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toyama168.MYWEBDOM\Desktop\処理中\H29.02.09〆 公営企業に係る「経営比較分析表」の分析及び公表について（依頼）\"/>
    </mc:Choice>
  </mc:AlternateContent>
  <workbookProtection workbookPassword="8649" lockStructure="1"/>
  <bookViews>
    <workbookView xWindow="240" yWindow="60" windowWidth="14940" windowHeight="7875"/>
  </bookViews>
  <sheets>
    <sheet name="法非適用_水道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M6" i="5" l="1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AY10" i="4" s="1"/>
  <c r="U6" i="5"/>
  <c r="T6" i="5"/>
  <c r="S6" i="5"/>
  <c r="AY8" i="4" s="1"/>
  <c r="R6" i="5"/>
  <c r="AQ8" i="4" s="1"/>
  <c r="Q6" i="5"/>
  <c r="P6" i="5"/>
  <c r="O6" i="5"/>
  <c r="N6" i="5"/>
  <c r="M6" i="5"/>
  <c r="L6" i="5"/>
  <c r="K6" i="5"/>
  <c r="R8" i="4" s="1"/>
  <c r="J6" i="5"/>
  <c r="J8" i="4" s="1"/>
  <c r="I6" i="5"/>
  <c r="H6" i="5"/>
  <c r="G6" i="5"/>
  <c r="F6" i="5"/>
  <c r="E6" i="5"/>
  <c r="D6" i="5"/>
  <c r="C6" i="5"/>
  <c r="B6" i="5"/>
  <c r="F10" i="5" s="1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Q10" i="4"/>
  <c r="AI10" i="4"/>
  <c r="Z10" i="4"/>
  <c r="R10" i="4"/>
  <c r="J10" i="4"/>
  <c r="B10" i="4"/>
  <c r="AI8" i="4"/>
  <c r="Z8" i="4"/>
  <c r="B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<sst xmlns="http://schemas.openxmlformats.org/spreadsheetml/2006/main" count="218" uniqueCount="108">
  <si>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</si>
  <si>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</si>
  <si>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</si>
  <si>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</si>
  <si>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</si>
  <si>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</si>
  <si>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</si>
  <si>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</si>
  <si>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</si>
  <si>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</si>
  <si>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</si>
  <si>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</si>
  <si>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</si>
  <si>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</si>
  <si>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</si>
  <si>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</si>
  <si>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</si>
  <si>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</si>
  <si>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</si>
  <si>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</si>
  <si>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</si>
  <si>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平成27年度全国平均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</si>
  <si>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</si>
  <si>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</si>
  <si>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</si>
  <si>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</si>
  <si>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</si>
  <si>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</si>
  <si>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</si>
  <si>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</si>
  <si>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</si>
  <si>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</si>
  <si>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</si>
  <si>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「供給した配水量の効率性」</t>
    <rPh sb="1" eb="3">
      <t>キョウキュウ</t>
    </rPh>
    <rPh sb="5" eb="7">
      <t>ハイスイ</t>
    </rPh>
    <rPh sb="7" eb="8">
      <t>リョウ</t>
    </rPh>
    <rPh sb="9" eb="11">
      <t>コウリツ</t>
    </rPh>
    <rPh sb="11" eb="12">
      <t>セイ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</si>
  <si>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</si>
  <si>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</si>
  <si>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</si>
  <si>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「管路の経年化の状況」</t>
    <rPh sb="1" eb="3">
      <t>カンロ</t>
    </rPh>
    <rPh sb="4" eb="7">
      <t>ケイネンカ</t>
    </rPh>
    <rPh sb="8" eb="10">
      <t>ジョウキョウ</t>
    </rPh>
    <phoneticPr fontId="4"/>
  </si>
  <si>
    <t>「管路の更新投資の実施状況」</t>
    <rPh sb="1" eb="3">
      <t>カンロ</t>
    </rPh>
    <rPh sb="4" eb="6">
      <t>コウシン</t>
    </rPh>
    <rPh sb="6" eb="8">
      <t>トウシ</t>
    </rPh>
    <rPh sb="9" eb="11">
      <t>ジッシ</t>
    </rPh>
    <rPh sb="11" eb="13">
      <t>ジョウキョウ</t>
    </rPh>
    <phoneticPr fontId="4"/>
  </si>
  <si>
    <t>※　平成23年度から平成25年度における各指標の類似団体平均値は、当時の事業数を基に算出していますが、管路更新率については、平成26年度の事業数を基に類似団体平均値を算出しています。</t>
    <phoneticPr fontId="4"/>
  </si>
  <si>
    <t>水道事業(法非適用)</t>
    <rPh sb="0" eb="2">
      <t>スイドウ</t>
    </rPh>
    <rPh sb="2" eb="4">
      <t>ジギョウ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</si>
  <si>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</si>
  <si>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</si>
  <si>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</si>
  <si>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</si>
  <si>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</si>
  <si>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</si>
  <si>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</si>
  <si>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</si>
  <si>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</si>
  <si>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</si>
  <si>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</si>
  <si>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</si>
  <si>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</si>
  <si>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</si>
  <si>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</si>
  <si>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</si>
  <si>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</si>
  <si>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</si>
  <si>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</si>
  <si>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</si>
  <si>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</si>
  <si>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</si>
  <si>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</si>
  <si>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</si>
  <si>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</si>
  <si>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</si>
  <si>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</si>
  <si>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</si>
  <si>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</si>
  <si>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</si>
  <si>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</si>
  <si>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</si>
  <si>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</si>
  <si>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</si>
  <si>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</si>
  <si>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</si>
  <si>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</si>
  <si>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</si>
  <si>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</si>
  <si>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</si>
  <si>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</si>
  <si>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</si>
  <si>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</si>
  <si>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</si>
  <si>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</si>
  <si>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</si>
  <si>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</si>
  <si>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</si>
  <si>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</si>
  <si>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</si>
  <si>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</si>
  <si>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</si>
  <si>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高知県　本山町</t>
  </si>
  <si>
    <t>法非適用</t>
  </si>
  <si>
    <t>水道事業</t>
  </si>
  <si>
    <t>簡易水道事業</t>
  </si>
  <si>
    <t>D3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</si>
  <si>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</si>
  <si>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</si>
  <si>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</si>
  <si>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</si>
  <si>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</si>
  <si>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</si>
  <si>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</si>
  <si>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水道料金の改定を段階的に行い、収益的収支比率は平成27年度には大きく改善された。
しかし、有収率は低い状況にあり、老朽管の布設替えと併せて、漏水調査等を行い、有収率を上げる必要がある。
また、現在実施の本山簡易水道・五区簡易水道の施設統合事業による、起債の借入は大きく、元利償還が始まる平成30年度からは財政状況は厳しくなると予想される。</t>
    <rPh sb="8" eb="11">
      <t>ダンカイテキ</t>
    </rPh>
    <rPh sb="12" eb="13">
      <t>オコナ</t>
    </rPh>
    <rPh sb="15" eb="18">
      <t>シュウエキテキ</t>
    </rPh>
    <rPh sb="18" eb="20">
      <t>シュウシ</t>
    </rPh>
    <rPh sb="20" eb="22">
      <t>ヒリツ</t>
    </rPh>
    <rPh sb="23" eb="25">
      <t>ヘイセイ</t>
    </rPh>
    <rPh sb="27" eb="29">
      <t>ネンド</t>
    </rPh>
    <rPh sb="31" eb="32">
      <t>オオ</t>
    </rPh>
    <rPh sb="34" eb="36">
      <t>カイゼン</t>
    </rPh>
    <rPh sb="45" eb="47">
      <t>ユウシュウ</t>
    </rPh>
    <rPh sb="47" eb="48">
      <t>リツ</t>
    </rPh>
    <rPh sb="49" eb="50">
      <t>ヒク</t>
    </rPh>
    <rPh sb="51" eb="53">
      <t>ジョウキョウ</t>
    </rPh>
    <rPh sb="57" eb="59">
      <t>ロウキュウ</t>
    </rPh>
    <rPh sb="59" eb="60">
      <t>カン</t>
    </rPh>
    <rPh sb="61" eb="63">
      <t>フセツ</t>
    </rPh>
    <rPh sb="63" eb="64">
      <t>ガ</t>
    </rPh>
    <rPh sb="66" eb="67">
      <t>アワ</t>
    </rPh>
    <rPh sb="70" eb="72">
      <t>ロウスイ</t>
    </rPh>
    <rPh sb="72" eb="74">
      <t>チョウサ</t>
    </rPh>
    <rPh sb="74" eb="75">
      <t>トウ</t>
    </rPh>
    <rPh sb="76" eb="77">
      <t>オコナ</t>
    </rPh>
    <rPh sb="79" eb="81">
      <t>ユウシュウ</t>
    </rPh>
    <rPh sb="81" eb="82">
      <t>リツ</t>
    </rPh>
    <rPh sb="83" eb="84">
      <t>ア</t>
    </rPh>
    <rPh sb="86" eb="88">
      <t>ヒツヨウ</t>
    </rPh>
    <rPh sb="96" eb="98">
      <t>ゲンザイ</t>
    </rPh>
    <rPh sb="98" eb="100">
      <t>ジッシ</t>
    </rPh>
    <rPh sb="163" eb="165">
      <t>ヨソウ</t>
    </rPh>
    <phoneticPr fontId="4"/>
  </si>
  <si>
    <t>水道料金について、(1)平成26年9月に基本料金、(2)平成27年4月に基本料金と従量料金を改定し、平成27年度には収益的収支比率は大きく改善された。また、(3)平成28年4月に基本料金の改定を実施した。
しかし、漏水が多いため、有収率はかなり低く、施設の稼働が収益につながっていない状況にある。</t>
    <rPh sb="12" eb="14">
      <t>ヘイセイ</t>
    </rPh>
    <rPh sb="16" eb="17">
      <t>ネン</t>
    </rPh>
    <rPh sb="18" eb="19">
      <t>ガツ</t>
    </rPh>
    <rPh sb="20" eb="22">
      <t>キホン</t>
    </rPh>
    <rPh sb="22" eb="24">
      <t>リョウキン</t>
    </rPh>
    <rPh sb="28" eb="30">
      <t>ヘイセイ</t>
    </rPh>
    <rPh sb="32" eb="33">
      <t>ネン</t>
    </rPh>
    <rPh sb="34" eb="35">
      <t>ガツ</t>
    </rPh>
    <rPh sb="36" eb="38">
      <t>キホン</t>
    </rPh>
    <rPh sb="38" eb="40">
      <t>リョウキン</t>
    </rPh>
    <rPh sb="41" eb="43">
      <t>ジュウリョウ</t>
    </rPh>
    <rPh sb="43" eb="45">
      <t>リョウキン</t>
    </rPh>
    <rPh sb="46" eb="48">
      <t>カイテイ</t>
    </rPh>
    <rPh sb="50" eb="52">
      <t>ヘイセイ</t>
    </rPh>
    <rPh sb="54" eb="56">
      <t>ネンド</t>
    </rPh>
    <rPh sb="58" eb="61">
      <t>シュウエキテキ</t>
    </rPh>
    <rPh sb="61" eb="63">
      <t>シュウシ</t>
    </rPh>
    <rPh sb="63" eb="65">
      <t>ヒリツ</t>
    </rPh>
    <rPh sb="66" eb="67">
      <t>オオ</t>
    </rPh>
    <rPh sb="69" eb="71">
      <t>カイゼン</t>
    </rPh>
    <rPh sb="89" eb="91">
      <t>キホン</t>
    </rPh>
    <rPh sb="91" eb="93">
      <t>リョウキン</t>
    </rPh>
    <rPh sb="94" eb="96">
      <t>カイテイ</t>
    </rPh>
    <rPh sb="97" eb="99">
      <t>ジッシ</t>
    </rPh>
    <rPh sb="107" eb="109">
      <t>ロウスイ</t>
    </rPh>
    <rPh sb="110" eb="111">
      <t>オオ</t>
    </rPh>
    <rPh sb="115" eb="116">
      <t>ユウ</t>
    </rPh>
    <rPh sb="116" eb="118">
      <t>シュウリツ</t>
    </rPh>
    <rPh sb="122" eb="123">
      <t>ヒク</t>
    </rPh>
    <rPh sb="125" eb="127">
      <t>シセツ</t>
    </rPh>
    <rPh sb="128" eb="130">
      <t>カドウ</t>
    </rPh>
    <rPh sb="131" eb="133">
      <t>シュウエキ</t>
    </rPh>
    <rPh sb="142" eb="144">
      <t>ジョウキョウ</t>
    </rPh>
    <phoneticPr fontId="4"/>
  </si>
  <si>
    <t>平成9年度以降に順次更新していきた。平成24年度から平成29年度実施の本山簡易水道・五区簡易水道の施設統合事業では、耐震管を採用し、導・送・配水管は10km強更新する。
また、災害に備え、管路のデータベース化を行い、現状を把握するとともに、計画的に管路を更新していく。</t>
    <rPh sb="18" eb="20">
      <t>ヘイセイ</t>
    </rPh>
    <rPh sb="22" eb="23">
      <t>ネン</t>
    </rPh>
    <rPh sb="23" eb="24">
      <t>ド</t>
    </rPh>
    <rPh sb="26" eb="28">
      <t>ヘイセイ</t>
    </rPh>
    <rPh sb="30" eb="31">
      <t>ネン</t>
    </rPh>
    <rPh sb="31" eb="32">
      <t>ド</t>
    </rPh>
    <rPh sb="32" eb="34">
      <t>ジッシ</t>
    </rPh>
    <rPh sb="58" eb="60">
      <t>タイシン</t>
    </rPh>
    <rPh sb="60" eb="61">
      <t>カン</t>
    </rPh>
    <rPh sb="62" eb="64">
      <t>サイヨウ</t>
    </rPh>
    <rPh sb="66" eb="67">
      <t>ドウ</t>
    </rPh>
    <rPh sb="68" eb="69">
      <t>ソウ</t>
    </rPh>
    <rPh sb="70" eb="72">
      <t>ハイスイ</t>
    </rPh>
    <rPh sb="72" eb="73">
      <t>カン</t>
    </rPh>
    <rPh sb="78" eb="79">
      <t>キョウ</t>
    </rPh>
    <rPh sb="79" eb="81">
      <t>コウシン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</si>
</sst>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9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10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0" fontId="0" fillId="2" borderId="5" xfId="0" applyFill="1" applyBorder="1">
      <alignment vertical="center"/>
    </xf>
    <xf numFmtId="179" fontId="0" fillId="0" borderId="5" xfId="0" applyNumberFormat="1" applyBorder="1">
      <alignment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77" fontId="5" fillId="0" borderId="5" xfId="0" applyNumberFormat="1" applyFont="1" applyBorder="1" applyAlignment="1" applyProtection="1">
      <alignment horizontal="center" vertical="center"/>
      <protection hidden="1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176" fontId="5" fillId="0" borderId="5" xfId="0" applyNumberFormat="1" applyFont="1" applyBorder="1" applyAlignment="1" applyProtection="1">
      <alignment horizontal="center" vertical="center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3" xfId="0" applyNumberFormat="1" applyFont="1" applyBorder="1" applyAlignment="1" applyProtection="1">
      <alignment horizontal="center" vertical="center"/>
      <protection hidden="1"/>
    </xf>
    <xf numFmtId="0" fontId="5" fillId="0" borderId="4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3" xfId="0" applyNumberFormat="1" applyFont="1" applyBorder="1" applyAlignment="1" applyProtection="1">
      <alignment horizontal="center" vertical="center"/>
      <protection hidden="1"/>
    </xf>
    <xf numFmtId="176" fontId="5" fillId="0" borderId="4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19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3"/>
          <c:y val="0.158069456690285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データ!$EC$6:$EG$6</c:f>
              <c:numCache>
                <c:formatCode>#,##0.00;"△"#,##0.00;"-"</c:formatCode>
                <c:ptCount val="5"/>
                <c:pt idx="0" formatCode="#,##0.00;&quot;△&quot;#,##0.00">
                  <c:v>0</c:v>
                </c:pt>
                <c:pt idx="1">
                  <c:v>4.05</c:v>
                </c:pt>
                <c:pt idx="2" formatCode="#,##0.00;&quot;△&quot;#,##0.00">
                  <c:v>0</c:v>
                </c:pt>
                <c:pt idx="3">
                  <c:v>4.54</c:v>
                </c:pt>
                <c:pt idx="4" formatCode="#,##0.00;&quot;△&quot;#,##0.0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3295600"/>
        <c:axId val="2533000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データ!$EH$6:$EL$6</c:f>
              <c:numCache>
                <c:formatCode>#,##0.00;"△"#,##0.00;"-"</c:formatCode>
                <c:ptCount val="5"/>
                <c:pt idx="0">
                  <c:v>0.47</c:v>
                </c:pt>
                <c:pt idx="1">
                  <c:v>0.46</c:v>
                </c:pt>
                <c:pt idx="2">
                  <c:v>0.8</c:v>
                </c:pt>
                <c:pt idx="3">
                  <c:v>0.69</c:v>
                </c:pt>
                <c:pt idx="4">
                  <c:v>0.65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3295600"/>
        <c:axId val="253300080"/>
      </c:lineChart>
      <c:dateAx>
        <c:axId val="2532956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53300080"/>
        <c:crosses val="autoZero"/>
        <c:auto val="1"/>
        <c:lblOffset val="100"/>
        <c:baseTimeUnit val="years"/>
      </c:dateAx>
      <c:valAx>
        <c:axId val="2533000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532956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66" l="0.70000000000000062" r="0.70000000000000062" t="0.75000000000001366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データ!$CK$6:$CO$6</c:f>
              <c:numCache>
                <c:formatCode>#,##0.00;"△"#,##0.00;"-"</c:formatCode>
                <c:ptCount val="5"/>
                <c:pt idx="0">
                  <c:v>92.36</c:v>
                </c:pt>
                <c:pt idx="1">
                  <c:v>96.58</c:v>
                </c:pt>
                <c:pt idx="2">
                  <c:v>96.03</c:v>
                </c:pt>
                <c:pt idx="3">
                  <c:v>92.21</c:v>
                </c:pt>
                <c:pt idx="4">
                  <c:v>89.39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3540632"/>
        <c:axId val="2535410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データ!$CP$6:$CT$6</c:f>
              <c:numCache>
                <c:formatCode>#,##0.00;"△"#,##0.00;"-"</c:formatCode>
                <c:ptCount val="5"/>
                <c:pt idx="0">
                  <c:v>58.25</c:v>
                </c:pt>
                <c:pt idx="1">
                  <c:v>57.17</c:v>
                </c:pt>
                <c:pt idx="2">
                  <c:v>57.55</c:v>
                </c:pt>
                <c:pt idx="3">
                  <c:v>57.43</c:v>
                </c:pt>
                <c:pt idx="4">
                  <c:v>57.29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3540632"/>
        <c:axId val="253541024"/>
      </c:lineChart>
      <c:dateAx>
        <c:axId val="2535406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53541024"/>
        <c:crosses val="autoZero"/>
        <c:auto val="1"/>
        <c:lblOffset val="100"/>
        <c:baseTimeUnit val="years"/>
      </c:dateAx>
      <c:valAx>
        <c:axId val="2535410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535406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データ!$CV$6:$CZ$6</c:f>
              <c:numCache>
                <c:formatCode>#,##0.00;"△"#,##0.00;"-"</c:formatCode>
                <c:ptCount val="5"/>
                <c:pt idx="0">
                  <c:v>52.63</c:v>
                </c:pt>
                <c:pt idx="1">
                  <c:v>47.42</c:v>
                </c:pt>
                <c:pt idx="2">
                  <c:v>53.96</c:v>
                </c:pt>
                <c:pt idx="3">
                  <c:v>52.15</c:v>
                </c:pt>
                <c:pt idx="4">
                  <c:v>44.38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3542200"/>
        <c:axId val="253542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データ!$DA$6:$DE$6</c:f>
              <c:numCache>
                <c:formatCode>#,##0.00;"△"#,##0.00;"-"</c:formatCode>
                <c:ptCount val="5"/>
                <c:pt idx="0">
                  <c:v>74.53</c:v>
                </c:pt>
                <c:pt idx="1">
                  <c:v>74.94</c:v>
                </c:pt>
                <c:pt idx="2">
                  <c:v>74.14</c:v>
                </c:pt>
                <c:pt idx="3">
                  <c:v>73.83</c:v>
                </c:pt>
                <c:pt idx="4">
                  <c:v>73.69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3542200"/>
        <c:axId val="253542592"/>
      </c:lineChart>
      <c:dateAx>
        <c:axId val="2535422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53542592"/>
        <c:crosses val="autoZero"/>
        <c:auto val="1"/>
        <c:lblOffset val="100"/>
        <c:baseTimeUnit val="years"/>
      </c:dateAx>
      <c:valAx>
        <c:axId val="253542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535422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4"/>
          <c:y val="0.15806945669028538"/>
          <c:w val="0.8602616255212191"/>
          <c:h val="0.56370168884888283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データ!$W$6:$AA$6</c:f>
              <c:numCache>
                <c:formatCode>#,##0.00;"△"#,##0.00;"-"</c:formatCode>
                <c:ptCount val="5"/>
                <c:pt idx="0">
                  <c:v>82.18</c:v>
                </c:pt>
                <c:pt idx="1">
                  <c:v>75.88</c:v>
                </c:pt>
                <c:pt idx="2">
                  <c:v>79.760000000000005</c:v>
                </c:pt>
                <c:pt idx="3">
                  <c:v>82.78</c:v>
                </c:pt>
                <c:pt idx="4">
                  <c:v>98.9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3340832"/>
        <c:axId val="2525529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データ!$AB$6:$AF$6</c:f>
              <c:numCache>
                <c:formatCode>#,##0.00;"△"#,##0.00;"-"</c:formatCode>
                <c:ptCount val="5"/>
                <c:pt idx="0">
                  <c:v>75.89</c:v>
                </c:pt>
                <c:pt idx="1">
                  <c:v>74.52</c:v>
                </c:pt>
                <c:pt idx="2">
                  <c:v>76.09</c:v>
                </c:pt>
                <c:pt idx="3">
                  <c:v>75.87</c:v>
                </c:pt>
                <c:pt idx="4">
                  <c:v>76.27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3340832"/>
        <c:axId val="252552968"/>
      </c:lineChart>
      <c:dateAx>
        <c:axId val="2533408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52552968"/>
        <c:crosses val="autoZero"/>
        <c:auto val="1"/>
        <c:lblOffset val="100"/>
        <c:baseTimeUnit val="years"/>
      </c:dateAx>
      <c:valAx>
        <c:axId val="2525529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533408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1" l="0.70000000000000062" r="0.70000000000000062" t="0.750000000000013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データ!$DG$6:$DK$6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2543528"/>
        <c:axId val="2536112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データ!$DL$6:$DP$6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2543528"/>
        <c:axId val="253611296"/>
      </c:lineChart>
      <c:dateAx>
        <c:axId val="2525435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53611296"/>
        <c:crosses val="autoZero"/>
        <c:auto val="1"/>
        <c:lblOffset val="100"/>
        <c:baseTimeUnit val="years"/>
      </c:dateAx>
      <c:valAx>
        <c:axId val="2536112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525435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2"/>
          <c:y val="0.158069456690285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データ!$DR$6:$DV$6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3120288"/>
        <c:axId val="2531206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データ!$DW$6:$EA$6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3120288"/>
        <c:axId val="253120680"/>
      </c:lineChart>
      <c:dateAx>
        <c:axId val="2531202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53120680"/>
        <c:crosses val="autoZero"/>
        <c:auto val="1"/>
        <c:lblOffset val="100"/>
        <c:baseTimeUnit val="years"/>
      </c:dateAx>
      <c:valAx>
        <c:axId val="2531206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53120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データ!$AH$6:$AL$6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3121856"/>
        <c:axId val="2531222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データ!$AM$6:$AQ$6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3121856"/>
        <c:axId val="253122248"/>
      </c:lineChart>
      <c:dateAx>
        <c:axId val="253121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53122248"/>
        <c:crosses val="autoZero"/>
        <c:auto val="1"/>
        <c:lblOffset val="100"/>
        <c:baseTimeUnit val="years"/>
      </c:dateAx>
      <c:valAx>
        <c:axId val="2531222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53121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データ!$AS$6:$AW$6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3123816"/>
        <c:axId val="2536333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データ!$AX$6:$BB$6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3123816"/>
        <c:axId val="253633312"/>
      </c:lineChart>
      <c:dateAx>
        <c:axId val="2531238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53633312"/>
        <c:crosses val="autoZero"/>
        <c:auto val="1"/>
        <c:lblOffset val="100"/>
        <c:baseTimeUnit val="years"/>
      </c:dateAx>
      <c:valAx>
        <c:axId val="2536333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531238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データ!$BD$6:$BH$6</c:f>
              <c:numCache>
                <c:formatCode>#,##0.00;"△"#,##0.00;"-"</c:formatCode>
                <c:ptCount val="5"/>
                <c:pt idx="0">
                  <c:v>878.06</c:v>
                </c:pt>
                <c:pt idx="1">
                  <c:v>945.58</c:v>
                </c:pt>
                <c:pt idx="2">
                  <c:v>1223.6199999999999</c:v>
                </c:pt>
                <c:pt idx="3">
                  <c:v>1420.94</c:v>
                </c:pt>
                <c:pt idx="4">
                  <c:v>1306.8399999999999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3123424"/>
        <c:axId val="2536344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データ!$BI$6:$BM$6</c:f>
              <c:numCache>
                <c:formatCode>#,##0.00;"△"#,##0.00;"-"</c:formatCode>
                <c:ptCount val="5"/>
                <c:pt idx="0">
                  <c:v>1124.6400000000001</c:v>
                </c:pt>
                <c:pt idx="1">
                  <c:v>1108.26</c:v>
                </c:pt>
                <c:pt idx="2">
                  <c:v>1113.76</c:v>
                </c:pt>
                <c:pt idx="3">
                  <c:v>1125.69</c:v>
                </c:pt>
                <c:pt idx="4">
                  <c:v>1134.67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3123424"/>
        <c:axId val="253634488"/>
      </c:lineChart>
      <c:dateAx>
        <c:axId val="2531234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53634488"/>
        <c:crosses val="autoZero"/>
        <c:auto val="1"/>
        <c:lblOffset val="100"/>
        <c:baseTimeUnit val="years"/>
      </c:dateAx>
      <c:valAx>
        <c:axId val="2536344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531234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データ!$BO$6:$BS$6</c:f>
              <c:numCache>
                <c:formatCode>#,##0.00;"△"#,##0.00;"-"</c:formatCode>
                <c:ptCount val="5"/>
                <c:pt idx="0">
                  <c:v>67.55</c:v>
                </c:pt>
                <c:pt idx="1">
                  <c:v>65.150000000000006</c:v>
                </c:pt>
                <c:pt idx="2">
                  <c:v>71.040000000000006</c:v>
                </c:pt>
                <c:pt idx="3">
                  <c:v>73.03</c:v>
                </c:pt>
                <c:pt idx="4">
                  <c:v>89.41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3635664"/>
        <c:axId val="253636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データ!$BT$6:$BX$6</c:f>
              <c:numCache>
                <c:formatCode>#,##0.00;"△"#,##0.00;"-"</c:formatCode>
                <c:ptCount val="5"/>
                <c:pt idx="0">
                  <c:v>56.46</c:v>
                </c:pt>
                <c:pt idx="1">
                  <c:v>19.77</c:v>
                </c:pt>
                <c:pt idx="2">
                  <c:v>34.25</c:v>
                </c:pt>
                <c:pt idx="3">
                  <c:v>46.48</c:v>
                </c:pt>
                <c:pt idx="4">
                  <c:v>40.6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3635664"/>
        <c:axId val="253636056"/>
      </c:lineChart>
      <c:dateAx>
        <c:axId val="2536356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53636056"/>
        <c:crosses val="autoZero"/>
        <c:auto val="1"/>
        <c:lblOffset val="100"/>
        <c:baseTimeUnit val="years"/>
      </c:dateAx>
      <c:valAx>
        <c:axId val="253636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536356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chemeClr val="bg1">
              <a:lumMod val="65000"/>
            </a:scheme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データ!$BZ$6:$CD$6</c:f>
              <c:numCache>
                <c:formatCode>#,##0.00;"△"#,##0.00;"-"</c:formatCode>
                <c:ptCount val="5"/>
                <c:pt idx="0">
                  <c:v>134.84</c:v>
                </c:pt>
                <c:pt idx="1">
                  <c:v>146.58000000000001</c:v>
                </c:pt>
                <c:pt idx="2">
                  <c:v>119.61</c:v>
                </c:pt>
                <c:pt idx="3">
                  <c:v>137.88</c:v>
                </c:pt>
                <c:pt idx="4">
                  <c:v>173.03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3539064"/>
        <c:axId val="2535394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データ!$CE$6:$CI$6</c:f>
              <c:numCache>
                <c:formatCode>#,##0.00;"△"#,##0.00;"-"</c:formatCode>
                <c:ptCount val="5"/>
                <c:pt idx="0">
                  <c:v>306.49</c:v>
                </c:pt>
                <c:pt idx="1">
                  <c:v>878.73</c:v>
                </c:pt>
                <c:pt idx="2">
                  <c:v>501.18</c:v>
                </c:pt>
                <c:pt idx="3">
                  <c:v>376.61</c:v>
                </c:pt>
                <c:pt idx="4">
                  <c:v>440.03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3539064"/>
        <c:axId val="253539456"/>
      </c:lineChart>
      <c:dateAx>
        <c:axId val="2535390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53539456"/>
        <c:crosses val="autoZero"/>
        <c:auto val="1"/>
        <c:lblOffset val="100"/>
        <c:baseTimeUnit val="years"/>
      </c:dateAx>
      <c:valAx>
        <c:axId val="2535394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535390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G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A5C5551-6BC5-448F-A607-3D12B8B59C7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【75.51】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R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9F9F71-F502-48A9-888E-DDF0B24E9F1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C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47A666B-97E9-4982-8FAF-1578DF2F751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N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A7864B-ACF3-481F-B050-61B73191253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【1,242.90】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F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EA00AD4-712F-48B4-8AC6-D165EE501A5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【75.27】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データ!CU6">
      <xdr:nvSpPr>
        <xdr:cNvPr id="29" name="テキスト ボックス 28"/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36CBBAC-41F3-4693-A3B2-EDF36D7758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【57.58】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J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416C90C-C1F4-4DC9-ABA9-4A5B4038DED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【524.69】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Y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73F2C93-BBF4-47A9-AB7E-81D1582D3ED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【33.35】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Q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161B9D7-3DC5-47A4-BC66-ABA06256908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B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4399EBE-B3A9-4B51-B905-CCA3D56F712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M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C584A1D-6D2A-4B72-85F2-F54367919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【0.71】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3"/>
  <sheetViews>
    <sheetView showGridLines="0" tabSelected="1" topLeftCell="AG1" zoomScaleNormal="100" workbookViewId="0">
      <selection activeCell="BL64" sqref="BL64:BZ65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76" t="s">
        <v>0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  <c r="BU2" s="76"/>
      <c r="BV2" s="76"/>
      <c r="BW2" s="76"/>
      <c r="BX2" s="76"/>
      <c r="BY2" s="76"/>
      <c r="BZ2" s="76"/>
    </row>
    <row r="3" spans="1:78" ht="9.75" customHeight="1">
      <c r="A3" s="2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</row>
    <row r="4" spans="1:78" ht="9.75" customHeight="1">
      <c r="A4" s="2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  <c r="BU4" s="76"/>
      <c r="BV4" s="76"/>
      <c r="BW4" s="76"/>
      <c r="BX4" s="76"/>
      <c r="BY4" s="76"/>
      <c r="BZ4" s="76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77" t="str">
        <f>データ!H6</f>
        <v>高知県　本山町</v>
      </c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78" t="s">
        <v>1</v>
      </c>
      <c r="C7" s="79"/>
      <c r="D7" s="79"/>
      <c r="E7" s="79"/>
      <c r="F7" s="79"/>
      <c r="G7" s="79"/>
      <c r="H7" s="79"/>
      <c r="I7" s="80"/>
      <c r="J7" s="78" t="s">
        <v>2</v>
      </c>
      <c r="K7" s="79"/>
      <c r="L7" s="79"/>
      <c r="M7" s="79"/>
      <c r="N7" s="79"/>
      <c r="O7" s="79"/>
      <c r="P7" s="79"/>
      <c r="Q7" s="80"/>
      <c r="R7" s="78" t="s">
        <v>3</v>
      </c>
      <c r="S7" s="79"/>
      <c r="T7" s="79"/>
      <c r="U7" s="79"/>
      <c r="V7" s="79"/>
      <c r="W7" s="79"/>
      <c r="X7" s="79"/>
      <c r="Y7" s="80"/>
      <c r="Z7" s="78" t="s">
        <v>4</v>
      </c>
      <c r="AA7" s="79"/>
      <c r="AB7" s="79"/>
      <c r="AC7" s="79"/>
      <c r="AD7" s="79"/>
      <c r="AE7" s="79"/>
      <c r="AF7" s="79"/>
      <c r="AG7" s="80"/>
      <c r="AH7" s="3"/>
      <c r="AI7" s="78" t="s">
        <v>5</v>
      </c>
      <c r="AJ7" s="79"/>
      <c r="AK7" s="79"/>
      <c r="AL7" s="79"/>
      <c r="AM7" s="79"/>
      <c r="AN7" s="79"/>
      <c r="AO7" s="79"/>
      <c r="AP7" s="80"/>
      <c r="AQ7" s="67" t="s">
        <v>6</v>
      </c>
      <c r="AR7" s="67"/>
      <c r="AS7" s="67"/>
      <c r="AT7" s="67"/>
      <c r="AU7" s="67"/>
      <c r="AV7" s="67"/>
      <c r="AW7" s="67"/>
      <c r="AX7" s="67"/>
      <c r="AY7" s="67" t="s">
        <v>7</v>
      </c>
      <c r="AZ7" s="67"/>
      <c r="BA7" s="67"/>
      <c r="BB7" s="67"/>
      <c r="BC7" s="67"/>
      <c r="BD7" s="67"/>
      <c r="BE7" s="67"/>
      <c r="BF7" s="67"/>
      <c r="BG7" s="3"/>
      <c r="BH7" s="3"/>
      <c r="BI7" s="3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70" t="str">
        <f>データ!I6</f>
        <v>法非適用</v>
      </c>
      <c r="C8" s="71"/>
      <c r="D8" s="71"/>
      <c r="E8" s="71"/>
      <c r="F8" s="71"/>
      <c r="G8" s="71"/>
      <c r="H8" s="71"/>
      <c r="I8" s="72"/>
      <c r="J8" s="70" t="str">
        <f>データ!J6</f>
        <v>水道事業</v>
      </c>
      <c r="K8" s="71"/>
      <c r="L8" s="71"/>
      <c r="M8" s="71"/>
      <c r="N8" s="71"/>
      <c r="O8" s="71"/>
      <c r="P8" s="71"/>
      <c r="Q8" s="72"/>
      <c r="R8" s="70" t="str">
        <f>データ!K6</f>
        <v>簡易水道事業</v>
      </c>
      <c r="S8" s="71"/>
      <c r="T8" s="71"/>
      <c r="U8" s="71"/>
      <c r="V8" s="71"/>
      <c r="W8" s="71"/>
      <c r="X8" s="71"/>
      <c r="Y8" s="72"/>
      <c r="Z8" s="70" t="str">
        <f>データ!L6</f>
        <v>D3</v>
      </c>
      <c r="AA8" s="71"/>
      <c r="AB8" s="71"/>
      <c r="AC8" s="71"/>
      <c r="AD8" s="71"/>
      <c r="AE8" s="71"/>
      <c r="AF8" s="71"/>
      <c r="AG8" s="72"/>
      <c r="AH8" s="3"/>
      <c r="AI8" s="73">
        <f>データ!Q6</f>
        <v>3598</v>
      </c>
      <c r="AJ8" s="74"/>
      <c r="AK8" s="74"/>
      <c r="AL8" s="74"/>
      <c r="AM8" s="74"/>
      <c r="AN8" s="74"/>
      <c r="AO8" s="74"/>
      <c r="AP8" s="75"/>
      <c r="AQ8" s="56">
        <f>データ!R6</f>
        <v>134.22</v>
      </c>
      <c r="AR8" s="56"/>
      <c r="AS8" s="56"/>
      <c r="AT8" s="56"/>
      <c r="AU8" s="56"/>
      <c r="AV8" s="56"/>
      <c r="AW8" s="56"/>
      <c r="AX8" s="56"/>
      <c r="AY8" s="56">
        <f>データ!S6</f>
        <v>26.81</v>
      </c>
      <c r="AZ8" s="56"/>
      <c r="BA8" s="56"/>
      <c r="BB8" s="56"/>
      <c r="BC8" s="56"/>
      <c r="BD8" s="56"/>
      <c r="BE8" s="56"/>
      <c r="BF8" s="56"/>
      <c r="BG8" s="3"/>
      <c r="BH8" s="3"/>
      <c r="BI8" s="3"/>
      <c r="BJ8" s="3"/>
      <c r="BK8" s="3"/>
      <c r="BL8" s="65" t="s">
        <v>9</v>
      </c>
      <c r="BM8" s="66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67" t="s">
        <v>11</v>
      </c>
      <c r="C9" s="67"/>
      <c r="D9" s="67"/>
      <c r="E9" s="67"/>
      <c r="F9" s="67"/>
      <c r="G9" s="67"/>
      <c r="H9" s="67"/>
      <c r="I9" s="67"/>
      <c r="J9" s="67" t="s">
        <v>12</v>
      </c>
      <c r="K9" s="67"/>
      <c r="L9" s="67"/>
      <c r="M9" s="67"/>
      <c r="N9" s="67"/>
      <c r="O9" s="67"/>
      <c r="P9" s="67"/>
      <c r="Q9" s="67"/>
      <c r="R9" s="67" t="s">
        <v>13</v>
      </c>
      <c r="S9" s="67"/>
      <c r="T9" s="67"/>
      <c r="U9" s="67"/>
      <c r="V9" s="67"/>
      <c r="W9" s="67"/>
      <c r="X9" s="67"/>
      <c r="Y9" s="67"/>
      <c r="Z9" s="67" t="s">
        <v>14</v>
      </c>
      <c r="AA9" s="67"/>
      <c r="AB9" s="67"/>
      <c r="AC9" s="67"/>
      <c r="AD9" s="67"/>
      <c r="AE9" s="67"/>
      <c r="AF9" s="67"/>
      <c r="AG9" s="67"/>
      <c r="AH9" s="3"/>
      <c r="AI9" s="67" t="s">
        <v>15</v>
      </c>
      <c r="AJ9" s="67"/>
      <c r="AK9" s="67"/>
      <c r="AL9" s="67"/>
      <c r="AM9" s="67"/>
      <c r="AN9" s="67"/>
      <c r="AO9" s="67"/>
      <c r="AP9" s="67"/>
      <c r="AQ9" s="67" t="s">
        <v>16</v>
      </c>
      <c r="AR9" s="67"/>
      <c r="AS9" s="67"/>
      <c r="AT9" s="67"/>
      <c r="AU9" s="67"/>
      <c r="AV9" s="67"/>
      <c r="AW9" s="67"/>
      <c r="AX9" s="67"/>
      <c r="AY9" s="67" t="s">
        <v>17</v>
      </c>
      <c r="AZ9" s="67"/>
      <c r="BA9" s="67"/>
      <c r="BB9" s="67"/>
      <c r="BC9" s="67"/>
      <c r="BD9" s="67"/>
      <c r="BE9" s="67"/>
      <c r="BF9" s="67"/>
      <c r="BG9" s="3"/>
      <c r="BH9" s="3"/>
      <c r="BI9" s="3"/>
      <c r="BJ9" s="3"/>
      <c r="BK9" s="3"/>
      <c r="BL9" s="68" t="s">
        <v>18</v>
      </c>
      <c r="BM9" s="69"/>
      <c r="BN9" s="10" t="s">
        <v>19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56" t="str">
        <f>データ!M6</f>
        <v>-</v>
      </c>
      <c r="C10" s="56"/>
      <c r="D10" s="56"/>
      <c r="E10" s="56"/>
      <c r="F10" s="56"/>
      <c r="G10" s="56"/>
      <c r="H10" s="56"/>
      <c r="I10" s="56"/>
      <c r="J10" s="56" t="str">
        <f>データ!N6</f>
        <v>該当数値なし</v>
      </c>
      <c r="K10" s="56"/>
      <c r="L10" s="56"/>
      <c r="M10" s="56"/>
      <c r="N10" s="56"/>
      <c r="O10" s="56"/>
      <c r="P10" s="56"/>
      <c r="Q10" s="56"/>
      <c r="R10" s="56">
        <f>データ!O6</f>
        <v>86.28</v>
      </c>
      <c r="S10" s="56"/>
      <c r="T10" s="56"/>
      <c r="U10" s="56"/>
      <c r="V10" s="56"/>
      <c r="W10" s="56"/>
      <c r="X10" s="56"/>
      <c r="Y10" s="56"/>
      <c r="Z10" s="64">
        <f>データ!P6</f>
        <v>2200</v>
      </c>
      <c r="AA10" s="64"/>
      <c r="AB10" s="64"/>
      <c r="AC10" s="64"/>
      <c r="AD10" s="64"/>
      <c r="AE10" s="64"/>
      <c r="AF10" s="64"/>
      <c r="AG10" s="64"/>
      <c r="AH10" s="2"/>
      <c r="AI10" s="64">
        <f>データ!T6</f>
        <v>3075</v>
      </c>
      <c r="AJ10" s="64"/>
      <c r="AK10" s="64"/>
      <c r="AL10" s="64"/>
      <c r="AM10" s="64"/>
      <c r="AN10" s="64"/>
      <c r="AO10" s="64"/>
      <c r="AP10" s="64"/>
      <c r="AQ10" s="56">
        <f>データ!U6</f>
        <v>10.95</v>
      </c>
      <c r="AR10" s="56"/>
      <c r="AS10" s="56"/>
      <c r="AT10" s="56"/>
      <c r="AU10" s="56"/>
      <c r="AV10" s="56"/>
      <c r="AW10" s="56"/>
      <c r="AX10" s="56"/>
      <c r="AY10" s="56">
        <f>データ!V6</f>
        <v>280.82</v>
      </c>
      <c r="AZ10" s="56"/>
      <c r="BA10" s="56"/>
      <c r="BB10" s="56"/>
      <c r="BC10" s="56"/>
      <c r="BD10" s="56"/>
      <c r="BE10" s="56"/>
      <c r="BF10" s="56"/>
      <c r="BG10" s="3"/>
      <c r="BH10" s="3"/>
      <c r="BI10" s="3"/>
      <c r="BJ10" s="2"/>
      <c r="BK10" s="2"/>
      <c r="BL10" s="57" t="s">
        <v>20</v>
      </c>
      <c r="BM10" s="58"/>
      <c r="BN10" s="13" t="s">
        <v>21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9" t="s">
        <v>22</v>
      </c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</row>
    <row r="14" spans="1:78" ht="13.5" customHeight="1">
      <c r="A14" s="2"/>
      <c r="B14" s="61" t="s">
        <v>23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3"/>
      <c r="BK14" s="2"/>
      <c r="BL14" s="40" t="s">
        <v>24</v>
      </c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2"/>
    </row>
    <row r="15" spans="1:78" ht="13.5" customHeight="1">
      <c r="A15" s="2"/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5"/>
      <c r="BK15" s="2"/>
      <c r="BL15" s="43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6" t="s">
        <v>106</v>
      </c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6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6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6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6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6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6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6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6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6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6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6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6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6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6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6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6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6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8"/>
    </row>
    <row r="34" spans="1:78" ht="13.5" customHeight="1">
      <c r="A34" s="2"/>
      <c r="B34" s="16"/>
      <c r="C34" s="52" t="s">
        <v>25</v>
      </c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19"/>
      <c r="R34" s="52" t="s">
        <v>26</v>
      </c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19"/>
      <c r="AG34" s="52" t="s">
        <v>27</v>
      </c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19"/>
      <c r="AV34" s="52" t="s">
        <v>28</v>
      </c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18"/>
      <c r="BK34" s="2"/>
      <c r="BL34" s="46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8"/>
    </row>
    <row r="35" spans="1:78" ht="13.5" customHeight="1">
      <c r="A35" s="2"/>
      <c r="B35" s="16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19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19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19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18"/>
      <c r="BK35" s="2"/>
      <c r="BL35" s="46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6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6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6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6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6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6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6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6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9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1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0" t="s">
        <v>29</v>
      </c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3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6" t="s">
        <v>107</v>
      </c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6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6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6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6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6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6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6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6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8"/>
    </row>
    <row r="56" spans="1:78" ht="13.5" customHeight="1">
      <c r="A56" s="2"/>
      <c r="B56" s="16"/>
      <c r="C56" s="52" t="s">
        <v>30</v>
      </c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19"/>
      <c r="R56" s="52" t="s">
        <v>31</v>
      </c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19"/>
      <c r="AG56" s="52" t="s">
        <v>32</v>
      </c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19"/>
      <c r="AV56" s="52" t="s">
        <v>33</v>
      </c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18"/>
      <c r="BK56" s="2"/>
      <c r="BL56" s="46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8"/>
    </row>
    <row r="57" spans="1:78" ht="13.5" customHeight="1">
      <c r="A57" s="2"/>
      <c r="B57" s="16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19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19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19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18"/>
      <c r="BK57" s="2"/>
      <c r="BL57" s="46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6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6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8"/>
    </row>
    <row r="60" spans="1:78" ht="13.5" customHeight="1">
      <c r="A60" s="2"/>
      <c r="B60" s="53" t="s">
        <v>34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5"/>
      <c r="BK60" s="2"/>
      <c r="BL60" s="46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8"/>
    </row>
    <row r="61" spans="1:78" ht="13.5" customHeight="1">
      <c r="A61" s="2"/>
      <c r="B61" s="53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5"/>
      <c r="BK61" s="2"/>
      <c r="BL61" s="46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6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9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0" t="s">
        <v>35</v>
      </c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3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6" t="s">
        <v>105</v>
      </c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6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6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6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6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6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6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6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6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6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6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6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6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8"/>
    </row>
    <row r="79" spans="1:78" ht="13.5" customHeight="1">
      <c r="A79" s="2"/>
      <c r="B79" s="16"/>
      <c r="C79" s="52" t="s">
        <v>36</v>
      </c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19"/>
      <c r="V79" s="19"/>
      <c r="W79" s="52" t="s">
        <v>37</v>
      </c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19"/>
      <c r="AP79" s="19"/>
      <c r="AQ79" s="52" t="s">
        <v>38</v>
      </c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17"/>
      <c r="BJ79" s="18"/>
      <c r="BK79" s="2"/>
      <c r="BL79" s="46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8"/>
    </row>
    <row r="80" spans="1:78" ht="13.5" customHeight="1">
      <c r="A80" s="2"/>
      <c r="B80" s="16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19"/>
      <c r="V80" s="19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19"/>
      <c r="AP80" s="19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17"/>
      <c r="BJ80" s="18"/>
      <c r="BK80" s="2"/>
      <c r="BL80" s="46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6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49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1"/>
    </row>
    <row r="83" spans="1:78">
      <c r="C83" s="2" t="s">
        <v>39</v>
      </c>
    </row>
  </sheetData>
  <sheetProtection password="8649" sheet="1" objects="1" scenarios="1" formatCells="0" formatColumns="0" formatRows="0"/>
  <mergeCells count="53">
    <mergeCell ref="B2:BZ4"/>
    <mergeCell ref="B6:AG6"/>
    <mergeCell ref="B7:I7"/>
    <mergeCell ref="J7:Q7"/>
    <mergeCell ref="R7:Y7"/>
    <mergeCell ref="Z7:AG7"/>
    <mergeCell ref="AI7:AP7"/>
    <mergeCell ref="AQ7:AX7"/>
    <mergeCell ref="AY7:BF7"/>
    <mergeCell ref="AY8:BF8"/>
    <mergeCell ref="BL8:BM8"/>
    <mergeCell ref="B9:I9"/>
    <mergeCell ref="J9:Q9"/>
    <mergeCell ref="R9:Y9"/>
    <mergeCell ref="Z9:AG9"/>
    <mergeCell ref="AI9:AP9"/>
    <mergeCell ref="AQ9:AX9"/>
    <mergeCell ref="AY9:BF9"/>
    <mergeCell ref="BL9:BM9"/>
    <mergeCell ref="B8:I8"/>
    <mergeCell ref="J8:Q8"/>
    <mergeCell ref="R8:Y8"/>
    <mergeCell ref="Z8:AG8"/>
    <mergeCell ref="AI8:AP8"/>
    <mergeCell ref="AQ8:AX8"/>
    <mergeCell ref="BL16:BZ44"/>
    <mergeCell ref="C34:P35"/>
    <mergeCell ref="R34:AE35"/>
    <mergeCell ref="AG34:AT35"/>
    <mergeCell ref="AV34:BI35"/>
    <mergeCell ref="AY10:BF10"/>
    <mergeCell ref="BL10:BM10"/>
    <mergeCell ref="BL11:BZ13"/>
    <mergeCell ref="B14:BJ15"/>
    <mergeCell ref="BL14:BZ15"/>
    <mergeCell ref="B10:I10"/>
    <mergeCell ref="J10:Q10"/>
    <mergeCell ref="R10:Y10"/>
    <mergeCell ref="Z10:AG10"/>
    <mergeCell ref="AI10:AP10"/>
    <mergeCell ref="AQ10:AX10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1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M10"/>
  <sheetViews>
    <sheetView showGridLines="0" workbookViewId="0"/>
  </sheetViews>
  <sheetFormatPr defaultRowHeight="13.5"/>
  <cols>
    <col min="2" max="143" width="11.875" customWidth="1"/>
  </cols>
  <sheetData>
    <row r="1" spans="1:143">
      <c r="A1" t="s">
        <v>40</v>
      </c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>
        <v>1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/>
      <c r="AH1" s="25">
        <v>1</v>
      </c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/>
      <c r="AS1" s="25">
        <v>1</v>
      </c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/>
      <c r="BD1" s="25">
        <v>1</v>
      </c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/>
      <c r="BO1" s="25">
        <v>1</v>
      </c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/>
      <c r="BZ1" s="25">
        <v>1</v>
      </c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/>
      <c r="CK1" s="25">
        <v>1</v>
      </c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/>
      <c r="CV1" s="25">
        <v>1</v>
      </c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/>
      <c r="DG1" s="25">
        <v>1</v>
      </c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/>
      <c r="DR1" s="25">
        <v>1</v>
      </c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/>
      <c r="EC1" s="25">
        <v>1</v>
      </c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/>
    </row>
    <row r="2" spans="1:143">
      <c r="A2" s="26" t="s">
        <v>41</v>
      </c>
      <c r="B2" s="26">
        <f>COLUMN()-1</f>
        <v>1</v>
      </c>
      <c r="C2" s="26">
        <f t="shared" ref="C2:BQ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ref="BR2:EC2" si="1">COLUMN()-1</f>
        <v>69</v>
      </c>
      <c r="BS2" s="26">
        <f t="shared" si="1"/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ref="ED2:EM2" si="2">COLUMN()-1</f>
        <v>133</v>
      </c>
      <c r="EE2" s="26">
        <f t="shared" si="2"/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</row>
    <row r="3" spans="1:143">
      <c r="A3" s="26" t="s">
        <v>42</v>
      </c>
      <c r="B3" s="27" t="s">
        <v>43</v>
      </c>
      <c r="C3" s="27" t="s">
        <v>44</v>
      </c>
      <c r="D3" s="27" t="s">
        <v>45</v>
      </c>
      <c r="E3" s="27" t="s">
        <v>46</v>
      </c>
      <c r="F3" s="27" t="s">
        <v>47</v>
      </c>
      <c r="G3" s="27" t="s">
        <v>48</v>
      </c>
      <c r="H3" s="82" t="s">
        <v>49</v>
      </c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4"/>
      <c r="W3" s="88" t="s">
        <v>50</v>
      </c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 t="s">
        <v>51</v>
      </c>
      <c r="DH3" s="81"/>
      <c r="DI3" s="81"/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1"/>
      <c r="EE3" s="81"/>
      <c r="EF3" s="81"/>
      <c r="EG3" s="81"/>
      <c r="EH3" s="81"/>
      <c r="EI3" s="81"/>
      <c r="EJ3" s="81"/>
      <c r="EK3" s="81"/>
      <c r="EL3" s="81"/>
      <c r="EM3" s="81"/>
    </row>
    <row r="4" spans="1:143">
      <c r="A4" s="26" t="s">
        <v>52</v>
      </c>
      <c r="B4" s="28"/>
      <c r="C4" s="28"/>
      <c r="D4" s="28"/>
      <c r="E4" s="28"/>
      <c r="F4" s="28"/>
      <c r="G4" s="28"/>
      <c r="H4" s="85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7"/>
      <c r="W4" s="81" t="s">
        <v>53</v>
      </c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 t="s">
        <v>54</v>
      </c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 t="s">
        <v>55</v>
      </c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 t="s">
        <v>56</v>
      </c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 t="s">
        <v>57</v>
      </c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 t="s">
        <v>58</v>
      </c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 t="s">
        <v>59</v>
      </c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 t="s">
        <v>60</v>
      </c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 t="s">
        <v>61</v>
      </c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 t="s">
        <v>62</v>
      </c>
      <c r="DS4" s="81"/>
      <c r="DT4" s="81"/>
      <c r="DU4" s="81"/>
      <c r="DV4" s="81"/>
      <c r="DW4" s="81"/>
      <c r="DX4" s="81"/>
      <c r="DY4" s="81"/>
      <c r="DZ4" s="81"/>
      <c r="EA4" s="81"/>
      <c r="EB4" s="81"/>
      <c r="EC4" s="81" t="s">
        <v>63</v>
      </c>
      <c r="ED4" s="81"/>
      <c r="EE4" s="81"/>
      <c r="EF4" s="81"/>
      <c r="EG4" s="81"/>
      <c r="EH4" s="81"/>
      <c r="EI4" s="81"/>
      <c r="EJ4" s="81"/>
      <c r="EK4" s="81"/>
      <c r="EL4" s="81"/>
      <c r="EM4" s="81"/>
    </row>
    <row r="5" spans="1:143">
      <c r="A5" s="26" t="s">
        <v>64</v>
      </c>
      <c r="B5" s="29"/>
      <c r="C5" s="29"/>
      <c r="D5" s="29"/>
      <c r="E5" s="29"/>
      <c r="F5" s="29"/>
      <c r="G5" s="29"/>
      <c r="H5" s="30" t="s">
        <v>65</v>
      </c>
      <c r="I5" s="30" t="s">
        <v>66</v>
      </c>
      <c r="J5" s="30" t="s">
        <v>67</v>
      </c>
      <c r="K5" s="30" t="s">
        <v>68</v>
      </c>
      <c r="L5" s="30" t="s">
        <v>69</v>
      </c>
      <c r="M5" s="30" t="s">
        <v>70</v>
      </c>
      <c r="N5" s="30" t="s">
        <v>71</v>
      </c>
      <c r="O5" s="30" t="s">
        <v>72</v>
      </c>
      <c r="P5" s="30" t="s">
        <v>73</v>
      </c>
      <c r="Q5" s="30" t="s">
        <v>74</v>
      </c>
      <c r="R5" s="30" t="s">
        <v>75</v>
      </c>
      <c r="S5" s="30" t="s">
        <v>76</v>
      </c>
      <c r="T5" s="30" t="s">
        <v>77</v>
      </c>
      <c r="U5" s="30" t="s">
        <v>78</v>
      </c>
      <c r="V5" s="30" t="s">
        <v>79</v>
      </c>
      <c r="W5" s="30" t="s">
        <v>80</v>
      </c>
      <c r="X5" s="30" t="s">
        <v>81</v>
      </c>
      <c r="Y5" s="30" t="s">
        <v>82</v>
      </c>
      <c r="Z5" s="30" t="s">
        <v>83</v>
      </c>
      <c r="AA5" s="30" t="s">
        <v>84</v>
      </c>
      <c r="AB5" s="30" t="s">
        <v>85</v>
      </c>
      <c r="AC5" s="30" t="s">
        <v>86</v>
      </c>
      <c r="AD5" s="30" t="s">
        <v>87</v>
      </c>
      <c r="AE5" s="30" t="s">
        <v>88</v>
      </c>
      <c r="AF5" s="30" t="s">
        <v>89</v>
      </c>
      <c r="AG5" s="30" t="s">
        <v>90</v>
      </c>
      <c r="AH5" s="30" t="s">
        <v>80</v>
      </c>
      <c r="AI5" s="30" t="s">
        <v>81</v>
      </c>
      <c r="AJ5" s="30" t="s">
        <v>82</v>
      </c>
      <c r="AK5" s="30" t="s">
        <v>83</v>
      </c>
      <c r="AL5" s="30" t="s">
        <v>84</v>
      </c>
      <c r="AM5" s="30" t="s">
        <v>85</v>
      </c>
      <c r="AN5" s="30" t="s">
        <v>86</v>
      </c>
      <c r="AO5" s="30" t="s">
        <v>87</v>
      </c>
      <c r="AP5" s="30" t="s">
        <v>88</v>
      </c>
      <c r="AQ5" s="30" t="s">
        <v>89</v>
      </c>
      <c r="AR5" s="30" t="s">
        <v>91</v>
      </c>
      <c r="AS5" s="30" t="s">
        <v>80</v>
      </c>
      <c r="AT5" s="30" t="s">
        <v>81</v>
      </c>
      <c r="AU5" s="30" t="s">
        <v>82</v>
      </c>
      <c r="AV5" s="30" t="s">
        <v>83</v>
      </c>
      <c r="AW5" s="30" t="s">
        <v>84</v>
      </c>
      <c r="AX5" s="30" t="s">
        <v>85</v>
      </c>
      <c r="AY5" s="30" t="s">
        <v>86</v>
      </c>
      <c r="AZ5" s="30" t="s">
        <v>87</v>
      </c>
      <c r="BA5" s="30" t="s">
        <v>88</v>
      </c>
      <c r="BB5" s="30" t="s">
        <v>89</v>
      </c>
      <c r="BC5" s="30" t="s">
        <v>91</v>
      </c>
      <c r="BD5" s="30" t="s">
        <v>80</v>
      </c>
      <c r="BE5" s="30" t="s">
        <v>81</v>
      </c>
      <c r="BF5" s="30" t="s">
        <v>82</v>
      </c>
      <c r="BG5" s="30" t="s">
        <v>83</v>
      </c>
      <c r="BH5" s="30" t="s">
        <v>84</v>
      </c>
      <c r="BI5" s="30" t="s">
        <v>85</v>
      </c>
      <c r="BJ5" s="30" t="s">
        <v>86</v>
      </c>
      <c r="BK5" s="30" t="s">
        <v>87</v>
      </c>
      <c r="BL5" s="30" t="s">
        <v>88</v>
      </c>
      <c r="BM5" s="30" t="s">
        <v>89</v>
      </c>
      <c r="BN5" s="30" t="s">
        <v>91</v>
      </c>
      <c r="BO5" s="30" t="s">
        <v>80</v>
      </c>
      <c r="BP5" s="30" t="s">
        <v>81</v>
      </c>
      <c r="BQ5" s="30" t="s">
        <v>82</v>
      </c>
      <c r="BR5" s="30" t="s">
        <v>83</v>
      </c>
      <c r="BS5" s="30" t="s">
        <v>84</v>
      </c>
      <c r="BT5" s="30" t="s">
        <v>85</v>
      </c>
      <c r="BU5" s="30" t="s">
        <v>86</v>
      </c>
      <c r="BV5" s="30" t="s">
        <v>87</v>
      </c>
      <c r="BW5" s="30" t="s">
        <v>88</v>
      </c>
      <c r="BX5" s="30" t="s">
        <v>89</v>
      </c>
      <c r="BY5" s="30" t="s">
        <v>91</v>
      </c>
      <c r="BZ5" s="30" t="s">
        <v>80</v>
      </c>
      <c r="CA5" s="30" t="s">
        <v>81</v>
      </c>
      <c r="CB5" s="30" t="s">
        <v>82</v>
      </c>
      <c r="CC5" s="30" t="s">
        <v>83</v>
      </c>
      <c r="CD5" s="30" t="s">
        <v>84</v>
      </c>
      <c r="CE5" s="30" t="s">
        <v>85</v>
      </c>
      <c r="CF5" s="30" t="s">
        <v>86</v>
      </c>
      <c r="CG5" s="30" t="s">
        <v>87</v>
      </c>
      <c r="CH5" s="30" t="s">
        <v>88</v>
      </c>
      <c r="CI5" s="30" t="s">
        <v>89</v>
      </c>
      <c r="CJ5" s="30" t="s">
        <v>91</v>
      </c>
      <c r="CK5" s="30" t="s">
        <v>80</v>
      </c>
      <c r="CL5" s="30" t="s">
        <v>81</v>
      </c>
      <c r="CM5" s="30" t="s">
        <v>82</v>
      </c>
      <c r="CN5" s="30" t="s">
        <v>83</v>
      </c>
      <c r="CO5" s="30" t="s">
        <v>84</v>
      </c>
      <c r="CP5" s="30" t="s">
        <v>85</v>
      </c>
      <c r="CQ5" s="30" t="s">
        <v>86</v>
      </c>
      <c r="CR5" s="30" t="s">
        <v>87</v>
      </c>
      <c r="CS5" s="30" t="s">
        <v>88</v>
      </c>
      <c r="CT5" s="30" t="s">
        <v>89</v>
      </c>
      <c r="CU5" s="30" t="s">
        <v>91</v>
      </c>
      <c r="CV5" s="30" t="s">
        <v>80</v>
      </c>
      <c r="CW5" s="30" t="s">
        <v>81</v>
      </c>
      <c r="CX5" s="30" t="s">
        <v>82</v>
      </c>
      <c r="CY5" s="30" t="s">
        <v>83</v>
      </c>
      <c r="CZ5" s="30" t="s">
        <v>84</v>
      </c>
      <c r="DA5" s="30" t="s">
        <v>85</v>
      </c>
      <c r="DB5" s="30" t="s">
        <v>86</v>
      </c>
      <c r="DC5" s="30" t="s">
        <v>87</v>
      </c>
      <c r="DD5" s="30" t="s">
        <v>88</v>
      </c>
      <c r="DE5" s="30" t="s">
        <v>89</v>
      </c>
      <c r="DF5" s="30" t="s">
        <v>91</v>
      </c>
      <c r="DG5" s="30" t="s">
        <v>80</v>
      </c>
      <c r="DH5" s="30" t="s">
        <v>81</v>
      </c>
      <c r="DI5" s="30" t="s">
        <v>82</v>
      </c>
      <c r="DJ5" s="30" t="s">
        <v>83</v>
      </c>
      <c r="DK5" s="30" t="s">
        <v>84</v>
      </c>
      <c r="DL5" s="30" t="s">
        <v>85</v>
      </c>
      <c r="DM5" s="30" t="s">
        <v>86</v>
      </c>
      <c r="DN5" s="30" t="s">
        <v>87</v>
      </c>
      <c r="DO5" s="30" t="s">
        <v>88</v>
      </c>
      <c r="DP5" s="30" t="s">
        <v>89</v>
      </c>
      <c r="DQ5" s="30" t="s">
        <v>91</v>
      </c>
      <c r="DR5" s="30" t="s">
        <v>80</v>
      </c>
      <c r="DS5" s="30" t="s">
        <v>81</v>
      </c>
      <c r="DT5" s="30" t="s">
        <v>82</v>
      </c>
      <c r="DU5" s="30" t="s">
        <v>83</v>
      </c>
      <c r="DV5" s="30" t="s">
        <v>84</v>
      </c>
      <c r="DW5" s="30" t="s">
        <v>85</v>
      </c>
      <c r="DX5" s="30" t="s">
        <v>86</v>
      </c>
      <c r="DY5" s="30" t="s">
        <v>87</v>
      </c>
      <c r="DZ5" s="30" t="s">
        <v>88</v>
      </c>
      <c r="EA5" s="30" t="s">
        <v>89</v>
      </c>
      <c r="EB5" s="30" t="s">
        <v>91</v>
      </c>
      <c r="EC5" s="30" t="s">
        <v>80</v>
      </c>
      <c r="ED5" s="30" t="s">
        <v>81</v>
      </c>
      <c r="EE5" s="30" t="s">
        <v>82</v>
      </c>
      <c r="EF5" s="30" t="s">
        <v>83</v>
      </c>
      <c r="EG5" s="30" t="s">
        <v>84</v>
      </c>
      <c r="EH5" s="30" t="s">
        <v>85</v>
      </c>
      <c r="EI5" s="30" t="s">
        <v>86</v>
      </c>
      <c r="EJ5" s="30" t="s">
        <v>87</v>
      </c>
      <c r="EK5" s="30" t="s">
        <v>88</v>
      </c>
      <c r="EL5" s="30" t="s">
        <v>89</v>
      </c>
      <c r="EM5" s="30" t="s">
        <v>91</v>
      </c>
    </row>
    <row r="6" spans="1:143" s="34" customFormat="1">
      <c r="A6" s="26" t="s">
        <v>92</v>
      </c>
      <c r="B6" s="31">
        <f>B7</f>
        <v>2015</v>
      </c>
      <c r="C6" s="31">
        <f t="shared" ref="C6:V6" si="3">C7</f>
        <v>393410</v>
      </c>
      <c r="D6" s="31">
        <f t="shared" si="3"/>
        <v>47</v>
      </c>
      <c r="E6" s="31">
        <f t="shared" si="3"/>
        <v>1</v>
      </c>
      <c r="F6" s="31">
        <f t="shared" si="3"/>
        <v>0</v>
      </c>
      <c r="G6" s="31">
        <f t="shared" si="3"/>
        <v>0</v>
      </c>
      <c r="H6" s="31" t="str">
        <f t="shared" si="3"/>
        <v>高知県　本山町</v>
      </c>
      <c r="I6" s="31" t="str">
        <f t="shared" si="3"/>
        <v>法非適用</v>
      </c>
      <c r="J6" s="31" t="str">
        <f t="shared" si="3"/>
        <v>水道事業</v>
      </c>
      <c r="K6" s="31" t="str">
        <f t="shared" si="3"/>
        <v>簡易水道事業</v>
      </c>
      <c r="L6" s="31" t="str">
        <f t="shared" si="3"/>
        <v>D3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86.28</v>
      </c>
      <c r="P6" s="32">
        <f t="shared" si="3"/>
        <v>2200</v>
      </c>
      <c r="Q6" s="32">
        <f t="shared" si="3"/>
        <v>3598</v>
      </c>
      <c r="R6" s="32">
        <f t="shared" si="3"/>
        <v>134.22</v>
      </c>
      <c r="S6" s="32">
        <f t="shared" si="3"/>
        <v>26.81</v>
      </c>
      <c r="T6" s="32">
        <f t="shared" si="3"/>
        <v>3075</v>
      </c>
      <c r="U6" s="32">
        <f t="shared" si="3"/>
        <v>10.95</v>
      </c>
      <c r="V6" s="32">
        <f t="shared" si="3"/>
        <v>280.82</v>
      </c>
      <c r="W6" s="33">
        <f>IF(W7="",NA(),W7)</f>
        <v>82.18</v>
      </c>
      <c r="X6" s="33">
        <f t="shared" ref="X6:AF6" si="4">IF(X7="",NA(),X7)</f>
        <v>75.88</v>
      </c>
      <c r="Y6" s="33">
        <f t="shared" si="4"/>
        <v>79.760000000000005</v>
      </c>
      <c r="Z6" s="33">
        <f t="shared" si="4"/>
        <v>82.78</v>
      </c>
      <c r="AA6" s="33">
        <f t="shared" si="4"/>
        <v>98.9</v>
      </c>
      <c r="AB6" s="33">
        <f t="shared" si="4"/>
        <v>75.89</v>
      </c>
      <c r="AC6" s="33">
        <f t="shared" si="4"/>
        <v>74.52</v>
      </c>
      <c r="AD6" s="33">
        <f t="shared" si="4"/>
        <v>76.09</v>
      </c>
      <c r="AE6" s="33">
        <f t="shared" si="4"/>
        <v>75.87</v>
      </c>
      <c r="AF6" s="33">
        <f t="shared" si="4"/>
        <v>76.27</v>
      </c>
      <c r="AG6" s="32" t="str">
        <f>IF(AG7="","",IF(AG7="-","【-】","【"&amp;SUBSTITUTE(TEXT(AG7,"#,##0.00"),"-","△")&amp;"】"))</f>
        <v>【75.51】</v>
      </c>
      <c r="AH6" s="32" t="e">
        <f>IF(AH7="",NA(),AH7)</f>
        <v>#N/A</v>
      </c>
      <c r="AI6" s="32" t="e">
        <f t="shared" ref="AI6:AQ6" si="5">IF(AI7="",NA(),AI7)</f>
        <v>#N/A</v>
      </c>
      <c r="AJ6" s="32" t="e">
        <f t="shared" si="5"/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str">
        <f>IF(AR7="","",IF(AR7="-","【-】","【"&amp;SUBSTITUTE(TEXT(AR7,"#,##0.00"),"-","△")&amp;"】"))</f>
        <v/>
      </c>
      <c r="AS6" s="32" t="e">
        <f>IF(AS7="",NA(),AS7)</f>
        <v>#N/A</v>
      </c>
      <c r="AT6" s="32" t="e">
        <f t="shared" ref="AT6:BB6" si="6">IF(AT7="",NA(),AT7)</f>
        <v>#N/A</v>
      </c>
      <c r="AU6" s="32" t="e">
        <f t="shared" si="6"/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str">
        <f>IF(BC7="","",IF(BC7="-","【-】","【"&amp;SUBSTITUTE(TEXT(BC7,"#,##0.00"),"-","△")&amp;"】"))</f>
        <v/>
      </c>
      <c r="BD6" s="33">
        <f>IF(BD7="",NA(),BD7)</f>
        <v>878.06</v>
      </c>
      <c r="BE6" s="33">
        <f t="shared" ref="BE6:BM6" si="7">IF(BE7="",NA(),BE7)</f>
        <v>945.58</v>
      </c>
      <c r="BF6" s="33">
        <f t="shared" si="7"/>
        <v>1223.6199999999999</v>
      </c>
      <c r="BG6" s="33">
        <f t="shared" si="7"/>
        <v>1420.94</v>
      </c>
      <c r="BH6" s="33">
        <f t="shared" si="7"/>
        <v>1306.8399999999999</v>
      </c>
      <c r="BI6" s="33">
        <f t="shared" si="7"/>
        <v>1124.6400000000001</v>
      </c>
      <c r="BJ6" s="33">
        <f t="shared" si="7"/>
        <v>1108.26</v>
      </c>
      <c r="BK6" s="33">
        <f t="shared" si="7"/>
        <v>1113.76</v>
      </c>
      <c r="BL6" s="33">
        <f t="shared" si="7"/>
        <v>1125.69</v>
      </c>
      <c r="BM6" s="33">
        <f t="shared" si="7"/>
        <v>1134.67</v>
      </c>
      <c r="BN6" s="32" t="str">
        <f>IF(BN7="","",IF(BN7="-","【-】","【"&amp;SUBSTITUTE(TEXT(BN7,"#,##0.00"),"-","△")&amp;"】"))</f>
        <v>【1,242.90】</v>
      </c>
      <c r="BO6" s="33">
        <f>IF(BO7="",NA(),BO7)</f>
        <v>67.55</v>
      </c>
      <c r="BP6" s="33">
        <f t="shared" ref="BP6:BX6" si="8">IF(BP7="",NA(),BP7)</f>
        <v>65.150000000000006</v>
      </c>
      <c r="BQ6" s="33">
        <f t="shared" si="8"/>
        <v>71.040000000000006</v>
      </c>
      <c r="BR6" s="33">
        <f t="shared" si="8"/>
        <v>73.03</v>
      </c>
      <c r="BS6" s="33">
        <f t="shared" si="8"/>
        <v>89.41</v>
      </c>
      <c r="BT6" s="33">
        <f t="shared" si="8"/>
        <v>56.46</v>
      </c>
      <c r="BU6" s="33">
        <f t="shared" si="8"/>
        <v>19.77</v>
      </c>
      <c r="BV6" s="33">
        <f t="shared" si="8"/>
        <v>34.25</v>
      </c>
      <c r="BW6" s="33">
        <f t="shared" si="8"/>
        <v>46.48</v>
      </c>
      <c r="BX6" s="33">
        <f t="shared" si="8"/>
        <v>40.6</v>
      </c>
      <c r="BY6" s="32" t="str">
        <f>IF(BY7="","",IF(BY7="-","【-】","【"&amp;SUBSTITUTE(TEXT(BY7,"#,##0.00"),"-","△")&amp;"】"))</f>
        <v>【33.35】</v>
      </c>
      <c r="BZ6" s="33">
        <f>IF(BZ7="",NA(),BZ7)</f>
        <v>134.84</v>
      </c>
      <c r="CA6" s="33">
        <f t="shared" ref="CA6:CI6" si="9">IF(CA7="",NA(),CA7)</f>
        <v>146.58000000000001</v>
      </c>
      <c r="CB6" s="33">
        <f t="shared" si="9"/>
        <v>119.61</v>
      </c>
      <c r="CC6" s="33">
        <f t="shared" si="9"/>
        <v>137.88</v>
      </c>
      <c r="CD6" s="33">
        <f t="shared" si="9"/>
        <v>173.03</v>
      </c>
      <c r="CE6" s="33">
        <f t="shared" si="9"/>
        <v>306.49</v>
      </c>
      <c r="CF6" s="33">
        <f t="shared" si="9"/>
        <v>878.73</v>
      </c>
      <c r="CG6" s="33">
        <f t="shared" si="9"/>
        <v>501.18</v>
      </c>
      <c r="CH6" s="33">
        <f t="shared" si="9"/>
        <v>376.61</v>
      </c>
      <c r="CI6" s="33">
        <f t="shared" si="9"/>
        <v>440.03</v>
      </c>
      <c r="CJ6" s="32" t="str">
        <f>IF(CJ7="","",IF(CJ7="-","【-】","【"&amp;SUBSTITUTE(TEXT(CJ7,"#,##0.00"),"-","△")&amp;"】"))</f>
        <v>【524.69】</v>
      </c>
      <c r="CK6" s="33">
        <f>IF(CK7="",NA(),CK7)</f>
        <v>92.36</v>
      </c>
      <c r="CL6" s="33">
        <f t="shared" ref="CL6:CT6" si="10">IF(CL7="",NA(),CL7)</f>
        <v>96.58</v>
      </c>
      <c r="CM6" s="33">
        <f t="shared" si="10"/>
        <v>96.03</v>
      </c>
      <c r="CN6" s="33">
        <f t="shared" si="10"/>
        <v>92.21</v>
      </c>
      <c r="CO6" s="33">
        <f t="shared" si="10"/>
        <v>89.39</v>
      </c>
      <c r="CP6" s="33">
        <f t="shared" si="10"/>
        <v>58.25</v>
      </c>
      <c r="CQ6" s="33">
        <f t="shared" si="10"/>
        <v>57.17</v>
      </c>
      <c r="CR6" s="33">
        <f t="shared" si="10"/>
        <v>57.55</v>
      </c>
      <c r="CS6" s="33">
        <f t="shared" si="10"/>
        <v>57.43</v>
      </c>
      <c r="CT6" s="33">
        <f t="shared" si="10"/>
        <v>57.29</v>
      </c>
      <c r="CU6" s="32" t="str">
        <f>IF(CU7="","",IF(CU7="-","【-】","【"&amp;SUBSTITUTE(TEXT(CU7,"#,##0.00"),"-","△")&amp;"】"))</f>
        <v>【57.58】</v>
      </c>
      <c r="CV6" s="33">
        <f>IF(CV7="",NA(),CV7)</f>
        <v>52.63</v>
      </c>
      <c r="CW6" s="33">
        <f t="shared" ref="CW6:DE6" si="11">IF(CW7="",NA(),CW7)</f>
        <v>47.42</v>
      </c>
      <c r="CX6" s="33">
        <f t="shared" si="11"/>
        <v>53.96</v>
      </c>
      <c r="CY6" s="33">
        <f t="shared" si="11"/>
        <v>52.15</v>
      </c>
      <c r="CZ6" s="33">
        <f t="shared" si="11"/>
        <v>44.38</v>
      </c>
      <c r="DA6" s="33">
        <f t="shared" si="11"/>
        <v>74.53</v>
      </c>
      <c r="DB6" s="33">
        <f t="shared" si="11"/>
        <v>74.94</v>
      </c>
      <c r="DC6" s="33">
        <f t="shared" si="11"/>
        <v>74.14</v>
      </c>
      <c r="DD6" s="33">
        <f t="shared" si="11"/>
        <v>73.83</v>
      </c>
      <c r="DE6" s="33">
        <f t="shared" si="11"/>
        <v>73.69</v>
      </c>
      <c r="DF6" s="32" t="str">
        <f>IF(DF7="","",IF(DF7="-","【-】","【"&amp;SUBSTITUTE(TEXT(DF7,"#,##0.00"),"-","△")&amp;"】"))</f>
        <v>【75.27】</v>
      </c>
      <c r="DG6" s="32" t="e">
        <f>IF(DG7="",NA(),DG7)</f>
        <v>#N/A</v>
      </c>
      <c r="DH6" s="32" t="e">
        <f t="shared" ref="DH6:DP6" si="12">IF(DH7="",NA(),DH7)</f>
        <v>#N/A</v>
      </c>
      <c r="DI6" s="32" t="e">
        <f t="shared" si="12"/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str">
        <f>IF(DQ7="","",IF(DQ7="-","【-】","【"&amp;SUBSTITUTE(TEXT(DQ7,"#,##0.00"),"-","△")&amp;"】"))</f>
        <v/>
      </c>
      <c r="DR6" s="32" t="e">
        <f>IF(DR7="",NA(),DR7)</f>
        <v>#N/A</v>
      </c>
      <c r="DS6" s="32" t="e">
        <f t="shared" ref="DS6:EA6" si="13">IF(DS7="",NA(),DS7)</f>
        <v>#N/A</v>
      </c>
      <c r="DT6" s="32" t="e">
        <f t="shared" si="13"/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str">
        <f>IF(EB7="","",IF(EB7="-","【-】","【"&amp;SUBSTITUTE(TEXT(EB7,"#,##0.00"),"-","△")&amp;"】"))</f>
        <v/>
      </c>
      <c r="EC6" s="32">
        <f>IF(EC7="",NA(),EC7)</f>
        <v>0</v>
      </c>
      <c r="ED6" s="33">
        <f t="shared" ref="ED6:EL6" si="14">IF(ED7="",NA(),ED7)</f>
        <v>4.05</v>
      </c>
      <c r="EE6" s="32">
        <f t="shared" si="14"/>
        <v>0</v>
      </c>
      <c r="EF6" s="33">
        <f t="shared" si="14"/>
        <v>4.54</v>
      </c>
      <c r="EG6" s="32">
        <f t="shared" si="14"/>
        <v>0</v>
      </c>
      <c r="EH6" s="33">
        <f t="shared" si="14"/>
        <v>0.47</v>
      </c>
      <c r="EI6" s="33">
        <f t="shared" si="14"/>
        <v>0.46</v>
      </c>
      <c r="EJ6" s="33">
        <f t="shared" si="14"/>
        <v>0.8</v>
      </c>
      <c r="EK6" s="33">
        <f t="shared" si="14"/>
        <v>0.69</v>
      </c>
      <c r="EL6" s="33">
        <f t="shared" si="14"/>
        <v>0.65</v>
      </c>
      <c r="EM6" s="32" t="str">
        <f>IF(EM7="","",IF(EM7="-","【-】","【"&amp;SUBSTITUTE(TEXT(EM7,"#,##0.00"),"-","△")&amp;"】"))</f>
        <v>【0.71】</v>
      </c>
    </row>
    <row r="7" spans="1:143" s="34" customFormat="1">
      <c r="A7" s="26"/>
      <c r="B7" s="35">
        <v>2015</v>
      </c>
      <c r="C7" s="35">
        <v>393410</v>
      </c>
      <c r="D7" s="35">
        <v>47</v>
      </c>
      <c r="E7" s="35">
        <v>1</v>
      </c>
      <c r="F7" s="35">
        <v>0</v>
      </c>
      <c r="G7" s="35">
        <v>0</v>
      </c>
      <c r="H7" s="35" t="s">
        <v>93</v>
      </c>
      <c r="I7" s="35" t="s">
        <v>94</v>
      </c>
      <c r="J7" s="35" t="s">
        <v>95</v>
      </c>
      <c r="K7" s="35" t="s">
        <v>96</v>
      </c>
      <c r="L7" s="35" t="s">
        <v>97</v>
      </c>
      <c r="M7" s="36" t="s">
        <v>98</v>
      </c>
      <c r="N7" s="36" t="s">
        <v>99</v>
      </c>
      <c r="O7" s="36">
        <v>86.28</v>
      </c>
      <c r="P7" s="36">
        <v>2200</v>
      </c>
      <c r="Q7" s="36">
        <v>3598</v>
      </c>
      <c r="R7" s="36">
        <v>134.22</v>
      </c>
      <c r="S7" s="36">
        <v>26.81</v>
      </c>
      <c r="T7" s="36">
        <v>3075</v>
      </c>
      <c r="U7" s="36">
        <v>10.95</v>
      </c>
      <c r="V7" s="36">
        <v>280.82</v>
      </c>
      <c r="W7" s="36">
        <v>82.18</v>
      </c>
      <c r="X7" s="36">
        <v>75.88</v>
      </c>
      <c r="Y7" s="36">
        <v>79.760000000000005</v>
      </c>
      <c r="Z7" s="36">
        <v>82.78</v>
      </c>
      <c r="AA7" s="36">
        <v>98.9</v>
      </c>
      <c r="AB7" s="36">
        <v>75.89</v>
      </c>
      <c r="AC7" s="36">
        <v>74.52</v>
      </c>
      <c r="AD7" s="36">
        <v>76.09</v>
      </c>
      <c r="AE7" s="36">
        <v>75.87</v>
      </c>
      <c r="AF7" s="36">
        <v>76.27</v>
      </c>
      <c r="AG7" s="36">
        <v>75.510000000000005</v>
      </c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>
        <v>878.06</v>
      </c>
      <c r="BE7" s="36">
        <v>945.58</v>
      </c>
      <c r="BF7" s="36">
        <v>1223.6199999999999</v>
      </c>
      <c r="BG7" s="36">
        <v>1420.94</v>
      </c>
      <c r="BH7" s="36">
        <v>1306.8399999999999</v>
      </c>
      <c r="BI7" s="36">
        <v>1124.6400000000001</v>
      </c>
      <c r="BJ7" s="36">
        <v>1108.26</v>
      </c>
      <c r="BK7" s="36">
        <v>1113.76</v>
      </c>
      <c r="BL7" s="36">
        <v>1125.69</v>
      </c>
      <c r="BM7" s="36">
        <v>1134.67</v>
      </c>
      <c r="BN7" s="36">
        <v>1242.9000000000001</v>
      </c>
      <c r="BO7" s="36">
        <v>67.55</v>
      </c>
      <c r="BP7" s="36">
        <v>65.150000000000006</v>
      </c>
      <c r="BQ7" s="36">
        <v>71.040000000000006</v>
      </c>
      <c r="BR7" s="36">
        <v>73.03</v>
      </c>
      <c r="BS7" s="36">
        <v>89.41</v>
      </c>
      <c r="BT7" s="36">
        <v>56.46</v>
      </c>
      <c r="BU7" s="36">
        <v>19.77</v>
      </c>
      <c r="BV7" s="36">
        <v>34.25</v>
      </c>
      <c r="BW7" s="36">
        <v>46.48</v>
      </c>
      <c r="BX7" s="36">
        <v>40.6</v>
      </c>
      <c r="BY7" s="36">
        <v>33.35</v>
      </c>
      <c r="BZ7" s="36">
        <v>134.84</v>
      </c>
      <c r="CA7" s="36">
        <v>146.58000000000001</v>
      </c>
      <c r="CB7" s="36">
        <v>119.61</v>
      </c>
      <c r="CC7" s="36">
        <v>137.88</v>
      </c>
      <c r="CD7" s="36">
        <v>173.03</v>
      </c>
      <c r="CE7" s="36">
        <v>306.49</v>
      </c>
      <c r="CF7" s="36">
        <v>878.73</v>
      </c>
      <c r="CG7" s="36">
        <v>501.18</v>
      </c>
      <c r="CH7" s="36">
        <v>376.61</v>
      </c>
      <c r="CI7" s="36">
        <v>440.03</v>
      </c>
      <c r="CJ7" s="36">
        <v>524.69000000000005</v>
      </c>
      <c r="CK7" s="36">
        <v>92.36</v>
      </c>
      <c r="CL7" s="36">
        <v>96.58</v>
      </c>
      <c r="CM7" s="36">
        <v>96.03</v>
      </c>
      <c r="CN7" s="36">
        <v>92.21</v>
      </c>
      <c r="CO7" s="36">
        <v>89.39</v>
      </c>
      <c r="CP7" s="36">
        <v>58.25</v>
      </c>
      <c r="CQ7" s="36">
        <v>57.17</v>
      </c>
      <c r="CR7" s="36">
        <v>57.55</v>
      </c>
      <c r="CS7" s="36">
        <v>57.43</v>
      </c>
      <c r="CT7" s="36">
        <v>57.29</v>
      </c>
      <c r="CU7" s="36">
        <v>57.58</v>
      </c>
      <c r="CV7" s="36">
        <v>52.63</v>
      </c>
      <c r="CW7" s="36">
        <v>47.42</v>
      </c>
      <c r="CX7" s="36">
        <v>53.96</v>
      </c>
      <c r="CY7" s="36">
        <v>52.15</v>
      </c>
      <c r="CZ7" s="36">
        <v>44.38</v>
      </c>
      <c r="DA7" s="36">
        <v>74.53</v>
      </c>
      <c r="DB7" s="36">
        <v>74.94</v>
      </c>
      <c r="DC7" s="36">
        <v>74.14</v>
      </c>
      <c r="DD7" s="36">
        <v>73.83</v>
      </c>
      <c r="DE7" s="36">
        <v>73.69</v>
      </c>
      <c r="DF7" s="36">
        <v>75.27</v>
      </c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>
        <v>0</v>
      </c>
      <c r="ED7" s="36">
        <v>4.05</v>
      </c>
      <c r="EE7" s="36">
        <v>0</v>
      </c>
      <c r="EF7" s="36">
        <v>4.54</v>
      </c>
      <c r="EG7" s="36">
        <v>0</v>
      </c>
      <c r="EH7" s="36">
        <v>0.47</v>
      </c>
      <c r="EI7" s="36">
        <v>0.46</v>
      </c>
      <c r="EJ7" s="36">
        <v>0.8</v>
      </c>
      <c r="EK7" s="36">
        <v>0.69</v>
      </c>
      <c r="EL7" s="36">
        <v>0.65</v>
      </c>
      <c r="EM7" s="36">
        <v>0.71</v>
      </c>
    </row>
    <row r="8" spans="1:143"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</row>
    <row r="9" spans="1:143">
      <c r="A9" s="38"/>
      <c r="B9" s="38" t="s">
        <v>100</v>
      </c>
      <c r="C9" s="38" t="s">
        <v>101</v>
      </c>
      <c r="D9" s="38" t="s">
        <v>102</v>
      </c>
      <c r="E9" s="38" t="s">
        <v>103</v>
      </c>
      <c r="F9" s="38" t="s">
        <v>104</v>
      </c>
      <c r="W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3">
      <c r="A10" s="38" t="s">
        <v>43</v>
      </c>
      <c r="B10" s="39">
        <f>DATEVALUE($B$6-4&amp;"年1月1日")</f>
        <v>40544</v>
      </c>
      <c r="C10" s="39">
        <f>DATEVALUE($B$6-3&amp;"年1月1日")</f>
        <v>40909</v>
      </c>
      <c r="D10" s="39">
        <f>DATEVALUE($B$6-2&amp;"年1月1日")</f>
        <v>41275</v>
      </c>
      <c r="E10" s="39">
        <f>DATEVALUE($B$6-1&amp;"年1月1日")</f>
        <v>41640</v>
      </c>
      <c r="F10" s="39">
        <f>DATEVALUE($B$6&amp;"年1月1日")</f>
        <v>42005</v>
      </c>
    </row>
  </sheetData>
  <mergeCells count="14">
    <mergeCell ref="CV4:DF4"/>
    <mergeCell ref="DG4:DQ4"/>
    <mergeCell ref="DR4:EB4"/>
    <mergeCell ref="EC4:EM4"/>
    <mergeCell ref="H3:V4"/>
    <mergeCell ref="W3:DF3"/>
    <mergeCell ref="DG3:EM3"/>
    <mergeCell ref="W4:AG4"/>
    <mergeCell ref="AH4:AR4"/>
    <mergeCell ref="AS4:BC4"/>
    <mergeCell ref="BD4:BN4"/>
    <mergeCell ref="BO4:BY4"/>
    <mergeCell ref="BZ4:CJ4"/>
    <mergeCell ref="CK4:CU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澤田 耕三</cp:lastModifiedBy>
  <cp:lastPrinted>2017-02-22T08:31:23Z</cp:lastPrinted>
  <dcterms:created xsi:type="dcterms:W3CDTF">2016-12-02T02:21:55Z</dcterms:created>
  <dcterms:modified xsi:type="dcterms:W3CDTF">2017-02-23T02:34:45Z</dcterms:modified>
  <cp:category/>
</cp:coreProperties>
</file>