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庶務・収納係\簡易水道事業\04_調査・提出物\R2\20210126経営比較分析表\"/>
    </mc:Choice>
  </mc:AlternateContent>
  <workbookProtection workbookAlgorithmName="SHA-512" workbookHashValue="D1UqzmUeFck5MZo2Vh38jCl0qUKbvvc/zcZOFNzpCdV5YHoh5AWpedyeL1ObsEvXRQ83cHE8W+xgp4rHF7souQ==" workbookSaltValue="Ch5OjjbxtCddC6OnXEcB/g==" workbookSpinCount="100000" lockStructure="1"/>
  <bookViews>
    <workbookView xWindow="0" yWindow="0" windowWidth="24000" windowHeight="868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AT10" i="4"/>
  <c r="AL10" i="4"/>
  <c r="W10" i="4"/>
  <c r="P10" i="4"/>
  <c r="B10" i="4"/>
  <c r="BB8" i="4"/>
  <c r="AL8" i="4"/>
  <c r="AD8" i="4"/>
  <c r="W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<sst xmlns="http://schemas.openxmlformats.org/spreadsheetml/2006/main" count="233" uniqueCount="117">
  <si>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</si>
  <si>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</si>
  <si>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</si>
  <si>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</si>
  <si>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</si>
  <si>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</si>
  <si>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</si>
  <si>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</si>
  <si>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</si>
  <si>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</si>
  <si>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</si>
  <si>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</si>
  <si>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</si>
  <si>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</si>
  <si>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</si>
  <si>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</si>
  <si>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</si>
  <si>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</si>
  <si>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</si>
  <si>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</si>
  <si>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</si>
  <si>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</si>
  <si>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</si>
  <si>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</si>
  <si>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</si>
  <si>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</si>
  <si>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</si>
  <si>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</si>
  <si>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</si>
  <si>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</si>
  <si>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</si>
  <si>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</si>
  <si>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</si>
  <si>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</si>
  <si>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</si>
  <si>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</si>
  <si>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</si>
  <si>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</si>
  <si>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</si>
  <si>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</si>
  <si>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</si>
  <si>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</si>
  <si>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</si>
  <si>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</si>
  <si>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</si>
  <si>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</si>
  <si>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</si>
  <si>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</si>
  <si>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</si>
  <si>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</si>
  <si>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</si>
  <si>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</si>
  <si>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</si>
  <si>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</si>
  <si>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</si>
  <si>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</si>
  <si>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</si>
  <si>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</si>
  <si>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</si>
  <si>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</si>
  <si>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</si>
  <si>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</si>
  <si>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</si>
  <si>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</si>
  <si>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</si>
  <si>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</si>
  <si>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</si>
  <si>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</si>
  <si>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</si>
  <si>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</si>
  <si>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</si>
  <si>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</si>
  <si>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</si>
  <si>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</si>
  <si>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</si>
  <si>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</si>
  <si>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</si>
  <si>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</si>
  <si>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</si>
  <si>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</si>
  <si>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</si>
  <si>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</si>
  <si>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</si>
  <si>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</si>
  <si>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</si>
  <si>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</si>
  <si>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</si>
  <si>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</si>
  <si>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</si>
  <si>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</si>
  <si>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</si>
  <si>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</si>
  <si>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</si>
  <si>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</si>
  <si>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</si>
  <si>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</si>
  <si>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</si>
  <si>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</si>
  <si>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</si>
  <si>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</si>
  <si>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</si>
  <si>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</si>
  <si>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</si>
  <si>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</si>
  <si>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</si>
  <si>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</si>
  <si>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</si>
  <si>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</si>
  <si>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</si>
  <si>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</si>
  <si>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</si>
  <si>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</si>
  <si>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</si>
  <si>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</si>
  <si>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水道施設は、昭和40～50年代に建設されたものが多く、老朽化が進んでいるものの更新は進んでおらず、管路更新率も類似団体平均値を下回っております。今後は、南海トラフ地震に備えた耐震化への対応も含め、施設更新の計画を策定し取り組む必要があります。
　また、施設老朽化による漏水も増えているため、随時、漏水調査・修繕を行っており今後も引き続き実施します。</t>
    <phoneticPr fontId="4"/>
  </si>
  <si>
    <t>　現在、当事業は給水収益だけでは維持管理費を賄えておらず、一般会計からの繰入金に依存しております。料金回収率も類似団体平均値を下回っており健全な経営とは言えないのが現状です。水道施設の老朽化等により修繕費などの維持管理費が増大する一方で、給水人口の減少等による給水収益のさらなる減少が予測されます。
　今後、経営を改善していくためには、漏水箇所の調査・修繕により有収率の向上を目指します。また、適切な料金収入の確保を図るため、令和３年度から水道料金の改定を実施し、使用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rPh sb="213" eb="215">
      <t>レイワ</t>
    </rPh>
    <rPh sb="216" eb="218">
      <t>ネンド</t>
    </rPh>
    <rPh sb="228" eb="230">
      <t>ジッシ</t>
    </rPh>
    <rPh sb="232" eb="234">
      <t>シヨウ</t>
    </rPh>
    <rPh sb="234" eb="236">
      <t>スイリョウ</t>
    </rPh>
    <rPh sb="241" eb="243">
      <t>ゼイコミ</t>
    </rPh>
    <rPh sb="245" eb="246">
      <t>エン</t>
    </rPh>
    <rPh sb="247" eb="249">
      <t>ゾウガク</t>
    </rPh>
    <rPh sb="258" eb="260">
      <t>ケイカ</t>
    </rPh>
    <rPh sb="260" eb="262">
      <t>ソチ</t>
    </rPh>
    <rPh sb="266" eb="268">
      <t>レイワ</t>
    </rPh>
    <rPh sb="269" eb="270">
      <t>ネン</t>
    </rPh>
    <rPh sb="271" eb="272">
      <t>ガツ</t>
    </rPh>
    <rPh sb="272" eb="274">
      <t>ケンシン</t>
    </rPh>
    <rPh sb="274" eb="275">
      <t>ブン</t>
    </rPh>
    <rPh sb="277" eb="279">
      <t>レイワ</t>
    </rPh>
    <rPh sb="280" eb="281">
      <t>ネン</t>
    </rPh>
    <rPh sb="282" eb="283">
      <t>ガツ</t>
    </rPh>
    <rPh sb="283" eb="286">
      <t>ケンシンブン</t>
    </rPh>
    <rPh sb="289" eb="291">
      <t>ゲンコウ</t>
    </rPh>
    <rPh sb="292" eb="294">
      <t>リョウキン</t>
    </rPh>
    <rPh sb="295" eb="296">
      <t>ス</t>
    </rPh>
    <rPh sb="297" eb="298">
      <t>オ</t>
    </rPh>
    <rPh sb="300" eb="302">
      <t>レイワ</t>
    </rPh>
    <rPh sb="303" eb="304">
      <t>ネン</t>
    </rPh>
    <rPh sb="305" eb="306">
      <t>ガツ</t>
    </rPh>
    <rPh sb="306" eb="308">
      <t>ケンシン</t>
    </rPh>
    <rPh sb="308" eb="309">
      <t>ブン</t>
    </rPh>
    <rPh sb="311" eb="313">
      <t>レイワ</t>
    </rPh>
    <rPh sb="314" eb="315">
      <t>ネン</t>
    </rPh>
    <rPh sb="316" eb="317">
      <t>ガツ</t>
    </rPh>
    <rPh sb="317" eb="320">
      <t>ケンシンブン</t>
    </rPh>
    <rPh sb="323" eb="325">
      <t>シヨウ</t>
    </rPh>
    <rPh sb="325" eb="327">
      <t>スイリョウ</t>
    </rPh>
    <rPh sb="332" eb="334">
      <t>ゼイコミ</t>
    </rPh>
    <rPh sb="338" eb="339">
      <t>エン</t>
    </rPh>
    <rPh sb="340" eb="342">
      <t>ゾウガク</t>
    </rPh>
    <phoneticPr fontId="4"/>
  </si>
  <si>
    <t xml:space="preserve"> 今後、給水人口の減少に伴う給水収益の減少が予想される中で、老朽化施設の修繕費や水道施設の更新・耐震化の費用の確保が必要となり、更なる費用の増加が見込まれます。
　現在、一般会計からの繰入金に依存しているため、今後は水道料金の改定を実施し、適切な料金収入の確保を図り、経営状況の改善に努めていきます。具体的には、令和３年度から使用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rPh sb="116" eb="118">
      <t>ジッシ</t>
    </rPh>
    <rPh sb="150" eb="153">
      <t>グタイテキ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</si>
</sst>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quot;-&quot;">
                  <c:v>0.2</c:v>
                </c:pt>
                <c:pt idx="1">
                  <c:v>0</c:v>
                </c:pt>
                <c:pt idx="2">
                  <c:v>0</c:v>
                </c:pt>
                <c:pt idx="3" formatCode="#,##0.00;&quot;△&quot;#,##0.00;&quot;-&quot;">
                  <c:v>0.53</c:v>
                </c:pt>
                <c:pt idx="4" formatCode="#,##0.00;&quot;△&quot;#,##0.00;&quot;-&quot;">
                  <c:v>0.2</c:v>
                </c:pt>
              </c:numCache>
            </c:numRef>
          </c:val>
          <c:extLst>
            <c:ext xmlns:c16="http://schemas.microsoft.com/office/drawing/2014/chart" uri="{C3380CC4-5D6E-409C-BE32-E72D297353CC}">
              <c16:uniqueId val="{00000000-DD15-493E-8715-717F5302D6F0}"/>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0.43</c:v>
                </c:pt>
                <c:pt idx="2">
                  <c:v>0.96</c:v>
                </c:pt>
                <c:pt idx="3">
                  <c:v>0.65</c:v>
                </c:pt>
                <c:pt idx="4">
                  <c:v>0.52</c:v>
                </c:pt>
              </c:numCache>
            </c:numRef>
          </c:val>
          <c:smooth val="0"/>
          <c:extLst>
            <c:ext xmlns:c16="http://schemas.microsoft.com/office/drawing/2014/chart" uri="{C3380CC4-5D6E-409C-BE32-E72D297353CC}">
              <c16:uniqueId val="{00000001-DD15-493E-8715-717F5302D6F0}"/>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76.41</c:v>
                </c:pt>
                <c:pt idx="1">
                  <c:v>61.46</c:v>
                </c:pt>
                <c:pt idx="2">
                  <c:v>59.66</c:v>
                </c:pt>
                <c:pt idx="3">
                  <c:v>55.83</c:v>
                </c:pt>
                <c:pt idx="4">
                  <c:v>55.37</c:v>
                </c:pt>
              </c:numCache>
            </c:numRef>
          </c:val>
          <c:extLst>
            <c:ext xmlns:c16="http://schemas.microsoft.com/office/drawing/2014/chart" uri="{C3380CC4-5D6E-409C-BE32-E72D297353CC}">
              <c16:uniqueId val="{00000000-6CDB-4AAF-9906-5A3C4AF0E7F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59.87</c:v>
                </c:pt>
                <c:pt idx="1">
                  <c:v>59.59</c:v>
                </c:pt>
                <c:pt idx="2">
                  <c:v>56.65</c:v>
                </c:pt>
                <c:pt idx="3">
                  <c:v>56.41</c:v>
                </c:pt>
                <c:pt idx="4">
                  <c:v>54.9</c:v>
                </c:pt>
              </c:numCache>
            </c:numRef>
          </c:val>
          <c:smooth val="0"/>
          <c:extLst>
            <c:ext xmlns:c16="http://schemas.microsoft.com/office/drawing/2014/chart" uri="{C3380CC4-5D6E-409C-BE32-E72D297353CC}">
              <c16:uniqueId val="{00000001-6CDB-4AAF-9906-5A3C4AF0E7F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69.69</c:v>
                </c:pt>
                <c:pt idx="1">
                  <c:v>65.81</c:v>
                </c:pt>
                <c:pt idx="2">
                  <c:v>67.52</c:v>
                </c:pt>
                <c:pt idx="3">
                  <c:v>68.3</c:v>
                </c:pt>
                <c:pt idx="4">
                  <c:v>67.47</c:v>
                </c:pt>
              </c:numCache>
            </c:numRef>
          </c:val>
          <c:extLst>
            <c:ext xmlns:c16="http://schemas.microsoft.com/office/drawing/2014/chart" uri="{C3380CC4-5D6E-409C-BE32-E72D297353CC}">
              <c16:uniqueId val="{00000000-D1BE-4DA1-A9DD-15D16F69092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75.48</c:v>
                </c:pt>
                <c:pt idx="1">
                  <c:v>74.64</c:v>
                </c:pt>
                <c:pt idx="2">
                  <c:v>76.13</c:v>
                </c:pt>
                <c:pt idx="3">
                  <c:v>75.12</c:v>
                </c:pt>
                <c:pt idx="4">
                  <c:v>74.27</c:v>
                </c:pt>
              </c:numCache>
            </c:numRef>
          </c:val>
          <c:smooth val="0"/>
          <c:extLst>
            <c:ext xmlns:c16="http://schemas.microsoft.com/office/drawing/2014/chart" uri="{C3380CC4-5D6E-409C-BE32-E72D297353CC}">
              <c16:uniqueId val="{00000001-D1BE-4DA1-A9DD-15D16F69092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58.76</c:v>
                </c:pt>
                <c:pt idx="1">
                  <c:v>62.33</c:v>
                </c:pt>
                <c:pt idx="2">
                  <c:v>65.37</c:v>
                </c:pt>
                <c:pt idx="3">
                  <c:v>64.36</c:v>
                </c:pt>
                <c:pt idx="4">
                  <c:v>70.430000000000007</c:v>
                </c:pt>
              </c:numCache>
            </c:numRef>
          </c:val>
          <c:extLst>
            <c:ext xmlns:c16="http://schemas.microsoft.com/office/drawing/2014/chart" uri="{C3380CC4-5D6E-409C-BE32-E72D297353CC}">
              <c16:uniqueId val="{00000000-79FB-4FE6-84E1-268AF6985F3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76.02</c:v>
                </c:pt>
                <c:pt idx="1">
                  <c:v>77.66</c:v>
                </c:pt>
                <c:pt idx="2">
                  <c:v>73.959999999999994</c:v>
                </c:pt>
                <c:pt idx="3">
                  <c:v>75.010000000000005</c:v>
                </c:pt>
                <c:pt idx="4">
                  <c:v>72.760000000000005</c:v>
                </c:pt>
              </c:numCache>
            </c:numRef>
          </c:val>
          <c:smooth val="0"/>
          <c:extLst>
            <c:ext xmlns:c16="http://schemas.microsoft.com/office/drawing/2014/chart" uri="{C3380CC4-5D6E-409C-BE32-E72D297353CC}">
              <c16:uniqueId val="{00000001-79FB-4FE6-84E1-268AF6985F3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1-4E54-9021-AD22C8D601E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1-4E54-9021-AD22C8D601E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9C-4F3D-90F0-BB4ADEFBDC0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9C-4F3D-90F0-BB4ADEFBDC0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59-4C6F-9D46-F4DAF946012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59-4C6F-9D46-F4DAF946012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CC-4CA7-800F-47E2E2E2F56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C-4CA7-800F-47E2E2E2F56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1223.1099999999999</c:v>
                </c:pt>
                <c:pt idx="1">
                  <c:v>1214.8800000000001</c:v>
                </c:pt>
                <c:pt idx="2">
                  <c:v>1133.27</c:v>
                </c:pt>
                <c:pt idx="3">
                  <c:v>1077.8699999999999</c:v>
                </c:pt>
                <c:pt idx="4">
                  <c:v>1012.56</c:v>
                </c:pt>
              </c:numCache>
            </c:numRef>
          </c:val>
          <c:extLst>
            <c:ext xmlns:c16="http://schemas.microsoft.com/office/drawing/2014/chart" uri="{C3380CC4-5D6E-409C-BE32-E72D297353CC}">
              <c16:uniqueId val="{00000000-370A-4ED0-AE2B-C0504B8255A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1246.73</c:v>
                </c:pt>
                <c:pt idx="1">
                  <c:v>1281.51</c:v>
                </c:pt>
                <c:pt idx="2">
                  <c:v>1295.06</c:v>
                </c:pt>
                <c:pt idx="3">
                  <c:v>1168.7</c:v>
                </c:pt>
                <c:pt idx="4">
                  <c:v>1245.46</c:v>
                </c:pt>
              </c:numCache>
            </c:numRef>
          </c:val>
          <c:smooth val="0"/>
          <c:extLst>
            <c:ext xmlns:c16="http://schemas.microsoft.com/office/drawing/2014/chart" uri="{C3380CC4-5D6E-409C-BE32-E72D297353CC}">
              <c16:uniqueId val="{00000001-370A-4ED0-AE2B-C0504B8255A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44.64</c:v>
                </c:pt>
                <c:pt idx="1">
                  <c:v>39.590000000000003</c:v>
                </c:pt>
                <c:pt idx="2">
                  <c:v>34.94</c:v>
                </c:pt>
                <c:pt idx="3">
                  <c:v>33.200000000000003</c:v>
                </c:pt>
                <c:pt idx="4">
                  <c:v>35.229999999999997</c:v>
                </c:pt>
              </c:numCache>
            </c:numRef>
          </c:val>
          <c:extLst>
            <c:ext xmlns:c16="http://schemas.microsoft.com/office/drawing/2014/chart" uri="{C3380CC4-5D6E-409C-BE32-E72D297353CC}">
              <c16:uniqueId val="{00000000-1E8F-4DE6-8BCC-B77FC1D6FB5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54.33</c:v>
                </c:pt>
                <c:pt idx="1">
                  <c:v>55.02</c:v>
                </c:pt>
                <c:pt idx="2">
                  <c:v>53.29</c:v>
                </c:pt>
                <c:pt idx="3">
                  <c:v>53.59</c:v>
                </c:pt>
                <c:pt idx="4">
                  <c:v>51.08</c:v>
                </c:pt>
              </c:numCache>
            </c:numRef>
          </c:val>
          <c:smooth val="0"/>
          <c:extLst>
            <c:ext xmlns:c16="http://schemas.microsoft.com/office/drawing/2014/chart" uri="{C3380CC4-5D6E-409C-BE32-E72D297353CC}">
              <c16:uniqueId val="{00000001-1E8F-4DE6-8BCC-B77FC1D6FB5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238.96</c:v>
                </c:pt>
                <c:pt idx="1">
                  <c:v>267.49</c:v>
                </c:pt>
                <c:pt idx="2">
                  <c:v>303.92</c:v>
                </c:pt>
                <c:pt idx="3">
                  <c:v>330.04</c:v>
                </c:pt>
                <c:pt idx="4">
                  <c:v>312.48</c:v>
                </c:pt>
              </c:numCache>
            </c:numRef>
          </c:val>
          <c:extLst>
            <c:ext xmlns:c16="http://schemas.microsoft.com/office/drawing/2014/chart" uri="{C3380CC4-5D6E-409C-BE32-E72D297353CC}">
              <c16:uniqueId val="{00000000-DD20-45D9-A248-A61653AF2B9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341.05</c:v>
                </c:pt>
                <c:pt idx="1">
                  <c:v>330.62</c:v>
                </c:pt>
                <c:pt idx="2">
                  <c:v>259.02</c:v>
                </c:pt>
                <c:pt idx="3">
                  <c:v>259.79000000000002</c:v>
                </c:pt>
                <c:pt idx="4">
                  <c:v>262.13</c:v>
                </c:pt>
              </c:numCache>
            </c:numRef>
          </c:val>
          <c:smooth val="0"/>
          <c:extLst>
            <c:ext xmlns:c16="http://schemas.microsoft.com/office/drawing/2014/chart" uri="{C3380CC4-5D6E-409C-BE32-E72D297353CC}">
              <c16:uniqueId val="{00000001-DD20-45D9-A248-A61653AF2B9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68" zoomScale="120" zoomScaleNormal="120" workbookViewId="0">
      <selection activeCell="BJ89" sqref="BJ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香美市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26088</v>
      </c>
      <c r="AM8" s="51"/>
      <c r="AN8" s="51"/>
      <c r="AO8" s="51"/>
      <c r="AP8" s="51"/>
      <c r="AQ8" s="51"/>
      <c r="AR8" s="51"/>
      <c r="AS8" s="51"/>
      <c r="AT8" s="47">
        <f>データ!$S$6</f>
        <v>537.86</v>
      </c>
      <c r="AU8" s="47"/>
      <c r="AV8" s="47"/>
      <c r="AW8" s="47"/>
      <c r="AX8" s="47"/>
      <c r="AY8" s="47"/>
      <c r="AZ8" s="47"/>
      <c r="BA8" s="47"/>
      <c r="BB8" s="47">
        <f>データ!$T$6</f>
        <v>48.5</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37.06</v>
      </c>
      <c r="Q10" s="47"/>
      <c r="R10" s="47"/>
      <c r="S10" s="47"/>
      <c r="T10" s="47"/>
      <c r="U10" s="47"/>
      <c r="V10" s="47"/>
      <c r="W10" s="51">
        <f>データ!$Q$6</f>
        <v>1980</v>
      </c>
      <c r="X10" s="51"/>
      <c r="Y10" s="51"/>
      <c r="Z10" s="51"/>
      <c r="AA10" s="51"/>
      <c r="AB10" s="51"/>
      <c r="AC10" s="51"/>
      <c r="AD10" s="2"/>
      <c r="AE10" s="2"/>
      <c r="AF10" s="2"/>
      <c r="AG10" s="2"/>
      <c r="AH10" s="2"/>
      <c r="AI10" s="2"/>
      <c r="AJ10" s="2"/>
      <c r="AK10" s="2"/>
      <c r="AL10" s="51">
        <f>データ!$U$6</f>
        <v>9621</v>
      </c>
      <c r="AM10" s="51"/>
      <c r="AN10" s="51"/>
      <c r="AO10" s="51"/>
      <c r="AP10" s="51"/>
      <c r="AQ10" s="51"/>
      <c r="AR10" s="51"/>
      <c r="AS10" s="51"/>
      <c r="AT10" s="47">
        <f>データ!$V$6</f>
        <v>20.3</v>
      </c>
      <c r="AU10" s="47"/>
      <c r="AV10" s="47"/>
      <c r="AW10" s="47"/>
      <c r="AX10" s="47"/>
      <c r="AY10" s="47"/>
      <c r="AZ10" s="47"/>
      <c r="BA10" s="47"/>
      <c r="BB10" s="47">
        <f>データ!$W$6</f>
        <v>473.94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114</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116</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41</v>
      </c>
      <c r="O85" s="27" t="str">
        <f>データ!EN6</f>
        <v>【0.56】</v>
      </c>
    </row>
  </sheetData>
  <sheetProtection algorithmName="SHA-512" hashValue="0ltQbNIzXaHuoJF6udY+z1g0PpRiPZtKYDn/09Qmpon6L6ruzBqj72EqK64G0IO+UHXOFAkthO51pgqia3L+8g==" saltValue="KnUzjtymxcBFDh+bepGEI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54</v>
      </c>
      <c r="B4" s="31"/>
      <c r="C4" s="31"/>
      <c r="D4" s="31"/>
      <c r="E4" s="31"/>
      <c r="F4" s="31"/>
      <c r="G4" s="31"/>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2019</v>
      </c>
      <c r="C6" s="34">
        <f t="shared" ref="C6:W6" si="3">C7</f>
        <v>392120</v>
      </c>
      <c r="D6" s="34">
        <f t="shared" si="3"/>
        <v>47</v>
      </c>
      <c r="E6" s="34">
        <f t="shared" si="3"/>
        <v>1</v>
      </c>
      <c r="F6" s="34">
        <f t="shared" si="3"/>
        <v>0</v>
      </c>
      <c r="G6" s="34">
        <f t="shared" si="3"/>
        <v>0</v>
      </c>
      <c r="H6" s="34" t="str">
        <f t="shared" si="3"/>
        <v>高知県　香美市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37.06</v>
      </c>
      <c r="Q6" s="35">
        <f t="shared" si="3"/>
        <v>1980</v>
      </c>
      <c r="R6" s="35">
        <f t="shared" si="3"/>
        <v>26088</v>
      </c>
      <c r="S6" s="35">
        <f t="shared" si="3"/>
        <v>537.86</v>
      </c>
      <c r="T6" s="35">
        <f t="shared" si="3"/>
        <v>48.5</v>
      </c>
      <c r="U6" s="35">
        <f t="shared" si="3"/>
        <v>9621</v>
      </c>
      <c r="V6" s="35">
        <f t="shared" si="3"/>
        <v>20.3</v>
      </c>
      <c r="W6" s="35">
        <f t="shared" si="3"/>
        <v>473.94</v>
      </c>
      <c r="X6" s="36">
        <f>IF(X7="",NA(),X7)</f>
        <v>58.76</v>
      </c>
      <c r="Y6" s="36">
        <f t="shared" ref="Y6:AG6" si="4">IF(Y7="",NA(),Y7)</f>
        <v>62.33</v>
      </c>
      <c r="Z6" s="36">
        <f t="shared" si="4"/>
        <v>65.37</v>
      </c>
      <c r="AA6" s="36">
        <f t="shared" si="4"/>
        <v>64.36</v>
      </c>
      <c r="AB6" s="36">
        <f t="shared" si="4"/>
        <v>70.430000000000007</v>
      </c>
      <c r="AC6" s="36">
        <f t="shared" si="4"/>
        <v>76.02</v>
      </c>
      <c r="AD6" s="36">
        <f t="shared" si="4"/>
        <v>77.66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1223.1099999999999</v>
      </c>
      <c r="BF6" s="36">
        <f t="shared" ref="BF6:BN6" si="7">IF(BF7="",NA(),BF7)</f>
        <v>1214.8800000000001</v>
      </c>
      <c r="BG6" s="36">
        <f t="shared" si="7"/>
        <v>1133.27</v>
      </c>
      <c r="BH6" s="36">
        <f t="shared" si="7"/>
        <v>1077.8699999999999</v>
      </c>
      <c r="BI6" s="36">
        <f t="shared" si="7"/>
        <v>1012.56</v>
      </c>
      <c r="BJ6" s="36">
        <f t="shared" si="7"/>
        <v>1246.73</v>
      </c>
      <c r="BK6" s="36">
        <f t="shared" si="7"/>
        <v>1281.51</v>
      </c>
      <c r="BL6" s="36">
        <f t="shared" si="7"/>
        <v>1295.06</v>
      </c>
      <c r="BM6" s="36">
        <f t="shared" si="7"/>
        <v>1168.7</v>
      </c>
      <c r="BN6" s="36">
        <f t="shared" si="7"/>
        <v>1245.46</v>
      </c>
      <c r="BO6" s="35" t="str">
        <f>IF(BO7="","",IF(BO7="-","【-】","【"&amp;SUBSTITUTE(TEXT(BO7,"#,##0.00"),"-","△")&amp;"】"))</f>
        <v>【1,084.05】</v>
      </c>
      <c r="BP6" s="36">
        <f>IF(BP7="",NA(),BP7)</f>
        <v>44.64</v>
      </c>
      <c r="BQ6" s="36">
        <f t="shared" ref="BQ6:BY6" si="8">IF(BQ7="",NA(),BQ7)</f>
        <v>39.590000000000003</v>
      </c>
      <c r="BR6" s="36">
        <f t="shared" si="8"/>
        <v>34.94</v>
      </c>
      <c r="BS6" s="36">
        <f t="shared" si="8"/>
        <v>33.200000000000003</v>
      </c>
      <c r="BT6" s="36">
        <f t="shared" si="8"/>
        <v>35.229999999999997</v>
      </c>
      <c r="BU6" s="36">
        <f t="shared" si="8"/>
        <v>54.33</v>
      </c>
      <c r="BV6" s="36">
        <f t="shared" si="8"/>
        <v>55.02</v>
      </c>
      <c r="BW6" s="36">
        <f t="shared" si="8"/>
        <v>53.29</v>
      </c>
      <c r="BX6" s="36">
        <f t="shared" si="8"/>
        <v>53.59</v>
      </c>
      <c r="BY6" s="36">
        <f t="shared" si="8"/>
        <v>51.08</v>
      </c>
      <c r="BZ6" s="35" t="str">
        <f>IF(BZ7="","",IF(BZ7="-","【-】","【"&amp;SUBSTITUTE(TEXT(BZ7,"#,##0.00"),"-","△")&amp;"】"))</f>
        <v>【53.46】</v>
      </c>
      <c r="CA6" s="36">
        <f>IF(CA7="",NA(),CA7)</f>
        <v>238.96</v>
      </c>
      <c r="CB6" s="36">
        <f t="shared" ref="CB6:CJ6" si="9">IF(CB7="",NA(),CB7)</f>
        <v>267.49</v>
      </c>
      <c r="CC6" s="36">
        <f t="shared" si="9"/>
        <v>303.92</v>
      </c>
      <c r="CD6" s="36">
        <f t="shared" si="9"/>
        <v>330.04</v>
      </c>
      <c r="CE6" s="36">
        <f t="shared" si="9"/>
        <v>312.48</v>
      </c>
      <c r="CF6" s="36">
        <f t="shared" si="9"/>
        <v>341.05</v>
      </c>
      <c r="CG6" s="36">
        <f t="shared" si="9"/>
        <v>330.62</v>
      </c>
      <c r="CH6" s="36">
        <f t="shared" si="9"/>
        <v>259.02</v>
      </c>
      <c r="CI6" s="36">
        <f t="shared" si="9"/>
        <v>259.79000000000002</v>
      </c>
      <c r="CJ6" s="36">
        <f t="shared" si="9"/>
        <v>262.13</v>
      </c>
      <c r="CK6" s="35" t="str">
        <f>IF(CK7="","",IF(CK7="-","【-】","【"&amp;SUBSTITUTE(TEXT(CK7,"#,##0.00"),"-","△")&amp;"】"))</f>
        <v>【300.47】</v>
      </c>
      <c r="CL6" s="36">
        <f>IF(CL7="",NA(),CL7)</f>
        <v>76.41</v>
      </c>
      <c r="CM6" s="36">
        <f t="shared" ref="CM6:CU6" si="10">IF(CM7="",NA(),CM7)</f>
        <v>61.46</v>
      </c>
      <c r="CN6" s="36">
        <f t="shared" si="10"/>
        <v>59.66</v>
      </c>
      <c r="CO6" s="36">
        <f t="shared" si="10"/>
        <v>55.83</v>
      </c>
      <c r="CP6" s="36">
        <f t="shared" si="10"/>
        <v>55.37</v>
      </c>
      <c r="CQ6" s="36">
        <f t="shared" si="10"/>
        <v>59.87</v>
      </c>
      <c r="CR6" s="36">
        <f t="shared" si="10"/>
        <v>59.59</v>
      </c>
      <c r="CS6" s="36">
        <f t="shared" si="10"/>
        <v>56.65</v>
      </c>
      <c r="CT6" s="36">
        <f t="shared" si="10"/>
        <v>56.41</v>
      </c>
      <c r="CU6" s="36">
        <f t="shared" si="10"/>
        <v>54.9</v>
      </c>
      <c r="CV6" s="35" t="str">
        <f>IF(CV7="","",IF(CV7="-","【-】","【"&amp;SUBSTITUTE(TEXT(CV7,"#,##0.00"),"-","△")&amp;"】"))</f>
        <v>【54.90】</v>
      </c>
      <c r="CW6" s="36">
        <f>IF(CW7="",NA(),CW7)</f>
        <v>69.69</v>
      </c>
      <c r="CX6" s="36">
        <f t="shared" ref="CX6:DF6" si="11">IF(CX7="",NA(),CX7)</f>
        <v>65.81</v>
      </c>
      <c r="CY6" s="36">
        <f t="shared" si="11"/>
        <v>67.52</v>
      </c>
      <c r="CZ6" s="36">
        <f t="shared" si="11"/>
        <v>68.3</v>
      </c>
      <c r="DA6" s="36">
        <f t="shared" si="11"/>
        <v>67.47</v>
      </c>
      <c r="DB6" s="36">
        <f t="shared" si="11"/>
        <v>75.48</v>
      </c>
      <c r="DC6" s="36">
        <f t="shared" si="11"/>
        <v>74.64</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v>
      </c>
      <c r="EE6" s="35">
        <f t="shared" ref="EE6:EM6" si="14">IF(EE7="",NA(),EE7)</f>
        <v>0</v>
      </c>
      <c r="EF6" s="35">
        <f t="shared" si="14"/>
        <v>0</v>
      </c>
      <c r="EG6" s="36">
        <f t="shared" si="14"/>
        <v>0.53</v>
      </c>
      <c r="EH6" s="36">
        <f t="shared" si="14"/>
        <v>0.2</v>
      </c>
      <c r="EI6" s="36">
        <f t="shared" si="14"/>
        <v>0.54</v>
      </c>
      <c r="EJ6" s="36">
        <f t="shared" si="14"/>
        <v>0.43</v>
      </c>
      <c r="EK6" s="36">
        <f t="shared" si="14"/>
        <v>0.96</v>
      </c>
      <c r="EL6" s="36">
        <f t="shared" si="14"/>
        <v>0.65</v>
      </c>
      <c r="EM6" s="36">
        <f t="shared" si="14"/>
        <v>0.52</v>
      </c>
      <c r="EN6" s="35" t="str">
        <f>IF(EN7="","",IF(EN7="-","【-】","【"&amp;SUBSTITUTE(TEXT(EN7,"#,##0.00"),"-","△")&amp;"】"))</f>
        <v>【0.56】</v>
      </c>
    </row>
    <row r="7" spans="1:144" s="37" customFormat="1" x14ac:dyDescent="0.15">
      <c r="A7" s="29"/>
      <c r="B7" s="38">
        <v>2019</v>
      </c>
      <c r="C7" s="38">
        <v>392120</v>
      </c>
      <c r="D7" s="38">
        <v>47</v>
      </c>
      <c r="E7" s="38">
        <v>1</v>
      </c>
      <c r="F7" s="38">
        <v>0</v>
      </c>
      <c r="G7" s="38">
        <v>0</v>
      </c>
      <c r="H7" s="38" t="s">
        <v>95</v>
      </c>
      <c r="I7" s="38" t="s">
        <v>96</v>
      </c>
      <c r="J7" s="38" t="s">
        <v>97</v>
      </c>
      <c r="K7" s="38" t="s">
        <v>98</v>
      </c>
      <c r="L7" s="38" t="s">
        <v>99</v>
      </c>
      <c r="M7" s="38" t="s">
        <v>100</v>
      </c>
      <c r="N7" s="39" t="s">
        <v>101</v>
      </c>
      <c r="O7" s="39" t="s">
        <v>102</v>
      </c>
      <c r="P7" s="39">
        <v>37.06</v>
      </c>
      <c r="Q7" s="39">
        <v>1980</v>
      </c>
      <c r="R7" s="39">
        <v>26088</v>
      </c>
      <c r="S7" s="39">
        <v>537.86</v>
      </c>
      <c r="T7" s="39">
        <v>48.5</v>
      </c>
      <c r="U7" s="39">
        <v>9621</v>
      </c>
      <c r="V7" s="39">
        <v>20.3</v>
      </c>
      <c r="W7" s="39">
        <v>473.94</v>
      </c>
      <c r="X7" s="39">
        <v>58.76</v>
      </c>
      <c r="Y7" s="39">
        <v>62.33</v>
      </c>
      <c r="Z7" s="39">
        <v>65.37</v>
      </c>
      <c r="AA7" s="39">
        <v>64.36</v>
      </c>
      <c r="AB7" s="39">
        <v>70.430000000000007</v>
      </c>
      <c r="AC7" s="39">
        <v>76.02</v>
      </c>
      <c r="AD7" s="39">
        <v>77.66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1223.1099999999999</v>
      </c>
      <c r="BF7" s="39">
        <v>1214.8800000000001</v>
      </c>
      <c r="BG7" s="39">
        <v>1133.27</v>
      </c>
      <c r="BH7" s="39">
        <v>1077.8699999999999</v>
      </c>
      <c r="BI7" s="39">
        <v>1012.56</v>
      </c>
      <c r="BJ7" s="39">
        <v>1246.73</v>
      </c>
      <c r="BK7" s="39">
        <v>1281.51</v>
      </c>
      <c r="BL7" s="39">
        <v>1295.06</v>
      </c>
      <c r="BM7" s="39">
        <v>1168.7</v>
      </c>
      <c r="BN7" s="39">
        <v>1245.46</v>
      </c>
      <c r="BO7" s="39">
        <v>1084.05</v>
      </c>
      <c r="BP7" s="39">
        <v>44.64</v>
      </c>
      <c r="BQ7" s="39">
        <v>39.590000000000003</v>
      </c>
      <c r="BR7" s="39">
        <v>34.94</v>
      </c>
      <c r="BS7" s="39">
        <v>33.200000000000003</v>
      </c>
      <c r="BT7" s="39">
        <v>35.229999999999997</v>
      </c>
      <c r="BU7" s="39">
        <v>54.33</v>
      </c>
      <c r="BV7" s="39">
        <v>55.02</v>
      </c>
      <c r="BW7" s="39">
        <v>53.29</v>
      </c>
      <c r="BX7" s="39">
        <v>53.59</v>
      </c>
      <c r="BY7" s="39">
        <v>51.08</v>
      </c>
      <c r="BZ7" s="39">
        <v>53.46</v>
      </c>
      <c r="CA7" s="39">
        <v>238.96</v>
      </c>
      <c r="CB7" s="39">
        <v>267.49</v>
      </c>
      <c r="CC7" s="39">
        <v>303.92</v>
      </c>
      <c r="CD7" s="39">
        <v>330.04</v>
      </c>
      <c r="CE7" s="39">
        <v>312.48</v>
      </c>
      <c r="CF7" s="39">
        <v>341.05</v>
      </c>
      <c r="CG7" s="39">
        <v>330.62</v>
      </c>
      <c r="CH7" s="39">
        <v>259.02</v>
      </c>
      <c r="CI7" s="39">
        <v>259.79000000000002</v>
      </c>
      <c r="CJ7" s="39">
        <v>262.13</v>
      </c>
      <c r="CK7" s="39">
        <v>300.47000000000003</v>
      </c>
      <c r="CL7" s="39">
        <v>76.41</v>
      </c>
      <c r="CM7" s="39">
        <v>61.46</v>
      </c>
      <c r="CN7" s="39">
        <v>59.66</v>
      </c>
      <c r="CO7" s="39">
        <v>55.83</v>
      </c>
      <c r="CP7" s="39">
        <v>55.37</v>
      </c>
      <c r="CQ7" s="39">
        <v>59.87</v>
      </c>
      <c r="CR7" s="39">
        <v>59.59</v>
      </c>
      <c r="CS7" s="39">
        <v>56.65</v>
      </c>
      <c r="CT7" s="39">
        <v>56.41</v>
      </c>
      <c r="CU7" s="39">
        <v>54.9</v>
      </c>
      <c r="CV7" s="39">
        <v>54.9</v>
      </c>
      <c r="CW7" s="39">
        <v>69.69</v>
      </c>
      <c r="CX7" s="39">
        <v>65.81</v>
      </c>
      <c r="CY7" s="39">
        <v>67.52</v>
      </c>
      <c r="CZ7" s="39">
        <v>68.3</v>
      </c>
      <c r="DA7" s="39">
        <v>67.47</v>
      </c>
      <c r="DB7" s="39">
        <v>75.48</v>
      </c>
      <c r="DC7" s="39">
        <v>74.64</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0.2</v>
      </c>
      <c r="EE7" s="39">
        <v>0</v>
      </c>
      <c r="EF7" s="39">
        <v>0</v>
      </c>
      <c r="EG7" s="39">
        <v>0.53</v>
      </c>
      <c r="EH7" s="39">
        <v>0.2</v>
      </c>
      <c r="EI7" s="39">
        <v>0.54</v>
      </c>
      <c r="EJ7" s="39">
        <v>0.43</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108</v>
      </c>
    </row>
    <row r="12" spans="1:144" x14ac:dyDescent="0.15">
      <c r="B12">
        <v>1</v>
      </c>
      <c r="C12">
        <v>1</v>
      </c>
      <c r="D12">
        <v>1</v>
      </c>
      <c r="E12">
        <v>1</v>
      </c>
      <c r="F12">
        <v>1</v>
      </c>
      <c r="G12" t="s">
        <v>109</v>
      </c>
    </row>
    <row r="13" spans="1:144" x14ac:dyDescent="0.15">
      <c r="B13" t="s">
        <v>110</v>
      </c>
      <c r="C13" t="s">
        <v>111</v>
      </c>
      <c r="D13" t="s">
        <v>110</v>
      </c>
      <c r="E13" t="s">
        <v>110</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2020-12-04T02:22:11Z</dcterms:created>
  <dcterms:modified xsi:type="dcterms:W3CDTF">2021-01-15T05:52:33Z</dcterms:modified>
  <cp:category/>
</cp:coreProperties>
</file>