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11701SHARE\111701share2\D_財政班\D06_公営企業\15.経営比較分析表\R2（R1決統ベース）\06 市町村→県\"/>
    </mc:Choice>
  </mc:AlternateContent>
  <workbookProtection workbookAlgorithmName="SHA-512" workbookHashValue="VS2tQh4+xK6Tfgds2Tqc76w1Ds2MEHZ+prM1ZDrIeN1gt43YGJ6p1Q6c5XYRgKLt0w8FBjQLzKzxvOOH/TThug==" workbookSaltValue="xlGNYqiouYo/8nr31Wp5yQ==" workbookSpinCount="100000" lockStructure="1"/>
  <bookViews>
    <workbookView xWindow="0" yWindow="0" windowWidth="20490" windowHeight="670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BB10" i="4"/>
  <c r="AT10" i="4"/>
  <c r="AL10" i="4"/>
  <c r="W10" i="4"/>
  <c r="P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<sst xmlns="http://schemas.openxmlformats.org/spreadsheetml/2006/main" count="233" uniqueCount="116">
  <si>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</si>
  <si>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</si>
  <si>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</si>
  <si>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</si>
  <si>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</si>
  <si>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</si>
  <si>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</si>
  <si>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</si>
  <si>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</si>
  <si>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</si>
  <si>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</si>
  <si>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</si>
  <si>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</si>
  <si>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</si>
  <si>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</si>
  <si>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</si>
  <si>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</si>
  <si>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</si>
  <si>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</si>
  <si>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</si>
  <si>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</si>
  <si>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</si>
  <si>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</si>
  <si>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</si>
  <si>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</si>
  <si>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</si>
  <si>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</si>
  <si>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</si>
  <si>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</si>
  <si>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</si>
  <si>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</si>
  <si>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</si>
  <si>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</si>
  <si>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</si>
  <si>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</si>
  <si>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</si>
  <si>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</si>
  <si>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</si>
  <si>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</si>
  <si>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</si>
  <si>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</si>
  <si>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</si>
  <si>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</si>
  <si>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</si>
  <si>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</si>
  <si>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</si>
  <si>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</si>
  <si>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</si>
  <si>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</si>
  <si>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</si>
  <si>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</si>
  <si>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</si>
  <si>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</si>
  <si>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</si>
  <si>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</si>
  <si>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</si>
  <si>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</si>
  <si>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</si>
  <si>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</si>
  <si>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</si>
  <si>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</si>
  <si>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</si>
  <si>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</si>
  <si>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</si>
  <si>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</si>
  <si>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</si>
  <si>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</si>
  <si>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</si>
  <si>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</si>
  <si>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</si>
  <si>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</si>
  <si>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</si>
  <si>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</si>
  <si>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</si>
  <si>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</si>
  <si>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</si>
  <si>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</si>
  <si>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</si>
  <si>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</si>
  <si>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</si>
  <si>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</si>
  <si>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</si>
  <si>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</si>
  <si>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</si>
  <si>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</si>
  <si>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</si>
  <si>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</si>
  <si>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</si>
  <si>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</si>
  <si>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</si>
  <si>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</si>
  <si>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</si>
  <si>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</si>
  <si>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</si>
  <si>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</si>
  <si>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安田町</t>
  </si>
  <si>
    <t>法非適用</t>
  </si>
  <si>
    <t>水道事業</t>
  </si>
  <si>
    <t>簡易水道事業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</si>
  <si>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</si>
  <si>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</si>
  <si>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</si>
  <si>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</si>
  <si>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</si>
  <si>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</si>
  <si>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</si>
  <si>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</si>
  <si>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</si>
  <si>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</si>
  <si>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</si>
  <si>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</si>
  <si>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</si>
  <si>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</si>
  <si>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①収益的収支比率が100％を下回る。
④企業債残高給水収益比率が上がっている。
⑤料金回収率も下がってきている。
⑦施設利用率が低い（人口減）
⑧有収率が低い。
　赤字運営となっており、施設を通して給水される水量が利益に結びついていない。健全経営のため、水道料金見直し検討や回収率の向上、有収率が低い原因（漏水等）の解消等により収益率を増加する必要がある。
　企業債残高比率については、施設の更新・耐震化により、地方債残高比率が増加している。</t>
    <rPh sb="20" eb="22">
      <t>キギョウ</t>
    </rPh>
    <rPh sb="22" eb="23">
      <t>サイ</t>
    </rPh>
    <rPh sb="23" eb="25">
      <t>ザンダカ</t>
    </rPh>
    <rPh sb="25" eb="27">
      <t>キュウスイ</t>
    </rPh>
    <rPh sb="27" eb="29">
      <t>シュウエキ</t>
    </rPh>
    <rPh sb="29" eb="31">
      <t>ヒリツ</t>
    </rPh>
    <rPh sb="32" eb="33">
      <t>ア</t>
    </rPh>
    <rPh sb="84" eb="86">
      <t>ウンエイ</t>
    </rPh>
    <rPh sb="164" eb="166">
      <t>シュウエキ</t>
    </rPh>
    <rPh sb="166" eb="167">
      <t>リツ</t>
    </rPh>
    <rPh sb="168" eb="170">
      <t>ゾウカ</t>
    </rPh>
    <rPh sb="180" eb="182">
      <t>キギョウ</t>
    </rPh>
    <rPh sb="182" eb="183">
      <t>サイ</t>
    </rPh>
    <rPh sb="183" eb="185">
      <t>ザンダカ</t>
    </rPh>
    <rPh sb="185" eb="187">
      <t>ヒリツ</t>
    </rPh>
    <rPh sb="193" eb="195">
      <t>シセツ</t>
    </rPh>
    <rPh sb="196" eb="198">
      <t>コウシン</t>
    </rPh>
    <rPh sb="214" eb="216">
      <t>ゾウカ</t>
    </rPh>
    <phoneticPr fontId="4"/>
  </si>
  <si>
    <t>赤字経営となっており、これから先についても人口減等の影響により、経営は苦しいものと考えられる。そのため、料金設定の見直し、有収率の向上等の取組みにより、事業の継続性を高めていく必要がある。</t>
    <phoneticPr fontId="4"/>
  </si>
  <si>
    <t>管路更新については、国及び県の補助金等を活用し、老朽化した管路の更新、耐震化を積極的に進めている。（H30管路更新率が0％となっているが、実際は6.05％更新）</t>
    <rPh sb="53" eb="55">
      <t>カンロ</t>
    </rPh>
    <rPh sb="55" eb="57">
      <t>コウシン</t>
    </rPh>
    <rPh sb="57" eb="58">
      <t>リツ</t>
    </rPh>
    <rPh sb="69" eb="71">
      <t>ジッサイ</t>
    </rPh>
    <rPh sb="77" eb="79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</si>
</sst>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3.77</c:v>
                </c:pt>
                <c:pt idx="1">
                  <c:v>3.84</c:v>
                </c:pt>
                <c:pt idx="2">
                  <c:v>9.41</c:v>
                </c:pt>
                <c:pt idx="3" formatCode="#,##0.00;&quot;△&quot;#,##0.00">
                  <c:v>0</c:v>
                </c:pt>
                <c:pt idx="4">
                  <c:v>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D-481B-8334-2F5755DA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0.65</c:v>
                </c:pt>
                <c:pt idx="1">
                  <c:v>0.53</c:v>
                </c:pt>
                <c:pt idx="2">
                  <c:v>0.72</c:v>
                </c:pt>
                <c:pt idx="3">
                  <c:v>0.53</c:v>
                </c:pt>
                <c:pt idx="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D-481B-8334-2F5755DA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38.07</c:v>
                </c:pt>
                <c:pt idx="1">
                  <c:v>38.75</c:v>
                </c:pt>
                <c:pt idx="2">
                  <c:v>36.22</c:v>
                </c:pt>
                <c:pt idx="3">
                  <c:v>36.700000000000003</c:v>
                </c:pt>
                <c:pt idx="4">
                  <c:v>33.78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7D6-B4A7-D9C7EC584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57.29</c:v>
                </c:pt>
                <c:pt idx="1">
                  <c:v>55.9</c:v>
                </c:pt>
                <c:pt idx="2">
                  <c:v>57.3</c:v>
                </c:pt>
                <c:pt idx="3">
                  <c:v>56.76</c:v>
                </c:pt>
                <c:pt idx="4">
                  <c:v>56.04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6-47D6-B4A7-D9C7EC584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52.21</c:v>
                </c:pt>
                <c:pt idx="1">
                  <c:v>53.41</c:v>
                </c:pt>
                <c:pt idx="2">
                  <c:v>53.07</c:v>
                </c:pt>
                <c:pt idx="3">
                  <c:v>53.07</c:v>
                </c:pt>
                <c:pt idx="4">
                  <c:v>57.82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5-45B1-BFA0-5F604BF26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73.69</c:v>
                </c:pt>
                <c:pt idx="1">
                  <c:v>73.28</c:v>
                </c:pt>
                <c:pt idx="2">
                  <c:v>72.42</c:v>
                </c:pt>
                <c:pt idx="3">
                  <c:v>73.069999999999993</c:v>
                </c:pt>
                <c:pt idx="4">
                  <c:v>72.78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5-45B1-BFA0-5F604BF26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72.44</c:v>
                </c:pt>
                <c:pt idx="1">
                  <c:v>81.87</c:v>
                </c:pt>
                <c:pt idx="2">
                  <c:v>66.09</c:v>
                </c:pt>
                <c:pt idx="3">
                  <c:v>74.08</c:v>
                </c:pt>
                <c:pt idx="4">
                  <c:v>61.84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B-4BB3-97B6-B000D5F11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76.27</c:v>
                </c:pt>
                <c:pt idx="1">
                  <c:v>77.56</c:v>
                </c:pt>
                <c:pt idx="2">
                  <c:v>78.510000000000005</c:v>
                </c:pt>
                <c:pt idx="3">
                  <c:v>77.91</c:v>
                </c:pt>
                <c:pt idx="4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B-4BB3-97B6-B000D5F11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F-45FC-85D9-5A2A4DB0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F-45FC-85D9-5A2A4DB09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F-4439-814E-6596FD850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F-4439-814E-6596FD850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3-4000-806F-BAD183B6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3-4000-806F-BAD183B6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64D-854B-6089CE05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F-464D-854B-6089CE05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1232.22</c:v>
                </c:pt>
                <c:pt idx="1">
                  <c:v>1307.3499999999999</c:v>
                </c:pt>
                <c:pt idx="2">
                  <c:v>1663.81</c:v>
                </c:pt>
                <c:pt idx="3">
                  <c:v>1751.94</c:v>
                </c:pt>
                <c:pt idx="4">
                  <c:v>2031.36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6-48A0-8E97-8A016E2F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1134.67</c:v>
                </c:pt>
                <c:pt idx="1">
                  <c:v>1144.79</c:v>
                </c:pt>
                <c:pt idx="2">
                  <c:v>1061.58</c:v>
                </c:pt>
                <c:pt idx="3">
                  <c:v>1007.7</c:v>
                </c:pt>
                <c:pt idx="4">
                  <c:v>1018.52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6-48A0-8E97-8A016E2F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63.37</c:v>
                </c:pt>
                <c:pt idx="1">
                  <c:v>53.59</c:v>
                </c:pt>
                <c:pt idx="2">
                  <c:v>53.95</c:v>
                </c:pt>
                <c:pt idx="3">
                  <c:v>52.55</c:v>
                </c:pt>
                <c:pt idx="4">
                  <c:v>50.76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3-4F9A-BA90-F9B3759E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40.6</c:v>
                </c:pt>
                <c:pt idx="1">
                  <c:v>56.04</c:v>
                </c:pt>
                <c:pt idx="2">
                  <c:v>58.52</c:v>
                </c:pt>
                <c:pt idx="3">
                  <c:v>59.22</c:v>
                </c:pt>
                <c:pt idx="4">
                  <c:v>58.79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3-4F9A-BA90-F9B3759E6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153.41999999999999</c:v>
                </c:pt>
                <c:pt idx="1">
                  <c:v>180.61</c:v>
                </c:pt>
                <c:pt idx="2">
                  <c:v>182.19</c:v>
                </c:pt>
                <c:pt idx="3">
                  <c:v>187.3</c:v>
                </c:pt>
                <c:pt idx="4">
                  <c:v>194.11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4-4E31-9A4B-F7F513CE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440.03</c:v>
                </c:pt>
                <c:pt idx="1">
                  <c:v>304.35000000000002</c:v>
                </c:pt>
                <c:pt idx="2">
                  <c:v>296.3</c:v>
                </c:pt>
                <c:pt idx="3">
                  <c:v>292.89999999999998</c:v>
                </c:pt>
                <c:pt idx="4">
                  <c:v>298.25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4-4E31-9A4B-F7F513CE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I27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安田町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D3</v>
      </c>
      <c r="X8" s="73"/>
      <c r="Y8" s="73"/>
      <c r="Z8" s="73"/>
      <c r="AA8" s="73"/>
      <c r="AB8" s="73"/>
      <c r="AC8" s="73"/>
      <c r="AD8" s="73" t="str">
        <f>データ!$M$6</f>
        <v>非設置</v>
      </c>
      <c r="AE8" s="73"/>
      <c r="AF8" s="73"/>
      <c r="AG8" s="73"/>
      <c r="AH8" s="73"/>
      <c r="AI8" s="73"/>
      <c r="AJ8" s="73"/>
      <c r="AK8" s="2"/>
      <c r="AL8" s="67">
        <f>データ!$R$6</f>
        <v>2653</v>
      </c>
      <c r="AM8" s="67"/>
      <c r="AN8" s="67"/>
      <c r="AO8" s="67"/>
      <c r="AP8" s="67"/>
      <c r="AQ8" s="67"/>
      <c r="AR8" s="67"/>
      <c r="AS8" s="67"/>
      <c r="AT8" s="66">
        <f>データ!$S$6</f>
        <v>52.36</v>
      </c>
      <c r="AU8" s="66"/>
      <c r="AV8" s="66"/>
      <c r="AW8" s="66"/>
      <c r="AX8" s="66"/>
      <c r="AY8" s="66"/>
      <c r="AZ8" s="66"/>
      <c r="BA8" s="66"/>
      <c r="BB8" s="66">
        <f>データ!$T$6</f>
        <v>50.67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19</v>
      </c>
      <c r="BM9" s="65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99.77</v>
      </c>
      <c r="Q10" s="66"/>
      <c r="R10" s="66"/>
      <c r="S10" s="66"/>
      <c r="T10" s="66"/>
      <c r="U10" s="66"/>
      <c r="V10" s="66"/>
      <c r="W10" s="67">
        <f>データ!$Q$6</f>
        <v>1650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2630</v>
      </c>
      <c r="AM10" s="67"/>
      <c r="AN10" s="67"/>
      <c r="AO10" s="67"/>
      <c r="AP10" s="67"/>
      <c r="AQ10" s="67"/>
      <c r="AR10" s="67"/>
      <c r="AS10" s="67"/>
      <c r="AT10" s="66">
        <f>データ!$V$6</f>
        <v>1.35</v>
      </c>
      <c r="AU10" s="66"/>
      <c r="AV10" s="66"/>
      <c r="AW10" s="66"/>
      <c r="AX10" s="66"/>
      <c r="AY10" s="66"/>
      <c r="AZ10" s="66"/>
      <c r="BA10" s="66"/>
      <c r="BB10" s="66">
        <f>データ!$W$6</f>
        <v>1948.15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113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115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114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【76.03】</v>
      </c>
      <c r="F85" s="27" t="s">
        <v>41</v>
      </c>
      <c r="G85" s="27" t="s">
        <v>41</v>
      </c>
      <c r="H85" s="27" t="str">
        <f>データ!BO6</f>
        <v>【1,084.05】</v>
      </c>
      <c r="I85" s="27" t="str">
        <f>データ!BZ6</f>
        <v>【53.46】</v>
      </c>
      <c r="J85" s="27" t="str">
        <f>データ!CK6</f>
        <v>【300.47】</v>
      </c>
      <c r="K85" s="27" t="str">
        <f>データ!CV6</f>
        <v>【54.90】</v>
      </c>
      <c r="L85" s="27" t="str">
        <f>データ!DG6</f>
        <v>【73.31】</v>
      </c>
      <c r="M85" s="27" t="s">
        <v>41</v>
      </c>
      <c r="N85" s="27" t="s">
        <v>41</v>
      </c>
      <c r="O85" s="27" t="str">
        <f>データ!EN6</f>
        <v>【0.56】</v>
      </c>
    </row>
  </sheetData>
  <sheetProtection algorithmName="SHA-512" hashValue="iP0C/SW3Cky9iD8NLLMXoCP2ov6mPgjs17k08nkh4kJ3JLEU30Runq2blmuJhsORvDIuyD/CkbTi3QA6RyP9ZQ==" saltValue="5Q8HvvABnoRTHdAGvrSlv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43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44</v>
      </c>
      <c r="B3" s="30" t="s">
        <v>45</v>
      </c>
      <c r="C3" s="30" t="s">
        <v>46</v>
      </c>
      <c r="D3" s="30" t="s">
        <v>47</v>
      </c>
      <c r="E3" s="30" t="s">
        <v>48</v>
      </c>
      <c r="F3" s="30" t="s">
        <v>49</v>
      </c>
      <c r="G3" s="30" t="s">
        <v>50</v>
      </c>
      <c r="H3" s="77" t="s">
        <v>51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52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53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54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55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56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57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58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59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60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61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62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63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64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66</v>
      </c>
      <c r="B5" s="32"/>
      <c r="C5" s="32"/>
      <c r="D5" s="32"/>
      <c r="E5" s="32"/>
      <c r="F5" s="32"/>
      <c r="G5" s="32"/>
      <c r="H5" s="33" t="s">
        <v>67</v>
      </c>
      <c r="I5" s="33" t="s">
        <v>68</v>
      </c>
      <c r="J5" s="33" t="s">
        <v>69</v>
      </c>
      <c r="K5" s="33" t="s">
        <v>70</v>
      </c>
      <c r="L5" s="33" t="s">
        <v>71</v>
      </c>
      <c r="M5" s="33" t="s">
        <v>72</v>
      </c>
      <c r="N5" s="33" t="s">
        <v>73</v>
      </c>
      <c r="O5" s="33" t="s">
        <v>74</v>
      </c>
      <c r="P5" s="33" t="s">
        <v>75</v>
      </c>
      <c r="Q5" s="33" t="s">
        <v>76</v>
      </c>
      <c r="R5" s="33" t="s">
        <v>77</v>
      </c>
      <c r="S5" s="33" t="s">
        <v>78</v>
      </c>
      <c r="T5" s="33" t="s">
        <v>79</v>
      </c>
      <c r="U5" s="33" t="s">
        <v>80</v>
      </c>
      <c r="V5" s="33" t="s">
        <v>81</v>
      </c>
      <c r="W5" s="33" t="s">
        <v>82</v>
      </c>
      <c r="X5" s="33" t="s">
        <v>83</v>
      </c>
      <c r="Y5" s="33" t="s">
        <v>84</v>
      </c>
      <c r="Z5" s="33" t="s">
        <v>85</v>
      </c>
      <c r="AA5" s="33" t="s">
        <v>86</v>
      </c>
      <c r="AB5" s="33" t="s">
        <v>87</v>
      </c>
      <c r="AC5" s="33" t="s">
        <v>88</v>
      </c>
      <c r="AD5" s="33" t="s">
        <v>89</v>
      </c>
      <c r="AE5" s="33" t="s">
        <v>90</v>
      </c>
      <c r="AF5" s="33" t="s">
        <v>91</v>
      </c>
      <c r="AG5" s="33" t="s">
        <v>92</v>
      </c>
      <c r="AH5" s="33" t="s">
        <v>29</v>
      </c>
      <c r="AI5" s="33" t="s">
        <v>83</v>
      </c>
      <c r="AJ5" s="33" t="s">
        <v>84</v>
      </c>
      <c r="AK5" s="33" t="s">
        <v>85</v>
      </c>
      <c r="AL5" s="33" t="s">
        <v>86</v>
      </c>
      <c r="AM5" s="33" t="s">
        <v>87</v>
      </c>
      <c r="AN5" s="33" t="s">
        <v>88</v>
      </c>
      <c r="AO5" s="33" t="s">
        <v>89</v>
      </c>
      <c r="AP5" s="33" t="s">
        <v>90</v>
      </c>
      <c r="AQ5" s="33" t="s">
        <v>91</v>
      </c>
      <c r="AR5" s="33" t="s">
        <v>92</v>
      </c>
      <c r="AS5" s="33" t="s">
        <v>93</v>
      </c>
      <c r="AT5" s="33" t="s">
        <v>83</v>
      </c>
      <c r="AU5" s="33" t="s">
        <v>84</v>
      </c>
      <c r="AV5" s="33" t="s">
        <v>85</v>
      </c>
      <c r="AW5" s="33" t="s">
        <v>86</v>
      </c>
      <c r="AX5" s="33" t="s">
        <v>87</v>
      </c>
      <c r="AY5" s="33" t="s">
        <v>88</v>
      </c>
      <c r="AZ5" s="33" t="s">
        <v>89</v>
      </c>
      <c r="BA5" s="33" t="s">
        <v>90</v>
      </c>
      <c r="BB5" s="33" t="s">
        <v>91</v>
      </c>
      <c r="BC5" s="33" t="s">
        <v>92</v>
      </c>
      <c r="BD5" s="33" t="s">
        <v>93</v>
      </c>
      <c r="BE5" s="33" t="s">
        <v>83</v>
      </c>
      <c r="BF5" s="33" t="s">
        <v>84</v>
      </c>
      <c r="BG5" s="33" t="s">
        <v>85</v>
      </c>
      <c r="BH5" s="33" t="s">
        <v>86</v>
      </c>
      <c r="BI5" s="33" t="s">
        <v>87</v>
      </c>
      <c r="BJ5" s="33" t="s">
        <v>88</v>
      </c>
      <c r="BK5" s="33" t="s">
        <v>89</v>
      </c>
      <c r="BL5" s="33" t="s">
        <v>90</v>
      </c>
      <c r="BM5" s="33" t="s">
        <v>91</v>
      </c>
      <c r="BN5" s="33" t="s">
        <v>92</v>
      </c>
      <c r="BO5" s="33" t="s">
        <v>93</v>
      </c>
      <c r="BP5" s="33" t="s">
        <v>83</v>
      </c>
      <c r="BQ5" s="33" t="s">
        <v>84</v>
      </c>
      <c r="BR5" s="33" t="s">
        <v>85</v>
      </c>
      <c r="BS5" s="33" t="s">
        <v>86</v>
      </c>
      <c r="BT5" s="33" t="s">
        <v>87</v>
      </c>
      <c r="BU5" s="33" t="s">
        <v>88</v>
      </c>
      <c r="BV5" s="33" t="s">
        <v>89</v>
      </c>
      <c r="BW5" s="33" t="s">
        <v>90</v>
      </c>
      <c r="BX5" s="33" t="s">
        <v>91</v>
      </c>
      <c r="BY5" s="33" t="s">
        <v>92</v>
      </c>
      <c r="BZ5" s="33" t="s">
        <v>93</v>
      </c>
      <c r="CA5" s="33" t="s">
        <v>83</v>
      </c>
      <c r="CB5" s="33" t="s">
        <v>84</v>
      </c>
      <c r="CC5" s="33" t="s">
        <v>85</v>
      </c>
      <c r="CD5" s="33" t="s">
        <v>86</v>
      </c>
      <c r="CE5" s="33" t="s">
        <v>87</v>
      </c>
      <c r="CF5" s="33" t="s">
        <v>88</v>
      </c>
      <c r="CG5" s="33" t="s">
        <v>89</v>
      </c>
      <c r="CH5" s="33" t="s">
        <v>90</v>
      </c>
      <c r="CI5" s="33" t="s">
        <v>91</v>
      </c>
      <c r="CJ5" s="33" t="s">
        <v>92</v>
      </c>
      <c r="CK5" s="33" t="s">
        <v>93</v>
      </c>
      <c r="CL5" s="33" t="s">
        <v>83</v>
      </c>
      <c r="CM5" s="33" t="s">
        <v>84</v>
      </c>
      <c r="CN5" s="33" t="s">
        <v>85</v>
      </c>
      <c r="CO5" s="33" t="s">
        <v>86</v>
      </c>
      <c r="CP5" s="33" t="s">
        <v>87</v>
      </c>
      <c r="CQ5" s="33" t="s">
        <v>88</v>
      </c>
      <c r="CR5" s="33" t="s">
        <v>89</v>
      </c>
      <c r="CS5" s="33" t="s">
        <v>90</v>
      </c>
      <c r="CT5" s="33" t="s">
        <v>91</v>
      </c>
      <c r="CU5" s="33" t="s">
        <v>92</v>
      </c>
      <c r="CV5" s="33" t="s">
        <v>93</v>
      </c>
      <c r="CW5" s="33" t="s">
        <v>83</v>
      </c>
      <c r="CX5" s="33" t="s">
        <v>84</v>
      </c>
      <c r="CY5" s="33" t="s">
        <v>85</v>
      </c>
      <c r="CZ5" s="33" t="s">
        <v>86</v>
      </c>
      <c r="DA5" s="33" t="s">
        <v>87</v>
      </c>
      <c r="DB5" s="33" t="s">
        <v>88</v>
      </c>
      <c r="DC5" s="33" t="s">
        <v>89</v>
      </c>
      <c r="DD5" s="33" t="s">
        <v>90</v>
      </c>
      <c r="DE5" s="33" t="s">
        <v>91</v>
      </c>
      <c r="DF5" s="33" t="s">
        <v>92</v>
      </c>
      <c r="DG5" s="33" t="s">
        <v>93</v>
      </c>
      <c r="DH5" s="33" t="s">
        <v>83</v>
      </c>
      <c r="DI5" s="33" t="s">
        <v>84</v>
      </c>
      <c r="DJ5" s="33" t="s">
        <v>85</v>
      </c>
      <c r="DK5" s="33" t="s">
        <v>86</v>
      </c>
      <c r="DL5" s="33" t="s">
        <v>87</v>
      </c>
      <c r="DM5" s="33" t="s">
        <v>88</v>
      </c>
      <c r="DN5" s="33" t="s">
        <v>89</v>
      </c>
      <c r="DO5" s="33" t="s">
        <v>90</v>
      </c>
      <c r="DP5" s="33" t="s">
        <v>91</v>
      </c>
      <c r="DQ5" s="33" t="s">
        <v>92</v>
      </c>
      <c r="DR5" s="33" t="s">
        <v>93</v>
      </c>
      <c r="DS5" s="33" t="s">
        <v>83</v>
      </c>
      <c r="DT5" s="33" t="s">
        <v>84</v>
      </c>
      <c r="DU5" s="33" t="s">
        <v>85</v>
      </c>
      <c r="DV5" s="33" t="s">
        <v>86</v>
      </c>
      <c r="DW5" s="33" t="s">
        <v>87</v>
      </c>
      <c r="DX5" s="33" t="s">
        <v>88</v>
      </c>
      <c r="DY5" s="33" t="s">
        <v>89</v>
      </c>
      <c r="DZ5" s="33" t="s">
        <v>90</v>
      </c>
      <c r="EA5" s="33" t="s">
        <v>91</v>
      </c>
      <c r="EB5" s="33" t="s">
        <v>92</v>
      </c>
      <c r="EC5" s="33" t="s">
        <v>93</v>
      </c>
      <c r="ED5" s="33" t="s">
        <v>83</v>
      </c>
      <c r="EE5" s="33" t="s">
        <v>84</v>
      </c>
      <c r="EF5" s="33" t="s">
        <v>85</v>
      </c>
      <c r="EG5" s="33" t="s">
        <v>86</v>
      </c>
      <c r="EH5" s="33" t="s">
        <v>87</v>
      </c>
      <c r="EI5" s="33" t="s">
        <v>88</v>
      </c>
      <c r="EJ5" s="33" t="s">
        <v>89</v>
      </c>
      <c r="EK5" s="33" t="s">
        <v>90</v>
      </c>
      <c r="EL5" s="33" t="s">
        <v>91</v>
      </c>
      <c r="EM5" s="33" t="s">
        <v>92</v>
      </c>
      <c r="EN5" s="33" t="s">
        <v>93</v>
      </c>
    </row>
    <row r="6" spans="1:144" s="37" customFormat="1" x14ac:dyDescent="0.15">
      <c r="A6" s="29" t="s">
        <v>94</v>
      </c>
      <c r="B6" s="34">
        <f>B7</f>
        <v>2019</v>
      </c>
      <c r="C6" s="34">
        <f t="shared" ref="C6:W6" si="3">C7</f>
        <v>393045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安田町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99.77</v>
      </c>
      <c r="Q6" s="35">
        <f t="shared" si="3"/>
        <v>1650</v>
      </c>
      <c r="R6" s="35">
        <f t="shared" si="3"/>
        <v>2653</v>
      </c>
      <c r="S6" s="35">
        <f t="shared" si="3"/>
        <v>52.36</v>
      </c>
      <c r="T6" s="35">
        <f t="shared" si="3"/>
        <v>50.67</v>
      </c>
      <c r="U6" s="35">
        <f t="shared" si="3"/>
        <v>2630</v>
      </c>
      <c r="V6" s="35">
        <f t="shared" si="3"/>
        <v>1.35</v>
      </c>
      <c r="W6" s="35">
        <f t="shared" si="3"/>
        <v>1948.15</v>
      </c>
      <c r="X6" s="36">
        <f>IF(X7="",NA(),X7)</f>
        <v>72.44</v>
      </c>
      <c r="Y6" s="36">
        <f t="shared" ref="Y6:AG6" si="4">IF(Y7="",NA(),Y7)</f>
        <v>81.87</v>
      </c>
      <c r="Z6" s="36">
        <f t="shared" si="4"/>
        <v>66.09</v>
      </c>
      <c r="AA6" s="36">
        <f t="shared" si="4"/>
        <v>74.08</v>
      </c>
      <c r="AB6" s="36">
        <f t="shared" si="4"/>
        <v>61.84</v>
      </c>
      <c r="AC6" s="36">
        <f t="shared" si="4"/>
        <v>76.27</v>
      </c>
      <c r="AD6" s="36">
        <f t="shared" si="4"/>
        <v>77.56</v>
      </c>
      <c r="AE6" s="36">
        <f t="shared" si="4"/>
        <v>78.510000000000005</v>
      </c>
      <c r="AF6" s="36">
        <f t="shared" si="4"/>
        <v>77.91</v>
      </c>
      <c r="AG6" s="36">
        <f t="shared" si="4"/>
        <v>79.099999999999994</v>
      </c>
      <c r="AH6" s="35" t="str">
        <f>IF(AH7="","",IF(AH7="-","【-】","【"&amp;SUBSTITUTE(TEXT(AH7,"#,##0.00"),"-","△")&amp;"】"))</f>
        <v>【76.03】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1232.22</v>
      </c>
      <c r="BF6" s="36">
        <f t="shared" ref="BF6:BN6" si="7">IF(BF7="",NA(),BF7)</f>
        <v>1307.3499999999999</v>
      </c>
      <c r="BG6" s="36">
        <f t="shared" si="7"/>
        <v>1663.81</v>
      </c>
      <c r="BH6" s="36">
        <f t="shared" si="7"/>
        <v>1751.94</v>
      </c>
      <c r="BI6" s="36">
        <f t="shared" si="7"/>
        <v>2031.36</v>
      </c>
      <c r="BJ6" s="36">
        <f t="shared" si="7"/>
        <v>1134.67</v>
      </c>
      <c r="BK6" s="36">
        <f t="shared" si="7"/>
        <v>1144.79</v>
      </c>
      <c r="BL6" s="36">
        <f t="shared" si="7"/>
        <v>1061.58</v>
      </c>
      <c r="BM6" s="36">
        <f t="shared" si="7"/>
        <v>1007.7</v>
      </c>
      <c r="BN6" s="36">
        <f t="shared" si="7"/>
        <v>1018.52</v>
      </c>
      <c r="BO6" s="35" t="str">
        <f>IF(BO7="","",IF(BO7="-","【-】","【"&amp;SUBSTITUTE(TEXT(BO7,"#,##0.00"),"-","△")&amp;"】"))</f>
        <v>【1,084.05】</v>
      </c>
      <c r="BP6" s="36">
        <f>IF(BP7="",NA(),BP7)</f>
        <v>63.37</v>
      </c>
      <c r="BQ6" s="36">
        <f t="shared" ref="BQ6:BY6" si="8">IF(BQ7="",NA(),BQ7)</f>
        <v>53.59</v>
      </c>
      <c r="BR6" s="36">
        <f t="shared" si="8"/>
        <v>53.95</v>
      </c>
      <c r="BS6" s="36">
        <f t="shared" si="8"/>
        <v>52.55</v>
      </c>
      <c r="BT6" s="36">
        <f t="shared" si="8"/>
        <v>50.76</v>
      </c>
      <c r="BU6" s="36">
        <f t="shared" si="8"/>
        <v>40.6</v>
      </c>
      <c r="BV6" s="36">
        <f t="shared" si="8"/>
        <v>56.04</v>
      </c>
      <c r="BW6" s="36">
        <f t="shared" si="8"/>
        <v>58.52</v>
      </c>
      <c r="BX6" s="36">
        <f t="shared" si="8"/>
        <v>59.22</v>
      </c>
      <c r="BY6" s="36">
        <f t="shared" si="8"/>
        <v>58.79</v>
      </c>
      <c r="BZ6" s="35" t="str">
        <f>IF(BZ7="","",IF(BZ7="-","【-】","【"&amp;SUBSTITUTE(TEXT(BZ7,"#,##0.00"),"-","△")&amp;"】"))</f>
        <v>【53.46】</v>
      </c>
      <c r="CA6" s="36">
        <f>IF(CA7="",NA(),CA7)</f>
        <v>153.41999999999999</v>
      </c>
      <c r="CB6" s="36">
        <f t="shared" ref="CB6:CJ6" si="9">IF(CB7="",NA(),CB7)</f>
        <v>180.61</v>
      </c>
      <c r="CC6" s="36">
        <f t="shared" si="9"/>
        <v>182.19</v>
      </c>
      <c r="CD6" s="36">
        <f t="shared" si="9"/>
        <v>187.3</v>
      </c>
      <c r="CE6" s="36">
        <f t="shared" si="9"/>
        <v>194.11</v>
      </c>
      <c r="CF6" s="36">
        <f t="shared" si="9"/>
        <v>440.03</v>
      </c>
      <c r="CG6" s="36">
        <f t="shared" si="9"/>
        <v>304.35000000000002</v>
      </c>
      <c r="CH6" s="36">
        <f t="shared" si="9"/>
        <v>296.3</v>
      </c>
      <c r="CI6" s="36">
        <f t="shared" si="9"/>
        <v>292.89999999999998</v>
      </c>
      <c r="CJ6" s="36">
        <f t="shared" si="9"/>
        <v>298.25</v>
      </c>
      <c r="CK6" s="35" t="str">
        <f>IF(CK7="","",IF(CK7="-","【-】","【"&amp;SUBSTITUTE(TEXT(CK7,"#,##0.00"),"-","△")&amp;"】"))</f>
        <v>【300.47】</v>
      </c>
      <c r="CL6" s="36">
        <f>IF(CL7="",NA(),CL7)</f>
        <v>38.07</v>
      </c>
      <c r="CM6" s="36">
        <f t="shared" ref="CM6:CU6" si="10">IF(CM7="",NA(),CM7)</f>
        <v>38.75</v>
      </c>
      <c r="CN6" s="36">
        <f t="shared" si="10"/>
        <v>36.22</v>
      </c>
      <c r="CO6" s="36">
        <f t="shared" si="10"/>
        <v>36.700000000000003</v>
      </c>
      <c r="CP6" s="36">
        <f t="shared" si="10"/>
        <v>33.78</v>
      </c>
      <c r="CQ6" s="36">
        <f t="shared" si="10"/>
        <v>57.29</v>
      </c>
      <c r="CR6" s="36">
        <f t="shared" si="10"/>
        <v>55.9</v>
      </c>
      <c r="CS6" s="36">
        <f t="shared" si="10"/>
        <v>57.3</v>
      </c>
      <c r="CT6" s="36">
        <f t="shared" si="10"/>
        <v>56.76</v>
      </c>
      <c r="CU6" s="36">
        <f t="shared" si="10"/>
        <v>56.04</v>
      </c>
      <c r="CV6" s="35" t="str">
        <f>IF(CV7="","",IF(CV7="-","【-】","【"&amp;SUBSTITUTE(TEXT(CV7,"#,##0.00"),"-","△")&amp;"】"))</f>
        <v>【54.90】</v>
      </c>
      <c r="CW6" s="36">
        <f>IF(CW7="",NA(),CW7)</f>
        <v>52.21</v>
      </c>
      <c r="CX6" s="36">
        <f t="shared" ref="CX6:DF6" si="11">IF(CX7="",NA(),CX7)</f>
        <v>53.41</v>
      </c>
      <c r="CY6" s="36">
        <f t="shared" si="11"/>
        <v>53.07</v>
      </c>
      <c r="CZ6" s="36">
        <f t="shared" si="11"/>
        <v>53.07</v>
      </c>
      <c r="DA6" s="36">
        <f t="shared" si="11"/>
        <v>57.82</v>
      </c>
      <c r="DB6" s="36">
        <f t="shared" si="11"/>
        <v>73.69</v>
      </c>
      <c r="DC6" s="36">
        <f t="shared" si="11"/>
        <v>73.28</v>
      </c>
      <c r="DD6" s="36">
        <f t="shared" si="11"/>
        <v>72.42</v>
      </c>
      <c r="DE6" s="36">
        <f t="shared" si="11"/>
        <v>73.069999999999993</v>
      </c>
      <c r="DF6" s="36">
        <f t="shared" si="11"/>
        <v>72.78</v>
      </c>
      <c r="DG6" s="35" t="str">
        <f>IF(DG7="","",IF(DG7="-","【-】","【"&amp;SUBSTITUTE(TEXT(DG7,"#,##0.00"),"-","△")&amp;"】"))</f>
        <v>【73.31】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3.77</v>
      </c>
      <c r="EE6" s="36">
        <f t="shared" ref="EE6:EM6" si="14">IF(EE7="",NA(),EE7)</f>
        <v>3.84</v>
      </c>
      <c r="EF6" s="36">
        <f t="shared" si="14"/>
        <v>9.41</v>
      </c>
      <c r="EG6" s="35">
        <f t="shared" si="14"/>
        <v>0</v>
      </c>
      <c r="EH6" s="36">
        <f t="shared" si="14"/>
        <v>8.17</v>
      </c>
      <c r="EI6" s="36">
        <f t="shared" si="14"/>
        <v>0.65</v>
      </c>
      <c r="EJ6" s="36">
        <f t="shared" si="14"/>
        <v>0.53</v>
      </c>
      <c r="EK6" s="36">
        <f t="shared" si="14"/>
        <v>0.72</v>
      </c>
      <c r="EL6" s="36">
        <f t="shared" si="14"/>
        <v>0.53</v>
      </c>
      <c r="EM6" s="36">
        <f t="shared" si="14"/>
        <v>0.71</v>
      </c>
      <c r="EN6" s="35" t="str">
        <f>IF(EN7="","",IF(EN7="-","【-】","【"&amp;SUBSTITUTE(TEXT(EN7,"#,##0.00"),"-","△")&amp;"】"))</f>
        <v>【0.56】</v>
      </c>
    </row>
    <row r="7" spans="1:144" s="37" customFormat="1" x14ac:dyDescent="0.15">
      <c r="A7" s="29"/>
      <c r="B7" s="38">
        <v>2019</v>
      </c>
      <c r="C7" s="38">
        <v>393045</v>
      </c>
      <c r="D7" s="38">
        <v>47</v>
      </c>
      <c r="E7" s="38">
        <v>1</v>
      </c>
      <c r="F7" s="38">
        <v>0</v>
      </c>
      <c r="G7" s="38">
        <v>0</v>
      </c>
      <c r="H7" s="38" t="s">
        <v>95</v>
      </c>
      <c r="I7" s="38" t="s">
        <v>96</v>
      </c>
      <c r="J7" s="38" t="s">
        <v>97</v>
      </c>
      <c r="K7" s="38" t="s">
        <v>98</v>
      </c>
      <c r="L7" s="38" t="s">
        <v>99</v>
      </c>
      <c r="M7" s="38" t="s">
        <v>100</v>
      </c>
      <c r="N7" s="39" t="s">
        <v>101</v>
      </c>
      <c r="O7" s="39" t="s">
        <v>102</v>
      </c>
      <c r="P7" s="39">
        <v>99.77</v>
      </c>
      <c r="Q7" s="39">
        <v>1650</v>
      </c>
      <c r="R7" s="39">
        <v>2653</v>
      </c>
      <c r="S7" s="39">
        <v>52.36</v>
      </c>
      <c r="T7" s="39">
        <v>50.67</v>
      </c>
      <c r="U7" s="39">
        <v>2630</v>
      </c>
      <c r="V7" s="39">
        <v>1.35</v>
      </c>
      <c r="W7" s="39">
        <v>1948.15</v>
      </c>
      <c r="X7" s="39">
        <v>72.44</v>
      </c>
      <c r="Y7" s="39">
        <v>81.87</v>
      </c>
      <c r="Z7" s="39">
        <v>66.09</v>
      </c>
      <c r="AA7" s="39">
        <v>74.08</v>
      </c>
      <c r="AB7" s="39">
        <v>61.84</v>
      </c>
      <c r="AC7" s="39">
        <v>76.27</v>
      </c>
      <c r="AD7" s="39">
        <v>77.56</v>
      </c>
      <c r="AE7" s="39">
        <v>78.510000000000005</v>
      </c>
      <c r="AF7" s="39">
        <v>77.91</v>
      </c>
      <c r="AG7" s="39">
        <v>79.099999999999994</v>
      </c>
      <c r="AH7" s="39">
        <v>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1232.22</v>
      </c>
      <c r="BF7" s="39">
        <v>1307.3499999999999</v>
      </c>
      <c r="BG7" s="39">
        <v>1663.81</v>
      </c>
      <c r="BH7" s="39">
        <v>1751.94</v>
      </c>
      <c r="BI7" s="39">
        <v>2031.36</v>
      </c>
      <c r="BJ7" s="39">
        <v>1134.67</v>
      </c>
      <c r="BK7" s="39">
        <v>1144.79</v>
      </c>
      <c r="BL7" s="39">
        <v>1061.58</v>
      </c>
      <c r="BM7" s="39">
        <v>1007.7</v>
      </c>
      <c r="BN7" s="39">
        <v>1018.52</v>
      </c>
      <c r="BO7" s="39">
        <v>1084.05</v>
      </c>
      <c r="BP7" s="39">
        <v>63.37</v>
      </c>
      <c r="BQ7" s="39">
        <v>53.59</v>
      </c>
      <c r="BR7" s="39">
        <v>53.95</v>
      </c>
      <c r="BS7" s="39">
        <v>52.55</v>
      </c>
      <c r="BT7" s="39">
        <v>50.76</v>
      </c>
      <c r="BU7" s="39">
        <v>40.6</v>
      </c>
      <c r="BV7" s="39">
        <v>56.04</v>
      </c>
      <c r="BW7" s="39">
        <v>58.52</v>
      </c>
      <c r="BX7" s="39">
        <v>59.22</v>
      </c>
      <c r="BY7" s="39">
        <v>58.79</v>
      </c>
      <c r="BZ7" s="39">
        <v>53.46</v>
      </c>
      <c r="CA7" s="39">
        <v>153.41999999999999</v>
      </c>
      <c r="CB7" s="39">
        <v>180.61</v>
      </c>
      <c r="CC7" s="39">
        <v>182.19</v>
      </c>
      <c r="CD7" s="39">
        <v>187.3</v>
      </c>
      <c r="CE7" s="39">
        <v>194.11</v>
      </c>
      <c r="CF7" s="39">
        <v>440.03</v>
      </c>
      <c r="CG7" s="39">
        <v>304.35000000000002</v>
      </c>
      <c r="CH7" s="39">
        <v>296.3</v>
      </c>
      <c r="CI7" s="39">
        <v>292.89999999999998</v>
      </c>
      <c r="CJ7" s="39">
        <v>298.25</v>
      </c>
      <c r="CK7" s="39">
        <v>300.47000000000003</v>
      </c>
      <c r="CL7" s="39">
        <v>38.07</v>
      </c>
      <c r="CM7" s="39">
        <v>38.75</v>
      </c>
      <c r="CN7" s="39">
        <v>36.22</v>
      </c>
      <c r="CO7" s="39">
        <v>36.700000000000003</v>
      </c>
      <c r="CP7" s="39">
        <v>33.78</v>
      </c>
      <c r="CQ7" s="39">
        <v>57.29</v>
      </c>
      <c r="CR7" s="39">
        <v>55.9</v>
      </c>
      <c r="CS7" s="39">
        <v>57.3</v>
      </c>
      <c r="CT7" s="39">
        <v>56.76</v>
      </c>
      <c r="CU7" s="39">
        <v>56.04</v>
      </c>
      <c r="CV7" s="39">
        <v>54.9</v>
      </c>
      <c r="CW7" s="39">
        <v>52.21</v>
      </c>
      <c r="CX7" s="39">
        <v>53.41</v>
      </c>
      <c r="CY7" s="39">
        <v>53.07</v>
      </c>
      <c r="CZ7" s="39">
        <v>53.07</v>
      </c>
      <c r="DA7" s="39">
        <v>57.82</v>
      </c>
      <c r="DB7" s="39">
        <v>73.69</v>
      </c>
      <c r="DC7" s="39">
        <v>73.28</v>
      </c>
      <c r="DD7" s="39">
        <v>72.42</v>
      </c>
      <c r="DE7" s="39">
        <v>73.069999999999993</v>
      </c>
      <c r="DF7" s="39">
        <v>72.78</v>
      </c>
      <c r="DG7" s="39">
        <v>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3.77</v>
      </c>
      <c r="EE7" s="39">
        <v>3.84</v>
      </c>
      <c r="EF7" s="39">
        <v>9.41</v>
      </c>
      <c r="EG7" s="39">
        <v>0</v>
      </c>
      <c r="EH7" s="39">
        <v>8.17</v>
      </c>
      <c r="EI7" s="39">
        <v>0.65</v>
      </c>
      <c r="EJ7" s="39">
        <v>0.53</v>
      </c>
      <c r="EK7" s="39">
        <v>0.72</v>
      </c>
      <c r="EL7" s="39">
        <v>0.53</v>
      </c>
      <c r="EM7" s="39">
        <v>0.71</v>
      </c>
      <c r="EN7" s="39">
        <v>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103</v>
      </c>
      <c r="C9" s="41" t="s">
        <v>104</v>
      </c>
      <c r="D9" s="41" t="s">
        <v>105</v>
      </c>
      <c r="E9" s="41" t="s">
        <v>106</v>
      </c>
      <c r="F9" s="41" t="s">
        <v>107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45</v>
      </c>
      <c r="B10" s="42">
        <f t="shared" ref="B10:E10" si="15">DATEVALUE($B7+12-B11&amp;"/1/"&amp;B12)</f>
        <v>46388</v>
      </c>
      <c r="C10" s="42">
        <f t="shared" si="15"/>
        <v>46753</v>
      </c>
      <c r="D10" s="42">
        <f t="shared" si="15"/>
        <v>47119</v>
      </c>
      <c r="E10" s="42">
        <f t="shared" si="15"/>
        <v>47484</v>
      </c>
      <c r="F10" s="43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4" x14ac:dyDescent="0.15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ioas_user</cp:lastModifiedBy>
  <cp:lastPrinted>2021-01-21T06:19:26Z</cp:lastPrinted>
  <dcterms:created xsi:type="dcterms:W3CDTF">2020-12-04T02:22:15Z</dcterms:created>
  <dcterms:modified xsi:type="dcterms:W3CDTF">2021-01-22T02:40:22Z</dcterms:modified>
  <cp:category/>
</cp:coreProperties>
</file>