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\\FILE\data\各課共有\11上下水道課\03下水道係\02下水調査\R2年度\01 県\02 市町村振興課\〇20210126 公営企業に係る「経営比較分析表」の分析等について\【経営比較分析表】2019_392031_47_1718\"/>
    </mc:Choice>
  </mc:AlternateContent>
  <xr:revisionPtr revIDLastSave="0" documentId="13_ncr:1_{856D2ED2-270B-4DD0-AA5E-794B2FAD96B6}" xr6:coauthVersionLast="36" xr6:coauthVersionMax="36" xr10:uidLastSave="{00000000-0000-0000-0000-000000000000}"/>
  <workbookProtection workbookAlgorithmName="SHA-512" workbookHashValue="x9wGHreFro561ix8EavZDGG+kmc2J00qZVt94e1A7pTac4ZQfaFWR/gacmQBIQE1L58ImnnT5nuhIL0Ra85soA==" workbookSaltValue="lFQc8qDO8DQTL/aFB6myjQ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W10" i="4"/>
  <c r="I10" i="4"/>
  <c r="AL8" i="4"/>
  <c r="P8" i="4"/>
</calcChain>
</file>

<file path=xl/sharedStrings.xml><?xml version="1.0" encoding="utf-8"?>
<sst xmlns="http://schemas.openxmlformats.org/spreadsheetml/2006/main" count="236" uniqueCount="121">
  <si>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</si>
  <si>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</si>
  <si>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</si>
  <si>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</si>
  <si>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</si>
  <si>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</si>
  <si>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</si>
  <si>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</si>
  <si>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</si>
  <si>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</si>
  <si>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</si>
  <si>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</si>
  <si>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</si>
  <si>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</si>
  <si>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</si>
  <si>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</si>
  <si>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</si>
  <si>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</si>
  <si>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</si>
  <si>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</si>
  <si>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</si>
  <si>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</si>
  <si>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</si>
  <si>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</si>
  <si>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</si>
  <si>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</si>
  <si>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</si>
  <si>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</si>
  <si>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</si>
  <si>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</si>
  <si>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</si>
  <si>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</si>
  <si>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</si>
  <si>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</si>
  <si>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</si>
  <si>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</si>
  <si>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</si>
  <si>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</si>
  <si>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</si>
  <si>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</si>
  <si>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</si>
  <si>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</si>
  <si>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</si>
  <si>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</si>
  <si>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</si>
  <si>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</si>
  <si>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</si>
  <si>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</si>
  <si>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</si>
  <si>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</si>
  <si>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</si>
  <si>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</si>
  <si>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</si>
  <si>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</si>
  <si>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</si>
  <si>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</si>
  <si>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</si>
  <si>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</si>
  <si>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</si>
  <si>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</si>
  <si>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</si>
  <si>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</si>
  <si>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</si>
  <si>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</si>
  <si>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</si>
  <si>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</si>
  <si>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</si>
  <si>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</si>
  <si>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</si>
  <si>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</si>
  <si>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</si>
  <si>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</si>
  <si>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</si>
  <si>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</si>
  <si>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</si>
  <si>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</si>
  <si>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</si>
  <si>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</si>
  <si>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</si>
  <si>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</si>
  <si>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</si>
  <si>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</si>
  <si>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</si>
  <si>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</si>
  <si>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</si>
  <si>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</si>
  <si>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</si>
  <si>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</si>
  <si>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</si>
  <si>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</si>
  <si>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</si>
  <si>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</si>
  <si>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</si>
  <si>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</si>
  <si>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</si>
  <si>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</si>
  <si>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</si>
  <si>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</si>
  <si>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</si>
  <si>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安芸市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</si>
  <si>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</si>
  <si>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</si>
  <si>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</si>
  <si>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</si>
  <si>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</si>
  <si>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</si>
  <si>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</si>
  <si>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</si>
  <si>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</si>
  <si>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</si>
  <si>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</si>
  <si>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</si>
  <si>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</si>
  <si>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</si>
  <si>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</si>
  <si>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</si>
  <si>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</si>
  <si>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</si>
  <si>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①H25年度に一般会計からの繰出基準を見直した結果、比率が上がっているが100％に満たず、低い水準にある。
④H25年度に一般会計からの繰出基準を見直した結果、H25年度からは比率が0になった（H28年度の30.5は適正使用料より汚水維持管理費が低かったため、差額を充当したことによるもの）。企業債残高は年々減少しているが、残高自体が無くなったわけではないため、引き続き経営改善に取り組む必要がある。
⑤H29年度に低下した原因は、汚泥処理費の臨時的な増加によるもの（ポンプ修繕237万、臨時汚泥処理55万、処分場縮小による補助金返納135万など）経営状況は依然苦しいため、引き続き経営改善に取り組む必要がある。
⑥H29年度に上昇した原因は、⑤と同じく汚泥処理費の臨時的な増加によるもの。今後も不明水対策などに取り組み、減少に努める必要がある。
⑦平均値を下回っており、施設利用率を上げるためには、接続率を向上させることが必要である。そのため、普及啓発活動の強化に取り組んでいく。
⑧毎年度微増しているものの平均値を下回っており、水洗化率向上のための普及啓発活動の強化が必要である。</t>
    <rPh sb="100" eb="102">
      <t>ネンド</t>
    </rPh>
    <rPh sb="108" eb="110">
      <t>テキセイ</t>
    </rPh>
    <rPh sb="110" eb="113">
      <t>シヨウリョウ</t>
    </rPh>
    <rPh sb="115" eb="117">
      <t>オスイ</t>
    </rPh>
    <rPh sb="117" eb="119">
      <t>イジ</t>
    </rPh>
    <rPh sb="119" eb="122">
      <t>カンリヒ</t>
    </rPh>
    <rPh sb="123" eb="124">
      <t>ヒク</t>
    </rPh>
    <rPh sb="130" eb="132">
      <t>サガク</t>
    </rPh>
    <rPh sb="133" eb="135">
      <t>ジュウトウ</t>
    </rPh>
    <rPh sb="208" eb="210">
      <t>テイカ</t>
    </rPh>
    <rPh sb="212" eb="214">
      <t>ゲンイン</t>
    </rPh>
    <rPh sb="216" eb="218">
      <t>オデイ</t>
    </rPh>
    <rPh sb="218" eb="220">
      <t>ショリ</t>
    </rPh>
    <rPh sb="220" eb="221">
      <t>ヒ</t>
    </rPh>
    <rPh sb="222" eb="225">
      <t>リンジテキ</t>
    </rPh>
    <rPh sb="226" eb="228">
      <t>ゾウカ</t>
    </rPh>
    <rPh sb="237" eb="239">
      <t>シュウゼン</t>
    </rPh>
    <rPh sb="244" eb="246">
      <t>リンジ</t>
    </rPh>
    <rPh sb="246" eb="248">
      <t>オデイ</t>
    </rPh>
    <rPh sb="248" eb="250">
      <t>ショリ</t>
    </rPh>
    <rPh sb="252" eb="253">
      <t>マン</t>
    </rPh>
    <rPh sb="254" eb="257">
      <t>ショブンジョウ</t>
    </rPh>
    <rPh sb="257" eb="259">
      <t>シュクショウ</t>
    </rPh>
    <rPh sb="262" eb="265">
      <t>ホジョキン</t>
    </rPh>
    <rPh sb="265" eb="267">
      <t>ヘンノウ</t>
    </rPh>
    <rPh sb="270" eb="271">
      <t>マン</t>
    </rPh>
    <rPh sb="274" eb="276">
      <t>ケイエイ</t>
    </rPh>
    <rPh sb="276" eb="278">
      <t>ジョウキョウ</t>
    </rPh>
    <rPh sb="279" eb="281">
      <t>イゼン</t>
    </rPh>
    <rPh sb="281" eb="282">
      <t>クル</t>
    </rPh>
    <rPh sb="314" eb="316">
      <t>ジョウショウ</t>
    </rPh>
    <rPh sb="318" eb="320">
      <t>ゲンイン</t>
    </rPh>
    <rPh sb="324" eb="325">
      <t>オナ</t>
    </rPh>
    <rPh sb="327" eb="329">
      <t>オデイ</t>
    </rPh>
    <rPh sb="329" eb="331">
      <t>ショリ</t>
    </rPh>
    <rPh sb="331" eb="332">
      <t>ヒ</t>
    </rPh>
    <rPh sb="333" eb="336">
      <t>リンジテキ</t>
    </rPh>
    <rPh sb="337" eb="339">
      <t>ゾウカ</t>
    </rPh>
    <rPh sb="361" eb="363">
      <t>ゲンショウ</t>
    </rPh>
    <rPh sb="364" eb="365">
      <t>ツト</t>
    </rPh>
    <rPh sb="392" eb="393">
      <t>ア</t>
    </rPh>
    <rPh sb="400" eb="402">
      <t>セツゾク</t>
    </rPh>
    <rPh sb="402" eb="403">
      <t>リツ</t>
    </rPh>
    <rPh sb="433" eb="434">
      <t>ト</t>
    </rPh>
    <rPh sb="435" eb="436">
      <t>ク</t>
    </rPh>
    <phoneticPr fontId="16"/>
  </si>
  <si>
    <t>③現時点では更新が急がれる管渠は無い。</t>
  </si>
  <si>
    <t>料金水準適正化の検討、接続率向上のための啓発などに取り組み、他会計繰入金の依存度を下げる必要がある。
今後は処理場の長寿命化も必要であり、より健全・効率的な経営が求められる。
平成29年度　　　機能診断（赤野処理区）
平成30年度　　　機能診断（奈比賀処理区）
令和元年度　　　最適整備構想
令和２年度　　　計画策定
令和４年度予定　機能強化対策工事</t>
    <rPh sb="133" eb="135">
      <t>レイワ</t>
    </rPh>
    <rPh sb="135" eb="136">
      <t>ガン</t>
    </rPh>
    <rPh sb="148" eb="150">
      <t>レイワ</t>
    </rPh>
    <rPh sb="161" eb="16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</si>
</sst>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B18B6404-DF94-40B5-80D5-868D14368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8-4874-AA2C-E7E5B8C5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8-4874-AA2C-E7E5B8C5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42.89</c:v>
                </c:pt>
                <c:pt idx="1">
                  <c:v>40.44</c:v>
                </c:pt>
                <c:pt idx="2">
                  <c:v>41.67</c:v>
                </c:pt>
                <c:pt idx="3">
                  <c:v>43.63</c:v>
                </c:pt>
                <c:pt idx="4">
                  <c:v>45.34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9-4C44-A5A1-C758F9C8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9-4C44-A5A1-C758F9C8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60.32</c:v>
                </c:pt>
                <c:pt idx="1">
                  <c:v>62.9</c:v>
                </c:pt>
                <c:pt idx="2">
                  <c:v>64.569999999999993</c:v>
                </c:pt>
                <c:pt idx="3">
                  <c:v>63.86</c:v>
                </c:pt>
                <c:pt idx="4">
                  <c:v>64.959999999999994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1-4F5F-80F6-2B8884B6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1-4F5F-80F6-2B8884B6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80.06</c:v>
                </c:pt>
                <c:pt idx="1">
                  <c:v>81.27</c:v>
                </c:pt>
                <c:pt idx="2">
                  <c:v>84.19</c:v>
                </c:pt>
                <c:pt idx="3">
                  <c:v>81.239999999999995</c:v>
                </c:pt>
                <c:pt idx="4">
                  <c:v>87.06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4-471D-9852-507F56A8D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4-471D-9852-507F56A8D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892-B1C5-34E3AB34F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6-4892-B1C5-34E3AB34F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1-4E84-B5C1-D9CF7EE1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1-4E84-B5C1-D9CF7EE1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8-4C64-AFB5-8009F8E9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8-4C64-AFB5-8009F8E9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8-414E-A167-04198560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14E-A167-04198560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30.5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3-47EA-98B3-972CC09D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3-47EA-98B3-972CC09D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82.04</c:v>
                </c:pt>
                <c:pt idx="1">
                  <c:v>85.47</c:v>
                </c:pt>
                <c:pt idx="2">
                  <c:v>66.72</c:v>
                </c:pt>
                <c:pt idx="3">
                  <c:v>78.319999999999993</c:v>
                </c:pt>
                <c:pt idx="4">
                  <c:v>78.45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B-4457-BDC2-D7803CE8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B-4457-BDC2-D7803CE8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155.4</c:v>
                </c:pt>
                <c:pt idx="1">
                  <c:v>150.01</c:v>
                </c:pt>
                <c:pt idx="2">
                  <c:v>194.43</c:v>
                </c:pt>
                <c:pt idx="3">
                  <c:v>164.79</c:v>
                </c:pt>
                <c:pt idx="4">
                  <c:v>164.7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E-4491-A6C5-0101D87CF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E-4491-A6C5-0101D87CF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9" t="str">
        <f>データ!H6</f>
        <v>高知県　安芸市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63">
        <f>データ!S6</f>
        <v>17133</v>
      </c>
      <c r="AM8" s="63"/>
      <c r="AN8" s="63"/>
      <c r="AO8" s="63"/>
      <c r="AP8" s="63"/>
      <c r="AQ8" s="63"/>
      <c r="AR8" s="63"/>
      <c r="AS8" s="63"/>
      <c r="AT8" s="62">
        <f>データ!T6</f>
        <v>317.20999999999998</v>
      </c>
      <c r="AU8" s="62"/>
      <c r="AV8" s="62"/>
      <c r="AW8" s="62"/>
      <c r="AX8" s="62"/>
      <c r="AY8" s="62"/>
      <c r="AZ8" s="62"/>
      <c r="BA8" s="62"/>
      <c r="BB8" s="62">
        <f>データ!U6</f>
        <v>54.01</v>
      </c>
      <c r="BC8" s="62"/>
      <c r="BD8" s="62"/>
      <c r="BE8" s="62"/>
      <c r="BF8" s="62"/>
      <c r="BG8" s="62"/>
      <c r="BH8" s="62"/>
      <c r="BI8" s="62"/>
      <c r="BJ8" s="3"/>
      <c r="BK8" s="3"/>
      <c r="BL8" s="64" t="s">
        <v>10</v>
      </c>
      <c r="BM8" s="65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2" t="str">
        <f>データ!N6</f>
        <v>-</v>
      </c>
      <c r="C10" s="62"/>
      <c r="D10" s="62"/>
      <c r="E10" s="62"/>
      <c r="F10" s="62"/>
      <c r="G10" s="62"/>
      <c r="H10" s="62"/>
      <c r="I10" s="62" t="str">
        <f>データ!O6</f>
        <v>該当数値なし</v>
      </c>
      <c r="J10" s="62"/>
      <c r="K10" s="62"/>
      <c r="L10" s="62"/>
      <c r="M10" s="62"/>
      <c r="N10" s="62"/>
      <c r="O10" s="62"/>
      <c r="P10" s="62">
        <f>データ!P6</f>
        <v>5.3</v>
      </c>
      <c r="Q10" s="62"/>
      <c r="R10" s="62"/>
      <c r="S10" s="62"/>
      <c r="T10" s="62"/>
      <c r="U10" s="62"/>
      <c r="V10" s="62"/>
      <c r="W10" s="62">
        <f>データ!Q6</f>
        <v>86.41</v>
      </c>
      <c r="X10" s="62"/>
      <c r="Y10" s="62"/>
      <c r="Z10" s="62"/>
      <c r="AA10" s="62"/>
      <c r="AB10" s="62"/>
      <c r="AC10" s="62"/>
      <c r="AD10" s="63">
        <f>データ!R6</f>
        <v>2310</v>
      </c>
      <c r="AE10" s="63"/>
      <c r="AF10" s="63"/>
      <c r="AG10" s="63"/>
      <c r="AH10" s="63"/>
      <c r="AI10" s="63"/>
      <c r="AJ10" s="63"/>
      <c r="AK10" s="2"/>
      <c r="AL10" s="63">
        <f>データ!V6</f>
        <v>899</v>
      </c>
      <c r="AM10" s="63"/>
      <c r="AN10" s="63"/>
      <c r="AO10" s="63"/>
      <c r="AP10" s="63"/>
      <c r="AQ10" s="63"/>
      <c r="AR10" s="63"/>
      <c r="AS10" s="63"/>
      <c r="AT10" s="62">
        <f>データ!W6</f>
        <v>0.43</v>
      </c>
      <c r="AU10" s="62"/>
      <c r="AV10" s="62"/>
      <c r="AW10" s="62"/>
      <c r="AX10" s="62"/>
      <c r="AY10" s="62"/>
      <c r="AZ10" s="62"/>
      <c r="BA10" s="62"/>
      <c r="BB10" s="62">
        <f>データ!X6</f>
        <v>2090.6999999999998</v>
      </c>
      <c r="BC10" s="62"/>
      <c r="BD10" s="62"/>
      <c r="BE10" s="62"/>
      <c r="BF10" s="62"/>
      <c r="BG10" s="62"/>
      <c r="BH10" s="62"/>
      <c r="BI10" s="62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46" t="s">
        <v>26</v>
      </c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</row>
    <row r="15" spans="1:78" ht="13.5" customHeight="1" x14ac:dyDescent="0.15">
      <c r="A15" s="2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5"/>
      <c r="BK15" s="2"/>
      <c r="BL15" s="49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1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8" t="s">
        <v>118</v>
      </c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8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8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8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8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8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8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8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8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8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8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8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8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8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8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8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8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8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8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8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8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8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8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8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8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8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8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8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8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8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8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8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8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8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8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80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8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80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8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8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8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8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8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8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8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8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8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8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8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8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8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8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8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8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8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8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6" t="s">
        <v>27</v>
      </c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8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9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1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8" t="s">
        <v>119</v>
      </c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8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8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8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8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8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8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8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8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8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8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8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8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8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8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8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8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80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8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80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8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80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8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8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8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80"/>
    </row>
    <row r="60" spans="1:78" ht="13.5" customHeight="1" x14ac:dyDescent="0.15">
      <c r="A60" s="2"/>
      <c r="B60" s="43" t="s">
        <v>28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5"/>
      <c r="BK60" s="2"/>
      <c r="BL60" s="78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80"/>
    </row>
    <row r="61" spans="1:78" ht="13.5" customHeight="1" x14ac:dyDescent="0.15">
      <c r="A61" s="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5"/>
      <c r="BK61" s="2"/>
      <c r="BL61" s="78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8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8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8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6" t="s">
        <v>29</v>
      </c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8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9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1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8" t="s">
        <v>120</v>
      </c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8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8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8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8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8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8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8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8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8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8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8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8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8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8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8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8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8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8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8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8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8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8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8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8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80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78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80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78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80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78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8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1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3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45</v>
      </c>
      <c r="O86" s="26" t="str">
        <f>データ!EO6</f>
        <v>【0.02】</v>
      </c>
    </row>
  </sheetData>
  <sheetProtection algorithmName="SHA-512" hashValue="s4626sfcJ8jQw88vMqg5RShvV50RKDjuyYUcu7zAuOQ0DIvU/uYKQVF49g6nwIdpmOOda1rtNyYQIVN+FXgIdQ==" saltValue="1u82IMs10tdn5OhXkB7L0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1" t="s">
        <v>55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56</v>
      </c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 t="s">
        <v>57</v>
      </c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0" t="s">
        <v>59</v>
      </c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 t="s">
        <v>60</v>
      </c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 t="s">
        <v>61</v>
      </c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 t="s">
        <v>62</v>
      </c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 t="s">
        <v>63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 t="s">
        <v>64</v>
      </c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 t="s">
        <v>65</v>
      </c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 t="s">
        <v>66</v>
      </c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 t="s">
        <v>67</v>
      </c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 t="s">
        <v>68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 t="s">
        <v>69</v>
      </c>
      <c r="EF4" s="70"/>
      <c r="EG4" s="70"/>
      <c r="EH4" s="70"/>
      <c r="EI4" s="70"/>
      <c r="EJ4" s="70"/>
      <c r="EK4" s="70"/>
      <c r="EL4" s="70"/>
      <c r="EM4" s="70"/>
      <c r="EN4" s="70"/>
      <c r="EO4" s="70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2019</v>
      </c>
      <c r="C6" s="33">
        <f t="shared" ref="C6:X6" si="3">C7</f>
        <v>392031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高知県　安芸市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5.3</v>
      </c>
      <c r="Q6" s="34">
        <f t="shared" si="3"/>
        <v>86.41</v>
      </c>
      <c r="R6" s="34">
        <f t="shared" si="3"/>
        <v>2310</v>
      </c>
      <c r="S6" s="34">
        <f t="shared" si="3"/>
        <v>17133</v>
      </c>
      <c r="T6" s="34">
        <f t="shared" si="3"/>
        <v>317.20999999999998</v>
      </c>
      <c r="U6" s="34">
        <f t="shared" si="3"/>
        <v>54.01</v>
      </c>
      <c r="V6" s="34">
        <f t="shared" si="3"/>
        <v>899</v>
      </c>
      <c r="W6" s="34">
        <f t="shared" si="3"/>
        <v>0.43</v>
      </c>
      <c r="X6" s="34">
        <f t="shared" si="3"/>
        <v>2090.6999999999998</v>
      </c>
      <c r="Y6" s="35">
        <f>IF(Y7="",NA(),Y7)</f>
        <v>80.06</v>
      </c>
      <c r="Z6" s="35">
        <f t="shared" ref="Z6:AH6" si="4">IF(Z7="",NA(),Z7)</f>
        <v>81.27</v>
      </c>
      <c r="AA6" s="35">
        <f t="shared" si="4"/>
        <v>84.19</v>
      </c>
      <c r="AB6" s="35">
        <f t="shared" si="4"/>
        <v>81.239999999999995</v>
      </c>
      <c r="AC6" s="35">
        <f t="shared" si="4"/>
        <v>87.06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30.5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82.04</v>
      </c>
      <c r="BR6" s="35">
        <f t="shared" ref="BR6:BZ6" si="8">IF(BR7="",NA(),BR7)</f>
        <v>85.47</v>
      </c>
      <c r="BS6" s="35">
        <f t="shared" si="8"/>
        <v>66.72</v>
      </c>
      <c r="BT6" s="35">
        <f t="shared" si="8"/>
        <v>78.319999999999993</v>
      </c>
      <c r="BU6" s="35">
        <f t="shared" si="8"/>
        <v>78.45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155.4</v>
      </c>
      <c r="CC6" s="35">
        <f t="shared" ref="CC6:CK6" si="9">IF(CC7="",NA(),CC7)</f>
        <v>150.01</v>
      </c>
      <c r="CD6" s="35">
        <f t="shared" si="9"/>
        <v>194.43</v>
      </c>
      <c r="CE6" s="35">
        <f t="shared" si="9"/>
        <v>164.79</v>
      </c>
      <c r="CF6" s="35">
        <f t="shared" si="9"/>
        <v>164.7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42.89</v>
      </c>
      <c r="CN6" s="35">
        <f t="shared" ref="CN6:CV6" si="10">IF(CN7="",NA(),CN7)</f>
        <v>40.44</v>
      </c>
      <c r="CO6" s="35">
        <f t="shared" si="10"/>
        <v>41.67</v>
      </c>
      <c r="CP6" s="35">
        <f t="shared" si="10"/>
        <v>43.63</v>
      </c>
      <c r="CQ6" s="35">
        <f t="shared" si="10"/>
        <v>45.34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60.32</v>
      </c>
      <c r="CY6" s="35">
        <f t="shared" ref="CY6:DG6" si="11">IF(CY7="",NA(),CY7)</f>
        <v>62.9</v>
      </c>
      <c r="CZ6" s="35">
        <f t="shared" si="11"/>
        <v>64.569999999999993</v>
      </c>
      <c r="DA6" s="35">
        <f t="shared" si="11"/>
        <v>63.86</v>
      </c>
      <c r="DB6" s="35">
        <f t="shared" si="11"/>
        <v>64.959999999999994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392031</v>
      </c>
      <c r="D7" s="37">
        <v>47</v>
      </c>
      <c r="E7" s="37">
        <v>17</v>
      </c>
      <c r="F7" s="37">
        <v>5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5.3</v>
      </c>
      <c r="Q7" s="38">
        <v>86.41</v>
      </c>
      <c r="R7" s="38">
        <v>2310</v>
      </c>
      <c r="S7" s="38">
        <v>17133</v>
      </c>
      <c r="T7" s="38">
        <v>317.20999999999998</v>
      </c>
      <c r="U7" s="38">
        <v>54.01</v>
      </c>
      <c r="V7" s="38">
        <v>899</v>
      </c>
      <c r="W7" s="38">
        <v>0.43</v>
      </c>
      <c r="X7" s="38">
        <v>2090.6999999999998</v>
      </c>
      <c r="Y7" s="38">
        <v>80.06</v>
      </c>
      <c r="Z7" s="38">
        <v>81.27</v>
      </c>
      <c r="AA7" s="38">
        <v>84.19</v>
      </c>
      <c r="AB7" s="38">
        <v>81.239999999999995</v>
      </c>
      <c r="AC7" s="38">
        <v>87.06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30.5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82.04</v>
      </c>
      <c r="BR7" s="38">
        <v>85.47</v>
      </c>
      <c r="BS7" s="38">
        <v>66.72</v>
      </c>
      <c r="BT7" s="38">
        <v>78.319999999999993</v>
      </c>
      <c r="BU7" s="38">
        <v>78.45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155.4</v>
      </c>
      <c r="CC7" s="38">
        <v>150.01</v>
      </c>
      <c r="CD7" s="38">
        <v>194.43</v>
      </c>
      <c r="CE7" s="38">
        <v>164.79</v>
      </c>
      <c r="CF7" s="38">
        <v>164.7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42.89</v>
      </c>
      <c r="CN7" s="38">
        <v>40.44</v>
      </c>
      <c r="CO7" s="38">
        <v>41.67</v>
      </c>
      <c r="CP7" s="38">
        <v>43.63</v>
      </c>
      <c r="CQ7" s="38">
        <v>45.34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60.32</v>
      </c>
      <c r="CY7" s="38">
        <v>62.9</v>
      </c>
      <c r="CZ7" s="38">
        <v>64.569999999999993</v>
      </c>
      <c r="DA7" s="38">
        <v>63.86</v>
      </c>
      <c r="DB7" s="38">
        <v>64.959999999999994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113</v>
      </c>
    </row>
    <row r="13" spans="1:145" x14ac:dyDescent="0.15">
      <c r="B13" t="s">
        <v>114</v>
      </c>
      <c r="C13" t="s">
        <v>114</v>
      </c>
      <c r="D13" t="s">
        <v>115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2020-12-04T03:08:11Z</dcterms:created>
  <dcterms:modified xsi:type="dcterms:W3CDTF">2021-01-12T07:24:17Z</dcterms:modified>
  <cp:category/>
</cp:coreProperties>
</file>