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oohara\Desktop\農集排\R2農集排\経営比較分析\【経営比較分析表】2019_394271_47_1718\"/>
    </mc:Choice>
  </mc:AlternateContent>
  <workbookProtection workbookAlgorithmName="SHA-512" workbookHashValue="e6UrPrR0zUqzmPVyOLvm2+0aJMAWS09kFRUvaL5R6xzYwHp1oJOcJSszyM66MLsgBhdVgI0L5AbdYtMcw0i2Zg==" workbookSaltValue="WgUByruNxWcYpb/gPYrP0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O6" i="5"/>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AD10" i="4"/>
  <c r="P10" i="4"/>
  <c r="I10" i="4"/>
  <c r="B10" i="4"/>
  <c r="BB8" i="4"/>
  <c r="AT8" i="4"/>
  <c r="AL8" i="4"/>
  <c r="W8" i="4"/>
  <c r="P8" i="4"/>
  <c r="I8" i="4"/>
  <c r="B6" i="4"/>
</calcChain>
</file>

<file path=xl/sharedStrings.xml><?xml version="1.0" encoding="utf-8"?>
<sst xmlns="http://schemas.openxmlformats.org/spreadsheetml/2006/main" count="236" uniqueCount="121">
  <si>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</si>
  <si>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</si>
  <si>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</si>
  <si>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</si>
  <si>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</si>
  <si>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</si>
  <si>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</si>
  <si>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</si>
  <si>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</si>
  <si>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</si>
  <si>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</si>
  <si>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</si>
  <si>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</si>
  <si>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</si>
  <si>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</si>
  <si>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</si>
  <si>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</si>
  <si>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</si>
  <si>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</si>
  <si>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</si>
  <si>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</si>
  <si>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</si>
  <si>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</si>
  <si>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</si>
  <si>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</si>
  <si>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</si>
  <si>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</si>
  <si>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</si>
  <si>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</si>
  <si>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</si>
  <si>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</si>
  <si>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</si>
  <si>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</si>
  <si>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</si>
  <si>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</si>
  <si>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</si>
  <si>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</si>
  <si>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</si>
  <si>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</si>
  <si>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</si>
  <si>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</si>
  <si>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</si>
  <si>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</si>
  <si>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</si>
  <si>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</si>
  <si>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</si>
  <si>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</si>
  <si>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</si>
  <si>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</si>
  <si>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</si>
  <si>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</si>
  <si>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</si>
  <si>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</si>
  <si>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</si>
  <si>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</si>
  <si>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</si>
  <si>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</si>
  <si>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</si>
  <si>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</si>
  <si>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</si>
  <si>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</si>
  <si>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</si>
  <si>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</si>
  <si>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</si>
  <si>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</si>
  <si>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</si>
  <si>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</si>
  <si>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</si>
  <si>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</si>
  <si>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</si>
  <si>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</si>
  <si>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</si>
  <si>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</si>
  <si>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</si>
  <si>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</si>
  <si>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</si>
  <si>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</si>
  <si>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</si>
  <si>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</si>
  <si>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</si>
  <si>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</si>
  <si>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</si>
  <si>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</si>
  <si>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</si>
  <si>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</si>
  <si>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</si>
  <si>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</si>
  <si>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</si>
  <si>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</si>
  <si>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</si>
  <si>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</si>
  <si>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</si>
  <si>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</si>
  <si>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</si>
  <si>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</si>
  <si>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</si>
  <si>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</si>
  <si>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</si>
  <si>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三原村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</si>
  <si>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</si>
  <si>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</si>
  <si>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</si>
  <si>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</si>
  <si>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</si>
  <si>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</si>
  <si>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</si>
  <si>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</si>
  <si>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</si>
  <si>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</si>
  <si>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</si>
  <si>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</si>
  <si>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</si>
  <si>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</si>
  <si>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</si>
  <si>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</si>
  <si>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</si>
  <si>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</si>
  <si>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</si>
  <si>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収益的収支比率は、100％で推移しているが、経費回収率は100％を下回っている。現状では汚水処理にかかる経費は使用料収入だけでは賄えておらず、一般会計繰入金で賄っている状態である。
　また、施設利用率、水洗化率共に平均を下回っており、農業集落排水の加入率が低いことが分かる。
　今後とも加入促進に取り組んで行き、更なる経営の効率上昇に向けた取り組みが必要である。</t>
    <phoneticPr fontId="4"/>
  </si>
  <si>
    <t>　更なる経費回収率の上昇、施設利用率、水洗化率の上昇に向け、今後とも、農業集落排水施設への加入を促進していく必要がある。
　引き続き施設の強化（管路の更新、ポンプの修繕、不明水対策等）を行い、更なる経営向上を目指す。</t>
    <rPh sb="62" eb="63">
      <t>ヒ</t>
    </rPh>
    <rPh sb="64" eb="65">
      <t>ツヅ</t>
    </rPh>
    <rPh sb="75" eb="77">
      <t>コウシン</t>
    </rPh>
    <phoneticPr fontId="4"/>
  </si>
  <si>
    <t>　平成27年度に策定をした農業集落排水事業機能強化対策計画概要書を基に、汚水処理施設の主要部品の更新、機器更新等の機能強化対策の工事を平成29年度～令和元年度の3ヶ年にかけて実施した。　　　　　　　　　　　　　　　　　　　　　　　　　　　　　　　　　　　　　　　　　　　　　　　　　　　　　　　　　　　　　　　　　　　　　　　　　　　　　　　　　　　　　　　　　　　　　　　　　　　　　　　　　　　　　　　　　</t>
    <rPh sb="74" eb="76">
      <t>レイワ</t>
    </rPh>
    <rPh sb="76" eb="77">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</si>
</sst>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4D3-4D37-81BB-7963A5F7256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14D3-4D37-81BB-7963A5F7256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35.56</c:v>
                </c:pt>
                <c:pt idx="1">
                  <c:v>37.5</c:v>
                </c:pt>
                <c:pt idx="2">
                  <c:v>37.78</c:v>
                </c:pt>
                <c:pt idx="3">
                  <c:v>37.22</c:v>
                </c:pt>
                <c:pt idx="4">
                  <c:v>40.83</c:v>
                </c:pt>
              </c:numCache>
            </c:numRef>
          </c:val>
          <c:extLst>
            <c:ext xmlns:c16="http://schemas.microsoft.com/office/drawing/2014/chart" uri="{C3380CC4-5D6E-409C-BE32-E72D297353CC}">
              <c16:uniqueId val="{00000000-8C52-41CA-BACA-27B1D35AD72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8C52-41CA-BACA-27B1D35AD72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50.47</c:v>
                </c:pt>
                <c:pt idx="1">
                  <c:v>51.67</c:v>
                </c:pt>
                <c:pt idx="2">
                  <c:v>52.66</c:v>
                </c:pt>
                <c:pt idx="3">
                  <c:v>55.61</c:v>
                </c:pt>
                <c:pt idx="4">
                  <c:v>56.8</c:v>
                </c:pt>
              </c:numCache>
            </c:numRef>
          </c:val>
          <c:extLst>
            <c:ext xmlns:c16="http://schemas.microsoft.com/office/drawing/2014/chart" uri="{C3380CC4-5D6E-409C-BE32-E72D297353CC}">
              <c16:uniqueId val="{00000000-6B1B-4138-8021-3648D296F22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6B1B-4138-8021-3648D296F22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37EF-4E86-9C81-89A0F2EB552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7EF-4E86-9C81-89A0F2EB552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10D-47A8-A8E7-43A5F576CDE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10D-47A8-A8E7-43A5F576CDE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383-4368-BA52-ECA241342FB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383-4368-BA52-ECA241342FB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1C0-48B0-91F7-950B8998098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1C0-48B0-91F7-950B8998098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A7C-4414-AAE0-1B364171770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A7C-4414-AAE0-1B364171770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952-4399-B913-5CB7C21F5A1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2952-4399-B913-5CB7C21F5A1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43.35</c:v>
                </c:pt>
                <c:pt idx="1">
                  <c:v>83.05</c:v>
                </c:pt>
                <c:pt idx="2">
                  <c:v>73.17</c:v>
                </c:pt>
                <c:pt idx="3">
                  <c:v>76.599999999999994</c:v>
                </c:pt>
                <c:pt idx="4">
                  <c:v>76.64</c:v>
                </c:pt>
              </c:numCache>
            </c:numRef>
          </c:val>
          <c:extLst>
            <c:ext xmlns:c16="http://schemas.microsoft.com/office/drawing/2014/chart" uri="{C3380CC4-5D6E-409C-BE32-E72D297353CC}">
              <c16:uniqueId val="{00000000-64A6-4E5A-907F-1F2304EB845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64A6-4E5A-907F-1F2304EB845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246.81</c:v>
                </c:pt>
                <c:pt idx="1">
                  <c:v>128.58000000000001</c:v>
                </c:pt>
                <c:pt idx="2">
                  <c:v>150</c:v>
                </c:pt>
                <c:pt idx="3">
                  <c:v>150.01</c:v>
                </c:pt>
                <c:pt idx="4">
                  <c:v>150</c:v>
                </c:pt>
              </c:numCache>
            </c:numRef>
          </c:val>
          <c:extLst>
            <c:ext xmlns:c16="http://schemas.microsoft.com/office/drawing/2014/chart" uri="{C3380CC4-5D6E-409C-BE32-E72D297353CC}">
              <c16:uniqueId val="{00000000-A636-46ED-B770-D82C08C4762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A636-46ED-B770-D82C08C4762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高知県　三原村</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1498</v>
      </c>
      <c r="AM8" s="51"/>
      <c r="AN8" s="51"/>
      <c r="AO8" s="51"/>
      <c r="AP8" s="51"/>
      <c r="AQ8" s="51"/>
      <c r="AR8" s="51"/>
      <c r="AS8" s="51"/>
      <c r="AT8" s="46">
        <f>データ!T6</f>
        <v>85.37</v>
      </c>
      <c r="AU8" s="46"/>
      <c r="AV8" s="46"/>
      <c r="AW8" s="46"/>
      <c r="AX8" s="46"/>
      <c r="AY8" s="46"/>
      <c r="AZ8" s="46"/>
      <c r="BA8" s="46"/>
      <c r="BB8" s="46">
        <f>データ!U6</f>
        <v>17.55</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52.89</v>
      </c>
      <c r="Q10" s="46"/>
      <c r="R10" s="46"/>
      <c r="S10" s="46"/>
      <c r="T10" s="46"/>
      <c r="U10" s="46"/>
      <c r="V10" s="46"/>
      <c r="W10" s="46">
        <f>データ!Q6</f>
        <v>100</v>
      </c>
      <c r="X10" s="46"/>
      <c r="Y10" s="46"/>
      <c r="Z10" s="46"/>
      <c r="AA10" s="46"/>
      <c r="AB10" s="46"/>
      <c r="AC10" s="46"/>
      <c r="AD10" s="51">
        <f>データ!R6</f>
        <v>2090</v>
      </c>
      <c r="AE10" s="51"/>
      <c r="AF10" s="51"/>
      <c r="AG10" s="51"/>
      <c r="AH10" s="51"/>
      <c r="AI10" s="51"/>
      <c r="AJ10" s="51"/>
      <c r="AK10" s="2"/>
      <c r="AL10" s="51">
        <f>データ!V6</f>
        <v>787</v>
      </c>
      <c r="AM10" s="51"/>
      <c r="AN10" s="51"/>
      <c r="AO10" s="51"/>
      <c r="AP10" s="51"/>
      <c r="AQ10" s="51"/>
      <c r="AR10" s="51"/>
      <c r="AS10" s="51"/>
      <c r="AT10" s="46">
        <f>データ!W6</f>
        <v>0.63</v>
      </c>
      <c r="AU10" s="46"/>
      <c r="AV10" s="46"/>
      <c r="AW10" s="46"/>
      <c r="AX10" s="46"/>
      <c r="AY10" s="46"/>
      <c r="AZ10" s="46"/>
      <c r="BA10" s="46"/>
      <c r="BB10" s="46">
        <f>データ!X6</f>
        <v>1249.21</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120</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44</v>
      </c>
      <c r="N86" s="26" t="s">
        <v>44</v>
      </c>
      <c r="O86" s="26" t="str">
        <f>データ!EO6</f>
        <v>【0.02】</v>
      </c>
    </row>
  </sheetData>
  <sheetProtection algorithmName="SHA-512" hashValue="L7WaE4eCKWJzl6AOUzWO/sTBXMbnBROFnRnZ9cuPe8XzHh9RzCGR0QLGgY44gKtS0jr0urDHSvmznIUQRbWlpg==" saltValue="FmlGM5ShkCJX6L25IEDL2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394271</v>
      </c>
      <c r="D6" s="33">
        <f t="shared" si="3"/>
        <v>47</v>
      </c>
      <c r="E6" s="33">
        <f t="shared" si="3"/>
        <v>17</v>
      </c>
      <c r="F6" s="33">
        <f t="shared" si="3"/>
        <v>5</v>
      </c>
      <c r="G6" s="33">
        <f t="shared" si="3"/>
        <v>0</v>
      </c>
      <c r="H6" s="33" t="str">
        <f t="shared" si="3"/>
        <v>高知県　三原村</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52.89</v>
      </c>
      <c r="Q6" s="34">
        <f t="shared" si="3"/>
        <v>100</v>
      </c>
      <c r="R6" s="34">
        <f t="shared" si="3"/>
        <v>2090</v>
      </c>
      <c r="S6" s="34">
        <f t="shared" si="3"/>
        <v>1498</v>
      </c>
      <c r="T6" s="34">
        <f t="shared" si="3"/>
        <v>85.37</v>
      </c>
      <c r="U6" s="34">
        <f t="shared" si="3"/>
        <v>17.55</v>
      </c>
      <c r="V6" s="34">
        <f t="shared" si="3"/>
        <v>787</v>
      </c>
      <c r="W6" s="34">
        <f t="shared" si="3"/>
        <v>0.63</v>
      </c>
      <c r="X6" s="34">
        <f t="shared" si="3"/>
        <v>1249.21</v>
      </c>
      <c r="Y6" s="35">
        <f>IF(Y7="",NA(),Y7)</f>
        <v>100</v>
      </c>
      <c r="Z6" s="35">
        <f t="shared" ref="Z6:AH6" si="4">IF(Z7="",NA(),Z7)</f>
        <v>100</v>
      </c>
      <c r="AA6" s="35">
        <f t="shared" si="4"/>
        <v>100</v>
      </c>
      <c r="AB6" s="35">
        <f t="shared" si="4"/>
        <v>100</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1081.8</v>
      </c>
      <c r="BL6" s="35">
        <f t="shared" si="7"/>
        <v>974.93</v>
      </c>
      <c r="BM6" s="35">
        <f t="shared" si="7"/>
        <v>855.8</v>
      </c>
      <c r="BN6" s="35">
        <f t="shared" si="7"/>
        <v>789.46</v>
      </c>
      <c r="BO6" s="35">
        <f t="shared" si="7"/>
        <v>826.83</v>
      </c>
      <c r="BP6" s="34" t="str">
        <f>IF(BP7="","",IF(BP7="-","【-】","【"&amp;SUBSTITUTE(TEXT(BP7,"#,##0.00"),"-","△")&amp;"】"))</f>
        <v>【765.47】</v>
      </c>
      <c r="BQ6" s="35">
        <f>IF(BQ7="",NA(),BQ7)</f>
        <v>43.35</v>
      </c>
      <c r="BR6" s="35">
        <f t="shared" ref="BR6:BZ6" si="8">IF(BR7="",NA(),BR7)</f>
        <v>83.05</v>
      </c>
      <c r="BS6" s="35">
        <f t="shared" si="8"/>
        <v>73.17</v>
      </c>
      <c r="BT6" s="35">
        <f t="shared" si="8"/>
        <v>76.599999999999994</v>
      </c>
      <c r="BU6" s="35">
        <f t="shared" si="8"/>
        <v>76.64</v>
      </c>
      <c r="BV6" s="35">
        <f t="shared" si="8"/>
        <v>52.19</v>
      </c>
      <c r="BW6" s="35">
        <f t="shared" si="8"/>
        <v>55.32</v>
      </c>
      <c r="BX6" s="35">
        <f t="shared" si="8"/>
        <v>59.8</v>
      </c>
      <c r="BY6" s="35">
        <f t="shared" si="8"/>
        <v>57.77</v>
      </c>
      <c r="BZ6" s="35">
        <f t="shared" si="8"/>
        <v>57.31</v>
      </c>
      <c r="CA6" s="34" t="str">
        <f>IF(CA7="","",IF(CA7="-","【-】","【"&amp;SUBSTITUTE(TEXT(CA7,"#,##0.00"),"-","△")&amp;"】"))</f>
        <v>【59.59】</v>
      </c>
      <c r="CB6" s="35">
        <f>IF(CB7="",NA(),CB7)</f>
        <v>246.81</v>
      </c>
      <c r="CC6" s="35">
        <f t="shared" ref="CC6:CK6" si="9">IF(CC7="",NA(),CC7)</f>
        <v>128.58000000000001</v>
      </c>
      <c r="CD6" s="35">
        <f t="shared" si="9"/>
        <v>150</v>
      </c>
      <c r="CE6" s="35">
        <f t="shared" si="9"/>
        <v>150.01</v>
      </c>
      <c r="CF6" s="35">
        <f t="shared" si="9"/>
        <v>150</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35.56</v>
      </c>
      <c r="CN6" s="35">
        <f t="shared" ref="CN6:CV6" si="10">IF(CN7="",NA(),CN7)</f>
        <v>37.5</v>
      </c>
      <c r="CO6" s="35">
        <f t="shared" si="10"/>
        <v>37.78</v>
      </c>
      <c r="CP6" s="35">
        <f t="shared" si="10"/>
        <v>37.22</v>
      </c>
      <c r="CQ6" s="35">
        <f t="shared" si="10"/>
        <v>40.83</v>
      </c>
      <c r="CR6" s="35">
        <f t="shared" si="10"/>
        <v>52.31</v>
      </c>
      <c r="CS6" s="35">
        <f t="shared" si="10"/>
        <v>60.65</v>
      </c>
      <c r="CT6" s="35">
        <f t="shared" si="10"/>
        <v>51.75</v>
      </c>
      <c r="CU6" s="35">
        <f t="shared" si="10"/>
        <v>50.68</v>
      </c>
      <c r="CV6" s="35">
        <f t="shared" si="10"/>
        <v>50.14</v>
      </c>
      <c r="CW6" s="34" t="str">
        <f>IF(CW7="","",IF(CW7="-","【-】","【"&amp;SUBSTITUTE(TEXT(CW7,"#,##0.00"),"-","△")&amp;"】"))</f>
        <v>【51.30】</v>
      </c>
      <c r="CX6" s="35">
        <f>IF(CX7="",NA(),CX7)</f>
        <v>50.47</v>
      </c>
      <c r="CY6" s="35">
        <f t="shared" ref="CY6:DG6" si="11">IF(CY7="",NA(),CY7)</f>
        <v>51.67</v>
      </c>
      <c r="CZ6" s="35">
        <f t="shared" si="11"/>
        <v>52.66</v>
      </c>
      <c r="DA6" s="35">
        <f t="shared" si="11"/>
        <v>55.61</v>
      </c>
      <c r="DB6" s="35">
        <f t="shared" si="11"/>
        <v>56.8</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394271</v>
      </c>
      <c r="D7" s="37">
        <v>47</v>
      </c>
      <c r="E7" s="37">
        <v>17</v>
      </c>
      <c r="F7" s="37">
        <v>5</v>
      </c>
      <c r="G7" s="37">
        <v>0</v>
      </c>
      <c r="H7" s="37" t="s">
        <v>98</v>
      </c>
      <c r="I7" s="37" t="s">
        <v>99</v>
      </c>
      <c r="J7" s="37" t="s">
        <v>100</v>
      </c>
      <c r="K7" s="37" t="s">
        <v>101</v>
      </c>
      <c r="L7" s="37" t="s">
        <v>102</v>
      </c>
      <c r="M7" s="37" t="s">
        <v>103</v>
      </c>
      <c r="N7" s="38" t="s">
        <v>104</v>
      </c>
      <c r="O7" s="38" t="s">
        <v>105</v>
      </c>
      <c r="P7" s="38">
        <v>52.89</v>
      </c>
      <c r="Q7" s="38">
        <v>100</v>
      </c>
      <c r="R7" s="38">
        <v>2090</v>
      </c>
      <c r="S7" s="38">
        <v>1498</v>
      </c>
      <c r="T7" s="38">
        <v>85.37</v>
      </c>
      <c r="U7" s="38">
        <v>17.55</v>
      </c>
      <c r="V7" s="38">
        <v>787</v>
      </c>
      <c r="W7" s="38">
        <v>0.63</v>
      </c>
      <c r="X7" s="38">
        <v>1249.21</v>
      </c>
      <c r="Y7" s="38">
        <v>100</v>
      </c>
      <c r="Z7" s="38">
        <v>100</v>
      </c>
      <c r="AA7" s="38">
        <v>100</v>
      </c>
      <c r="AB7" s="38">
        <v>100</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1081.8</v>
      </c>
      <c r="BL7" s="38">
        <v>974.93</v>
      </c>
      <c r="BM7" s="38">
        <v>855.8</v>
      </c>
      <c r="BN7" s="38">
        <v>789.46</v>
      </c>
      <c r="BO7" s="38">
        <v>826.83</v>
      </c>
      <c r="BP7" s="38">
        <v>765.47</v>
      </c>
      <c r="BQ7" s="38">
        <v>43.35</v>
      </c>
      <c r="BR7" s="38">
        <v>83.05</v>
      </c>
      <c r="BS7" s="38">
        <v>73.17</v>
      </c>
      <c r="BT7" s="38">
        <v>76.599999999999994</v>
      </c>
      <c r="BU7" s="38">
        <v>76.64</v>
      </c>
      <c r="BV7" s="38">
        <v>52.19</v>
      </c>
      <c r="BW7" s="38">
        <v>55.32</v>
      </c>
      <c r="BX7" s="38">
        <v>59.8</v>
      </c>
      <c r="BY7" s="38">
        <v>57.77</v>
      </c>
      <c r="BZ7" s="38">
        <v>57.31</v>
      </c>
      <c r="CA7" s="38">
        <v>59.59</v>
      </c>
      <c r="CB7" s="38">
        <v>246.81</v>
      </c>
      <c r="CC7" s="38">
        <v>128.58000000000001</v>
      </c>
      <c r="CD7" s="38">
        <v>150</v>
      </c>
      <c r="CE7" s="38">
        <v>150.01</v>
      </c>
      <c r="CF7" s="38">
        <v>150</v>
      </c>
      <c r="CG7" s="38">
        <v>296.14</v>
      </c>
      <c r="CH7" s="38">
        <v>283.17</v>
      </c>
      <c r="CI7" s="38">
        <v>263.76</v>
      </c>
      <c r="CJ7" s="38">
        <v>274.35000000000002</v>
      </c>
      <c r="CK7" s="38">
        <v>273.52</v>
      </c>
      <c r="CL7" s="38">
        <v>257.86</v>
      </c>
      <c r="CM7" s="38">
        <v>35.56</v>
      </c>
      <c r="CN7" s="38">
        <v>37.5</v>
      </c>
      <c r="CO7" s="38">
        <v>37.78</v>
      </c>
      <c r="CP7" s="38">
        <v>37.22</v>
      </c>
      <c r="CQ7" s="38">
        <v>40.83</v>
      </c>
      <c r="CR7" s="38">
        <v>52.31</v>
      </c>
      <c r="CS7" s="38">
        <v>60.65</v>
      </c>
      <c r="CT7" s="38">
        <v>51.75</v>
      </c>
      <c r="CU7" s="38">
        <v>50.68</v>
      </c>
      <c r="CV7" s="38">
        <v>50.14</v>
      </c>
      <c r="CW7" s="38">
        <v>51.3</v>
      </c>
      <c r="CX7" s="38">
        <v>50.47</v>
      </c>
      <c r="CY7" s="38">
        <v>51.67</v>
      </c>
      <c r="CZ7" s="38">
        <v>52.66</v>
      </c>
      <c r="DA7" s="38">
        <v>55.61</v>
      </c>
      <c r="DB7" s="38">
        <v>56.8</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115</v>
      </c>
      <c r="E13" t="s">
        <v>114</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大原　健太</cp:lastModifiedBy>
  <dcterms:created xsi:type="dcterms:W3CDTF">2020-12-04T03:08:26Z</dcterms:created>
  <dcterms:modified xsi:type="dcterms:W3CDTF">2021-01-22T05:13:06Z</dcterms:modified>
  <cp:category/>
</cp:coreProperties>
</file>