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172.30.3.173\prof$\konan0311\Desktop\20190118 公営企業に係る経営比較分析表（平成29年度決算）の分析等について【20190129期限】\【経営比較分析表】2017_392111_47_1718\"/>
    </mc:Choice>
  </mc:AlternateContent>
  <xr:revisionPtr revIDLastSave="0" documentId="13_ncr:1_{AD13E839-BC75-4453-8328-4C77CB9709C0}" xr6:coauthVersionLast="34" xr6:coauthVersionMax="34" xr10:uidLastSave="{00000000-0000-0000-0000-000000000000}"/>
  <workbookProtection workbookAlgorithmName="SHA-512" workbookHashValue="IaOY6qyOFmiSxL05NYZmMYWc6FqBqTsj49lyx1cLRkQMsDfeoorjVAlQjMnDfQ6LcKbuBPT9exRidq8Xqq04kg==" workbookSaltValue="VPnqaH1ynbvjyOgeSNT2U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W10" i="4"/>
  <c r="I10" i="4"/>
  <c r="AL8" i="4"/>
  <c r="P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<sst xmlns="http://schemas.openxmlformats.org/spreadsheetml/2006/main" count="240" uniqueCount="126">
  <si>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</si>
  <si>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</si>
  <si>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</si>
  <si>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</si>
  <si>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</si>
  <si>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</si>
  <si>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</si>
  <si>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</si>
  <si>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</si>
  <si>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</si>
  <si>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</si>
  <si>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</si>
  <si>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</si>
  <si>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</si>
  <si>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</si>
  <si>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</si>
  <si>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</si>
  <si>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</si>
  <si>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</si>
  <si>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</si>
  <si>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</si>
  <si>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</si>
  <si>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</si>
  <si>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</si>
  <si>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</si>
  <si>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</si>
  <si>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</si>
  <si>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</si>
  <si>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</si>
  <si>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</si>
  <si>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</si>
  <si>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</si>
  <si>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</si>
  <si>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</si>
  <si>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</si>
  <si>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</si>
  <si>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</si>
  <si>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</si>
  <si>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</si>
  <si>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</si>
  <si>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</si>
  <si>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</si>
  <si>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</si>
  <si>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</si>
  <si>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</si>
  <si>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</si>
  <si>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</si>
  <si>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</si>
  <si>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</si>
  <si>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</si>
  <si>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</si>
  <si>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</si>
  <si>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</si>
  <si>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</si>
  <si>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</si>
  <si>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</si>
  <si>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</si>
  <si>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</si>
  <si>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</si>
  <si>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</si>
  <si>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</si>
  <si>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</si>
  <si>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</si>
  <si>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</si>
  <si>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</si>
  <si>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</si>
  <si>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</si>
  <si>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</si>
  <si>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</si>
  <si>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</si>
  <si>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</si>
  <si>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</si>
  <si>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</si>
  <si>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</si>
  <si>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</si>
  <si>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</si>
  <si>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</si>
  <si>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</si>
  <si>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</si>
  <si>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</si>
  <si>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</si>
  <si>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</si>
  <si>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</si>
  <si>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</si>
  <si>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</si>
  <si>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</si>
  <si>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</si>
  <si>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</si>
  <si>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</si>
  <si>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</si>
  <si>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</si>
  <si>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</si>
  <si>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</si>
  <si>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</si>
  <si>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</si>
  <si>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</si>
  <si>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</si>
  <si>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</si>
  <si>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</si>
  <si>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</si>
  <si>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</si>
  <si>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</si>
  <si>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</si>
  <si>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</si>
  <si>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</si>
  <si>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</si>
  <si>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</si>
  <si>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</si>
  <si>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</si>
  <si>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</si>
  <si>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香南市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</si>
  <si>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</si>
  <si>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</si>
  <si>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</si>
  <si>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</si>
  <si>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</si>
  <si>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</si>
  <si>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</si>
  <si>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</si>
  <si>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</si>
  <si>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</si>
  <si>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</si>
  <si>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</si>
  <si>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供用開始から20年以上経過している処理施設もあり機器類の修繕費及び工事費が今後増加する恐れがある。
　また、管路調査も行っており管路（人孔含む）等の修繕等も増となる恐れがある。</t>
    <phoneticPr fontId="4"/>
  </si>
  <si>
    <t>　収益的収支比率はが約78.3%と100%を割り込んでおり、経費回収率は約78.0%となり平均を上回っているが、一般会計からの繰入で賄っている状況である。
　人口減少が著しい区域もあり、水洗化率も平均値を大きく下回っている。
　企業債残高対事業規模比率については、企業債を一般会計からの繰入金により負担としている。
　なお、平成26年度までの数値に誤りがあり、平成26年度では108.1%であった。</t>
    <phoneticPr fontId="4"/>
  </si>
  <si>
    <t>　水洗化率の向上及び使用料収入の改善するとともに計画的な修繕計画を作成しコストの削減を図る。また、平成42年度までの公共下水道及び特定環境保全公共下水道との統合によりコストの削減を図る。
　機能強化工事にて老朽化した機器類等を更新し修繕等の経費の削減を図る。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</si>
</sst>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0F-4334-9A55-2C575F4E138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790F-4334-9A55-2C575F4E138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46.75</c:v>
                </c:pt>
                <c:pt idx="1">
                  <c:v>51.83</c:v>
                </c:pt>
                <c:pt idx="2">
                  <c:v>56.26</c:v>
                </c:pt>
                <c:pt idx="3">
                  <c:v>54.13</c:v>
                </c:pt>
                <c:pt idx="4">
                  <c:v>59.43</c:v>
                </c:pt>
              </c:numCache>
            </c:numRef>
          </c:val>
          <c:extLst>
            <c:ext xmlns:c16="http://schemas.microsoft.com/office/drawing/2014/chart" uri="{C3380CC4-5D6E-409C-BE32-E72D297353CC}">
              <c16:uniqueId val="{00000000-A395-48CF-9BD9-56ADCCCB4B0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A395-48CF-9BD9-56ADCCCB4B0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58.09</c:v>
                </c:pt>
                <c:pt idx="1">
                  <c:v>60.88</c:v>
                </c:pt>
                <c:pt idx="2">
                  <c:v>59.86</c:v>
                </c:pt>
                <c:pt idx="3">
                  <c:v>61.51</c:v>
                </c:pt>
                <c:pt idx="4">
                  <c:v>60.64</c:v>
                </c:pt>
              </c:numCache>
            </c:numRef>
          </c:val>
          <c:extLst>
            <c:ext xmlns:c16="http://schemas.microsoft.com/office/drawing/2014/chart" uri="{C3380CC4-5D6E-409C-BE32-E72D297353CC}">
              <c16:uniqueId val="{00000000-37F0-4C64-BBCF-340543E163B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37F0-4C64-BBCF-340543E163B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77.400000000000006</c:v>
                </c:pt>
                <c:pt idx="1">
                  <c:v>79.77</c:v>
                </c:pt>
                <c:pt idx="2">
                  <c:v>79.17</c:v>
                </c:pt>
                <c:pt idx="3">
                  <c:v>78.39</c:v>
                </c:pt>
                <c:pt idx="4">
                  <c:v>78.31</c:v>
                </c:pt>
              </c:numCache>
            </c:numRef>
          </c:val>
          <c:extLst>
            <c:ext xmlns:c16="http://schemas.microsoft.com/office/drawing/2014/chart" uri="{C3380CC4-5D6E-409C-BE32-E72D297353CC}">
              <c16:uniqueId val="{00000000-6DF2-4A95-B047-BC8725992DF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F2-4A95-B047-BC8725992DF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D4-4A98-8067-664BF430F98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D4-4A98-8067-664BF430F98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F1-44AA-B3ED-7BD8341F8C6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F1-44AA-B3ED-7BD8341F8C6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52-4913-86E5-D55988B014F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52-4913-86E5-D55988B014F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68-4110-BD92-E704F7CAF99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68-4110-BD92-E704F7CAF99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3243.87</c:v>
                </c:pt>
                <c:pt idx="1">
                  <c:v>3005.62</c:v>
                </c:pt>
                <c:pt idx="2">
                  <c:v>68.25</c:v>
                </c:pt>
                <c:pt idx="3" formatCode="#,##0.00;&quot;△&quot;#,##0.00">
                  <c:v>0</c:v>
                </c:pt>
                <c:pt idx="4" formatCode="#,##0.00;&quot;△&quot;#,##0.00">
                  <c:v>0</c:v>
                </c:pt>
              </c:numCache>
            </c:numRef>
          </c:val>
          <c:extLst>
            <c:ext xmlns:c16="http://schemas.microsoft.com/office/drawing/2014/chart" uri="{C3380CC4-5D6E-409C-BE32-E72D297353CC}">
              <c16:uniqueId val="{00000000-CB22-4F16-A33F-B305AE9AFCC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CB22-4F16-A33F-B305AE9AFCC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68.489999999999995</c:v>
                </c:pt>
                <c:pt idx="1">
                  <c:v>77.28</c:v>
                </c:pt>
                <c:pt idx="2">
                  <c:v>71.930000000000007</c:v>
                </c:pt>
                <c:pt idx="3">
                  <c:v>76.08</c:v>
                </c:pt>
                <c:pt idx="4">
                  <c:v>77.95</c:v>
                </c:pt>
              </c:numCache>
            </c:numRef>
          </c:val>
          <c:extLst>
            <c:ext xmlns:c16="http://schemas.microsoft.com/office/drawing/2014/chart" uri="{C3380CC4-5D6E-409C-BE32-E72D297353CC}">
              <c16:uniqueId val="{00000000-F187-4E6D-93CE-FF3680FB61C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F187-4E6D-93CE-FF3680FB61C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190.58</c:v>
                </c:pt>
                <c:pt idx="1">
                  <c:v>167.56</c:v>
                </c:pt>
                <c:pt idx="2">
                  <c:v>174</c:v>
                </c:pt>
                <c:pt idx="3">
                  <c:v>177.5</c:v>
                </c:pt>
                <c:pt idx="4">
                  <c:v>161.78</c:v>
                </c:pt>
              </c:numCache>
            </c:numRef>
          </c:val>
          <c:extLst>
            <c:ext xmlns:c16="http://schemas.microsoft.com/office/drawing/2014/chart" uri="{C3380CC4-5D6E-409C-BE32-E72D297353CC}">
              <c16:uniqueId val="{00000000-C616-42C8-996C-AD45CCA2382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C616-42C8-996C-AD45CCA2382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M42"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高知県　香南市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33533</v>
      </c>
      <c r="AM8" s="49"/>
      <c r="AN8" s="49"/>
      <c r="AO8" s="49"/>
      <c r="AP8" s="49"/>
      <c r="AQ8" s="49"/>
      <c r="AR8" s="49"/>
      <c r="AS8" s="49"/>
      <c r="AT8" s="44">
        <f>データ!T6</f>
        <v>126.46</v>
      </c>
      <c r="AU8" s="44"/>
      <c r="AV8" s="44"/>
      <c r="AW8" s="44"/>
      <c r="AX8" s="44"/>
      <c r="AY8" s="44"/>
      <c r="AZ8" s="44"/>
      <c r="BA8" s="44"/>
      <c r="BB8" s="44">
        <f>データ!U6</f>
        <v>265.17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16.399999999999999</v>
      </c>
      <c r="Q10" s="44"/>
      <c r="R10" s="44"/>
      <c r="S10" s="44"/>
      <c r="T10" s="44"/>
      <c r="U10" s="44"/>
      <c r="V10" s="44"/>
      <c r="W10" s="44">
        <f>データ!Q6</f>
        <v>94.58</v>
      </c>
      <c r="X10" s="44"/>
      <c r="Y10" s="44"/>
      <c r="Z10" s="44"/>
      <c r="AA10" s="44"/>
      <c r="AB10" s="44"/>
      <c r="AC10" s="44"/>
      <c r="AD10" s="49">
        <f>データ!R6</f>
        <v>2370</v>
      </c>
      <c r="AE10" s="49"/>
      <c r="AF10" s="49"/>
      <c r="AG10" s="49"/>
      <c r="AH10" s="49"/>
      <c r="AI10" s="49"/>
      <c r="AJ10" s="49"/>
      <c r="AK10" s="2"/>
      <c r="AL10" s="49">
        <f>データ!V6</f>
        <v>5480</v>
      </c>
      <c r="AM10" s="49"/>
      <c r="AN10" s="49"/>
      <c r="AO10" s="49"/>
      <c r="AP10" s="49"/>
      <c r="AQ10" s="49"/>
      <c r="AR10" s="49"/>
      <c r="AS10" s="49"/>
      <c r="AT10" s="44">
        <f>データ!W6</f>
        <v>1.84</v>
      </c>
      <c r="AU10" s="44"/>
      <c r="AV10" s="44"/>
      <c r="AW10" s="44"/>
      <c r="AX10" s="44"/>
      <c r="AY10" s="44"/>
      <c r="AZ10" s="44"/>
      <c r="BA10" s="44"/>
      <c r="BB10" s="44">
        <f>データ!X6</f>
        <v>2978.26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NYR+ParqUP8IJOUAmSsvOURKUxpoxwI5k+lS54/87eFv1hQj1OIl1tk7+B6i1jnzXWDl1C/BVPL3/NmCuFUpYA==" saltValue="wWvz82vJoCn/nYdFywzhu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392111</v>
      </c>
      <c r="D6" s="32">
        <f t="shared" si="3"/>
        <v>47</v>
      </c>
      <c r="E6" s="32">
        <f t="shared" si="3"/>
        <v>17</v>
      </c>
      <c r="F6" s="32">
        <f t="shared" si="3"/>
        <v>5</v>
      </c>
      <c r="G6" s="32">
        <f t="shared" si="3"/>
        <v>0</v>
      </c>
      <c r="H6" s="32" t="str">
        <f t="shared" si="3"/>
        <v>高知県　香南市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16.399999999999999</v>
      </c>
      <c r="Q6" s="33">
        <f t="shared" si="3"/>
        <v>94.58</v>
      </c>
      <c r="R6" s="33">
        <f t="shared" si="3"/>
        <v>2370</v>
      </c>
      <c r="S6" s="33">
        <f t="shared" si="3"/>
        <v>33533</v>
      </c>
      <c r="T6" s="33">
        <f t="shared" si="3"/>
        <v>126.46</v>
      </c>
      <c r="U6" s="33">
        <f t="shared" si="3"/>
        <v>265.17</v>
      </c>
      <c r="V6" s="33">
        <f t="shared" si="3"/>
        <v>5480</v>
      </c>
      <c r="W6" s="33">
        <f t="shared" si="3"/>
        <v>1.84</v>
      </c>
      <c r="X6" s="33">
        <f t="shared" si="3"/>
        <v>2978.26</v>
      </c>
      <c r="Y6" s="34">
        <f>IF(Y7="",NA(),Y7)</f>
        <v>77.400000000000006</v>
      </c>
      <c r="Z6" s="34">
        <f t="shared" ref="Z6:AH6" si="4">IF(Z7="",NA(),Z7)</f>
        <v>79.77</v>
      </c>
      <c r="AA6" s="34">
        <f t="shared" si="4"/>
        <v>79.17</v>
      </c>
      <c r="AB6" s="34">
        <f t="shared" si="4"/>
        <v>78.39</v>
      </c>
      <c r="AC6" s="34">
        <f t="shared" si="4"/>
        <v>78.31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3243.87</v>
      </c>
      <c r="BG6" s="34">
        <f t="shared" ref="BG6:BO6" si="7">IF(BG7="",NA(),BG7)</f>
        <v>3005.62</v>
      </c>
      <c r="BH6" s="34">
        <f t="shared" si="7"/>
        <v>68.25</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68.489999999999995</v>
      </c>
      <c r="BR6" s="34">
        <f t="shared" ref="BR6:BZ6" si="8">IF(BR7="",NA(),BR7)</f>
        <v>77.28</v>
      </c>
      <c r="BS6" s="34">
        <f t="shared" si="8"/>
        <v>71.930000000000007</v>
      </c>
      <c r="BT6" s="34">
        <f t="shared" si="8"/>
        <v>76.08</v>
      </c>
      <c r="BU6" s="34">
        <f t="shared" si="8"/>
        <v>77.95</v>
      </c>
      <c r="BV6" s="34">
        <f t="shared" si="8"/>
        <v>50.9</v>
      </c>
      <c r="BW6" s="34">
        <f t="shared" si="8"/>
        <v>50.82</v>
      </c>
      <c r="BX6" s="34">
        <f t="shared" si="8"/>
        <v>52.19</v>
      </c>
      <c r="BY6" s="34">
        <f t="shared" si="8"/>
        <v>55.32</v>
      </c>
      <c r="BZ6" s="34">
        <f t="shared" si="8"/>
        <v>59.8</v>
      </c>
      <c r="CA6" s="33" t="str">
        <f>IF(CA7="","",IF(CA7="-","【-】","【"&amp;SUBSTITUTE(TEXT(CA7,"#,##0.00"),"-","△")&amp;"】"))</f>
        <v>【60.64】</v>
      </c>
      <c r="CB6" s="34">
        <f>IF(CB7="",NA(),CB7)</f>
        <v>190.58</v>
      </c>
      <c r="CC6" s="34">
        <f t="shared" ref="CC6:CK6" si="9">IF(CC7="",NA(),CC7)</f>
        <v>167.56</v>
      </c>
      <c r="CD6" s="34">
        <f t="shared" si="9"/>
        <v>174</v>
      </c>
      <c r="CE6" s="34">
        <f t="shared" si="9"/>
        <v>177.5</v>
      </c>
      <c r="CF6" s="34">
        <f t="shared" si="9"/>
        <v>161.78</v>
      </c>
      <c r="CG6" s="34">
        <f t="shared" si="9"/>
        <v>293.27</v>
      </c>
      <c r="CH6" s="34">
        <f t="shared" si="9"/>
        <v>300.52</v>
      </c>
      <c r="CI6" s="34">
        <f t="shared" si="9"/>
        <v>296.14</v>
      </c>
      <c r="CJ6" s="34">
        <f t="shared" si="9"/>
        <v>283.17</v>
      </c>
      <c r="CK6" s="34">
        <f t="shared" si="9"/>
        <v>263.76</v>
      </c>
      <c r="CL6" s="33" t="str">
        <f>IF(CL7="","",IF(CL7="-","【-】","【"&amp;SUBSTITUTE(TEXT(CL7,"#,##0.00"),"-","△")&amp;"】"))</f>
        <v>【255.52】</v>
      </c>
      <c r="CM6" s="34">
        <f>IF(CM7="",NA(),CM7)</f>
        <v>46.75</v>
      </c>
      <c r="CN6" s="34">
        <f t="shared" ref="CN6:CV6" si="10">IF(CN7="",NA(),CN7)</f>
        <v>51.83</v>
      </c>
      <c r="CO6" s="34">
        <f t="shared" si="10"/>
        <v>56.26</v>
      </c>
      <c r="CP6" s="34">
        <f t="shared" si="10"/>
        <v>54.13</v>
      </c>
      <c r="CQ6" s="34">
        <f t="shared" si="10"/>
        <v>59.43</v>
      </c>
      <c r="CR6" s="34">
        <f t="shared" si="10"/>
        <v>53.78</v>
      </c>
      <c r="CS6" s="34">
        <f t="shared" si="10"/>
        <v>53.24</v>
      </c>
      <c r="CT6" s="34">
        <f t="shared" si="10"/>
        <v>52.31</v>
      </c>
      <c r="CU6" s="34">
        <f t="shared" si="10"/>
        <v>60.65</v>
      </c>
      <c r="CV6" s="34">
        <f t="shared" si="10"/>
        <v>51.75</v>
      </c>
      <c r="CW6" s="33" t="str">
        <f>IF(CW7="","",IF(CW7="-","【-】","【"&amp;SUBSTITUTE(TEXT(CW7,"#,##0.00"),"-","△")&amp;"】"))</f>
        <v>【52.49】</v>
      </c>
      <c r="CX6" s="34">
        <f>IF(CX7="",NA(),CX7)</f>
        <v>58.09</v>
      </c>
      <c r="CY6" s="34">
        <f t="shared" ref="CY6:DG6" si="11">IF(CY7="",NA(),CY7)</f>
        <v>60.88</v>
      </c>
      <c r="CZ6" s="34">
        <f t="shared" si="11"/>
        <v>59.86</v>
      </c>
      <c r="DA6" s="34">
        <f t="shared" si="11"/>
        <v>61.51</v>
      </c>
      <c r="DB6" s="34">
        <f t="shared" si="11"/>
        <v>60.64</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392111</v>
      </c>
      <c r="D7" s="36">
        <v>47</v>
      </c>
      <c r="E7" s="36">
        <v>17</v>
      </c>
      <c r="F7" s="36">
        <v>5</v>
      </c>
      <c r="G7" s="36">
        <v>0</v>
      </c>
      <c r="H7" s="36" t="s">
        <v>110</v>
      </c>
      <c r="I7" s="36" t="s">
        <v>111</v>
      </c>
      <c r="J7" s="36" t="s">
        <v>112</v>
      </c>
      <c r="K7" s="36" t="s">
        <v>113</v>
      </c>
      <c r="L7" s="36" t="s">
        <v>114</v>
      </c>
      <c r="M7" s="36" t="s">
        <v>115</v>
      </c>
      <c r="N7" s="37" t="s">
        <v>116</v>
      </c>
      <c r="O7" s="37" t="s">
        <v>117</v>
      </c>
      <c r="P7" s="37">
        <v>16.399999999999999</v>
      </c>
      <c r="Q7" s="37">
        <v>94.58</v>
      </c>
      <c r="R7" s="37">
        <v>2370</v>
      </c>
      <c r="S7" s="37">
        <v>33533</v>
      </c>
      <c r="T7" s="37">
        <v>126.46</v>
      </c>
      <c r="U7" s="37">
        <v>265.17</v>
      </c>
      <c r="V7" s="37">
        <v>5480</v>
      </c>
      <c r="W7" s="37">
        <v>1.84</v>
      </c>
      <c r="X7" s="37">
        <v>2978.26</v>
      </c>
      <c r="Y7" s="37">
        <v>77.400000000000006</v>
      </c>
      <c r="Z7" s="37">
        <v>79.77</v>
      </c>
      <c r="AA7" s="37">
        <v>79.17</v>
      </c>
      <c r="AB7" s="37">
        <v>78.39</v>
      </c>
      <c r="AC7" s="37">
        <v>78.31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3243.87</v>
      </c>
      <c r="BG7" s="37">
        <v>3005.62</v>
      </c>
      <c r="BH7" s="37">
        <v>68.25</v>
      </c>
      <c r="BI7" s="37">
        <v>0</v>
      </c>
      <c r="BJ7" s="37">
        <v>0</v>
      </c>
      <c r="BK7" s="37">
        <v>1126.77</v>
      </c>
      <c r="BL7" s="37">
        <v>1044.8</v>
      </c>
      <c r="BM7" s="37">
        <v>1081.8</v>
      </c>
      <c r="BN7" s="37">
        <v>974.93</v>
      </c>
      <c r="BO7" s="37">
        <v>855.8</v>
      </c>
      <c r="BP7" s="37">
        <v>814.89</v>
      </c>
      <c r="BQ7" s="37">
        <v>68.489999999999995</v>
      </c>
      <c r="BR7" s="37">
        <v>77.28</v>
      </c>
      <c r="BS7" s="37">
        <v>71.930000000000007</v>
      </c>
      <c r="BT7" s="37">
        <v>76.08</v>
      </c>
      <c r="BU7" s="37">
        <v>77.95</v>
      </c>
      <c r="BV7" s="37">
        <v>50.9</v>
      </c>
      <c r="BW7" s="37">
        <v>50.82</v>
      </c>
      <c r="BX7" s="37">
        <v>52.19</v>
      </c>
      <c r="BY7" s="37">
        <v>55.32</v>
      </c>
      <c r="BZ7" s="37">
        <v>59.8</v>
      </c>
      <c r="CA7" s="37">
        <v>60.64</v>
      </c>
      <c r="CB7" s="37">
        <v>190.58</v>
      </c>
      <c r="CC7" s="37">
        <v>167.56</v>
      </c>
      <c r="CD7" s="37">
        <v>174</v>
      </c>
      <c r="CE7" s="37">
        <v>177.5</v>
      </c>
      <c r="CF7" s="37">
        <v>161.78</v>
      </c>
      <c r="CG7" s="37">
        <v>293.27</v>
      </c>
      <c r="CH7" s="37">
        <v>300.52</v>
      </c>
      <c r="CI7" s="37">
        <v>296.14</v>
      </c>
      <c r="CJ7" s="37">
        <v>283.17</v>
      </c>
      <c r="CK7" s="37">
        <v>263.76</v>
      </c>
      <c r="CL7" s="37">
        <v>255.52</v>
      </c>
      <c r="CM7" s="37">
        <v>46.75</v>
      </c>
      <c r="CN7" s="37">
        <v>51.83</v>
      </c>
      <c r="CO7" s="37">
        <v>56.26</v>
      </c>
      <c r="CP7" s="37">
        <v>54.13</v>
      </c>
      <c r="CQ7" s="37">
        <v>59.43</v>
      </c>
      <c r="CR7" s="37">
        <v>53.78</v>
      </c>
      <c r="CS7" s="37">
        <v>53.24</v>
      </c>
      <c r="CT7" s="37">
        <v>52.31</v>
      </c>
      <c r="CU7" s="37">
        <v>60.65</v>
      </c>
      <c r="CV7" s="37">
        <v>51.75</v>
      </c>
      <c r="CW7" s="37">
        <v>52.49</v>
      </c>
      <c r="CX7" s="37">
        <v>58.09</v>
      </c>
      <c r="CY7" s="37">
        <v>60.88</v>
      </c>
      <c r="CZ7" s="37">
        <v>59.86</v>
      </c>
      <c r="DA7" s="37">
        <v>61.51</v>
      </c>
      <c r="DB7" s="37">
        <v>60.64</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黒岩　保</cp:lastModifiedBy>
  <cp:lastPrinted>2019-01-18T04:38:08Z</cp:lastPrinted>
  <dcterms:created xsi:type="dcterms:W3CDTF">2018-12-03T09:29:34Z</dcterms:created>
  <dcterms:modified xsi:type="dcterms:W3CDTF">2019-01-24T04:09:55Z</dcterms:modified>
  <cp:category/>
</cp:coreProperties>
</file>