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\\172.30.3.173\prof$\konan0311\Desktop\20190118 公営企業に係る経営比較分析表（平成29年度決算）の分析等について【20190129期限】\【経営比較分析表】2017_392111_47_1718\"/>
    </mc:Choice>
  </mc:AlternateContent>
  <xr:revisionPtr revIDLastSave="0" documentId="13_ncr:1_{51E4B7AB-4BC3-459F-9B99-8B9C23FD8679}" xr6:coauthVersionLast="34" xr6:coauthVersionMax="34" xr10:uidLastSave="{00000000-0000-0000-0000-000000000000}"/>
  <workbookProtection workbookAlgorithmName="SHA-512" workbookHashValue="ro1yzAkkXkJ2ias7peI1AIGnwN6xB+IAbk+Tec2N2BCFBWdvR1sWoq2Y2WcMB3k/cBZFRHXRETzwzbnfoSG1vg==" workbookSaltValue="mKhWXyNu94qv2oK5b7IGK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AD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<sst xmlns="http://schemas.openxmlformats.org/spreadsheetml/2006/main" count="240" uniqueCount="127">
  <si>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</si>
  <si>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</si>
  <si>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</si>
  <si>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</si>
  <si>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</si>
  <si>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</si>
  <si>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</si>
  <si>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</si>
  <si>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</si>
  <si>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</si>
  <si>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</si>
  <si>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</si>
  <si>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</si>
  <si>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</si>
  <si>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</si>
  <si>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</si>
  <si>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</si>
  <si>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</si>
  <si>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</si>
  <si>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</si>
  <si>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</si>
  <si>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</si>
  <si>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</si>
  <si>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</si>
  <si>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</si>
  <si>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</si>
  <si>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</si>
  <si>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</si>
  <si>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</si>
  <si>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</si>
  <si>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</si>
  <si>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</si>
  <si>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</si>
  <si>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</si>
  <si>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</si>
  <si>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</si>
  <si>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</si>
  <si>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</si>
  <si>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</si>
  <si>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</si>
  <si>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</si>
  <si>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</si>
  <si>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</si>
  <si>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</si>
  <si>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</si>
  <si>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</si>
  <si>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</si>
  <si>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</si>
  <si>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</si>
  <si>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</si>
  <si>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</si>
  <si>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</si>
  <si>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</si>
  <si>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</si>
  <si>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</si>
  <si>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</si>
  <si>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</si>
  <si>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</si>
  <si>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</si>
  <si>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</si>
  <si>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</si>
  <si>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</si>
  <si>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</si>
  <si>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</si>
  <si>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</si>
  <si>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</si>
  <si>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</si>
  <si>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</si>
  <si>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</si>
  <si>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</si>
  <si>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</si>
  <si>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</si>
  <si>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</si>
  <si>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</si>
  <si>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</si>
  <si>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</si>
  <si>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</si>
  <si>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</si>
  <si>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</si>
  <si>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</si>
  <si>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</si>
  <si>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</si>
  <si>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</si>
  <si>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</si>
  <si>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</si>
  <si>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</si>
  <si>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</si>
  <si>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</si>
  <si>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</si>
  <si>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</si>
  <si>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</si>
  <si>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</si>
  <si>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</si>
  <si>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</si>
  <si>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</si>
  <si>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</si>
  <si>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</si>
  <si>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</si>
  <si>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</si>
  <si>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</si>
  <si>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</si>
  <si>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</si>
  <si>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</si>
  <si>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</si>
  <si>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</si>
  <si>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</si>
  <si>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</si>
  <si>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</si>
  <si>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</si>
  <si>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</si>
  <si>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</si>
  <si>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香南市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</si>
  <si>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</si>
  <si>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</si>
  <si>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</si>
  <si>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</si>
  <si>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</si>
  <si>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</si>
  <si>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</si>
  <si>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</si>
  <si>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</si>
  <si>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</si>
  <si>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</si>
  <si>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</si>
  <si>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水洗化率は約56％と前年と比較してほぼ横ばいで、全国平均を下回っている。
　現在の経費回収率は約10％で、施設維持費（電気料、維持管理委託料等）を使用料収入で賄えていない状況である。
　水洗化率約56％に対して施設利用率は約15％に留まっており、処理区域内人口の人口減少が予想され、経費回収率や汚水処理原価の大幅な改善は難しい状況である。
　企業債残高対事業規模比率は、企業債を一般会計からの繰入金により負担としている。</t>
    <rPh sb="6" eb="7">
      <t>ヤク</t>
    </rPh>
    <rPh sb="48" eb="49">
      <t>ヤク</t>
    </rPh>
    <rPh sb="98" eb="99">
      <t>ヤク</t>
    </rPh>
    <rPh sb="112" eb="113">
      <t>ヤク</t>
    </rPh>
    <phoneticPr fontId="4"/>
  </si>
  <si>
    <t>　施設の供用開始から19年が経過しており、現在は大きい修繕はないが、今後は経年劣化により施設の機械設備、管路の修繕料が増加するおそれがある。
　また、今後管路調査も必要となってくる。</t>
    <phoneticPr fontId="4"/>
  </si>
  <si>
    <t>　現状は、施設維持費の大部分を一般会計からの繰入金により賄っており、健全な経営とは言えない。
　今後、下水道全体計画に沿って、特定環境保全公共下水道と統合し、施設維持費の抑制を図っていく。</t>
    <rPh sb="41" eb="42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</si>
</sst>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B-4F9B-82DB-121FE624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0.05</c:v>
                </c:pt>
                <c:pt idx="2">
                  <c:v>0.18</c:v>
                </c:pt>
                <c:pt idx="3">
                  <c:v>0.01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B-4F9B-82DB-121FE624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14.23</c:v>
                </c:pt>
                <c:pt idx="1">
                  <c:v>13.85</c:v>
                </c:pt>
                <c:pt idx="2">
                  <c:v>15.38</c:v>
                </c:pt>
                <c:pt idx="3">
                  <c:v>15.38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3-4D07-AB52-B4BE09E4D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39.68</c:v>
                </c:pt>
                <c:pt idx="2">
                  <c:v>35.64</c:v>
                </c:pt>
                <c:pt idx="3">
                  <c:v>33.729999999999997</c:v>
                </c:pt>
                <c:pt idx="4">
                  <c:v>33.21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3-4D07-AB52-B4BE09E4D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52.34</c:v>
                </c:pt>
                <c:pt idx="1">
                  <c:v>53.61</c:v>
                </c:pt>
                <c:pt idx="2">
                  <c:v>53.26</c:v>
                </c:pt>
                <c:pt idx="3">
                  <c:v>54.03</c:v>
                </c:pt>
                <c:pt idx="4">
                  <c:v>56.47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7-4A0D-9A72-C62DDAEBA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83.95</c:v>
                </c:pt>
                <c:pt idx="2">
                  <c:v>82.92</c:v>
                </c:pt>
                <c:pt idx="3">
                  <c:v>79.989999999999995</c:v>
                </c:pt>
                <c:pt idx="4">
                  <c:v>79.98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7-4A0D-9A72-C62DDAEBA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99.36</c:v>
                </c:pt>
                <c:pt idx="1">
                  <c:v>99.65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2-4907-BE42-6EF64097F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2-4907-BE42-6EF64097F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F-484E-9E44-D406E0E4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F-484E-9E44-D406E0E4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8-447E-AF5B-3AA105656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447E-AF5B-3AA105656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D-4BDF-A956-46B0CBC99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D-4BDF-A956-46B0CBC99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5-4278-9B5A-40CB344F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5-4278-9B5A-40CB344F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B-4C37-8993-53840EB7C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1716.47</c:v>
                </c:pt>
                <c:pt idx="1">
                  <c:v>830.5</c:v>
                </c:pt>
                <c:pt idx="2">
                  <c:v>1029.24</c:v>
                </c:pt>
                <c:pt idx="3">
                  <c:v>1063.93</c:v>
                </c:pt>
                <c:pt idx="4">
                  <c:v>1060.8599999999999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B-4C37-8993-53840EB7C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10.69</c:v>
                </c:pt>
                <c:pt idx="1">
                  <c:v>13.4</c:v>
                </c:pt>
                <c:pt idx="2">
                  <c:v>14.03</c:v>
                </c:pt>
                <c:pt idx="3">
                  <c:v>13.53</c:v>
                </c:pt>
                <c:pt idx="4">
                  <c:v>10.43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8-4E2A-9A4E-924EF049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43.66</c:v>
                </c:pt>
                <c:pt idx="2">
                  <c:v>43.13</c:v>
                </c:pt>
                <c:pt idx="3">
                  <c:v>46.26</c:v>
                </c:pt>
                <c:pt idx="4">
                  <c:v>45.81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8-4E2A-9A4E-924EF049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908.63</c:v>
                </c:pt>
                <c:pt idx="1">
                  <c:v>763.92</c:v>
                </c:pt>
                <c:pt idx="2">
                  <c:v>735.31</c:v>
                </c:pt>
                <c:pt idx="3">
                  <c:v>770.31</c:v>
                </c:pt>
                <c:pt idx="4">
                  <c:v>984.99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4-4469-A354-AAB62A84A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463.38</c:v>
                </c:pt>
                <c:pt idx="1">
                  <c:v>382.09</c:v>
                </c:pt>
                <c:pt idx="2">
                  <c:v>392.03</c:v>
                </c:pt>
                <c:pt idx="3">
                  <c:v>376.4</c:v>
                </c:pt>
                <c:pt idx="4">
                  <c:v>383.92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469-A354-AAB62A84A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4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高知県　香南市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漁業集落排水</v>
      </c>
      <c r="Q8" s="47"/>
      <c r="R8" s="47"/>
      <c r="S8" s="47"/>
      <c r="T8" s="47"/>
      <c r="U8" s="47"/>
      <c r="V8" s="47"/>
      <c r="W8" s="47" t="str">
        <f>データ!L6</f>
        <v>H2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33533</v>
      </c>
      <c r="AM8" s="49"/>
      <c r="AN8" s="49"/>
      <c r="AO8" s="49"/>
      <c r="AP8" s="49"/>
      <c r="AQ8" s="49"/>
      <c r="AR8" s="49"/>
      <c r="AS8" s="49"/>
      <c r="AT8" s="44">
        <f>データ!T6</f>
        <v>126.46</v>
      </c>
      <c r="AU8" s="44"/>
      <c r="AV8" s="44"/>
      <c r="AW8" s="44"/>
      <c r="AX8" s="44"/>
      <c r="AY8" s="44"/>
      <c r="AZ8" s="44"/>
      <c r="BA8" s="44"/>
      <c r="BB8" s="44">
        <f>データ!U6</f>
        <v>265.17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0.69</v>
      </c>
      <c r="Q10" s="44"/>
      <c r="R10" s="44"/>
      <c r="S10" s="44"/>
      <c r="T10" s="44"/>
      <c r="U10" s="44"/>
      <c r="V10" s="44"/>
      <c r="W10" s="44">
        <f>データ!Q6</f>
        <v>97.8</v>
      </c>
      <c r="X10" s="44"/>
      <c r="Y10" s="44"/>
      <c r="Z10" s="44"/>
      <c r="AA10" s="44"/>
      <c r="AB10" s="44"/>
      <c r="AC10" s="44"/>
      <c r="AD10" s="49">
        <f>データ!R6</f>
        <v>1830</v>
      </c>
      <c r="AE10" s="49"/>
      <c r="AF10" s="49"/>
      <c r="AG10" s="49"/>
      <c r="AH10" s="49"/>
      <c r="AI10" s="49"/>
      <c r="AJ10" s="49"/>
      <c r="AK10" s="2"/>
      <c r="AL10" s="49">
        <f>データ!V6</f>
        <v>232</v>
      </c>
      <c r="AM10" s="49"/>
      <c r="AN10" s="49"/>
      <c r="AO10" s="49"/>
      <c r="AP10" s="49"/>
      <c r="AQ10" s="49"/>
      <c r="AR10" s="49"/>
      <c r="AS10" s="49"/>
      <c r="AT10" s="44">
        <f>データ!W6</f>
        <v>0.1</v>
      </c>
      <c r="AU10" s="44"/>
      <c r="AV10" s="44"/>
      <c r="AW10" s="44"/>
      <c r="AX10" s="44"/>
      <c r="AY10" s="44"/>
      <c r="AZ10" s="44"/>
      <c r="BA10" s="44"/>
      <c r="BB10" s="44">
        <f>データ!X6</f>
        <v>2320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126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57</v>
      </c>
      <c r="N86" s="25" t="s">
        <v>57</v>
      </c>
      <c r="O86" s="25" t="str">
        <f>データ!EO6</f>
        <v>【0.01】</v>
      </c>
    </row>
  </sheetData>
  <sheetProtection algorithmName="SHA-512" hashValue="kpQVJQ3QS4MkgitxhSJ1ouLu5hSawKfd1JVEpT7aambIrlGpwls+wmqXMv3IOV6E70YLftrXrIrKoHm1tdgciA==" saltValue="rxtlSzRnpfWwcerB7P22f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392111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高知県　香南市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0.69</v>
      </c>
      <c r="Q6" s="33">
        <f t="shared" si="3"/>
        <v>97.8</v>
      </c>
      <c r="R6" s="33">
        <f t="shared" si="3"/>
        <v>1830</v>
      </c>
      <c r="S6" s="33">
        <f t="shared" si="3"/>
        <v>33533</v>
      </c>
      <c r="T6" s="33">
        <f t="shared" si="3"/>
        <v>126.46</v>
      </c>
      <c r="U6" s="33">
        <f t="shared" si="3"/>
        <v>265.17</v>
      </c>
      <c r="V6" s="33">
        <f t="shared" si="3"/>
        <v>232</v>
      </c>
      <c r="W6" s="33">
        <f t="shared" si="3"/>
        <v>0.1</v>
      </c>
      <c r="X6" s="33">
        <f t="shared" si="3"/>
        <v>2320</v>
      </c>
      <c r="Y6" s="34">
        <f>IF(Y7="",NA(),Y7)</f>
        <v>99.36</v>
      </c>
      <c r="Z6" s="34">
        <f t="shared" ref="Z6:AH6" si="4">IF(Z7="",NA(),Z7)</f>
        <v>99.65</v>
      </c>
      <c r="AA6" s="34">
        <f t="shared" si="4"/>
        <v>100</v>
      </c>
      <c r="AB6" s="34">
        <f t="shared" si="4"/>
        <v>100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1716.47</v>
      </c>
      <c r="BL6" s="34">
        <f t="shared" si="7"/>
        <v>830.5</v>
      </c>
      <c r="BM6" s="34">
        <f t="shared" si="7"/>
        <v>1029.24</v>
      </c>
      <c r="BN6" s="34">
        <f t="shared" si="7"/>
        <v>1063.93</v>
      </c>
      <c r="BO6" s="34">
        <f t="shared" si="7"/>
        <v>1060.8599999999999</v>
      </c>
      <c r="BP6" s="33" t="str">
        <f>IF(BP7="","",IF(BP7="-","【-】","【"&amp;SUBSTITUTE(TEXT(BP7,"#,##0.00"),"-","△")&amp;"】"))</f>
        <v>【920.42】</v>
      </c>
      <c r="BQ6" s="34">
        <f>IF(BQ7="",NA(),BQ7)</f>
        <v>10.69</v>
      </c>
      <c r="BR6" s="34">
        <f t="shared" ref="BR6:BZ6" si="8">IF(BR7="",NA(),BR7)</f>
        <v>13.4</v>
      </c>
      <c r="BS6" s="34">
        <f t="shared" si="8"/>
        <v>14.03</v>
      </c>
      <c r="BT6" s="34">
        <f t="shared" si="8"/>
        <v>13.53</v>
      </c>
      <c r="BU6" s="34">
        <f t="shared" si="8"/>
        <v>10.43</v>
      </c>
      <c r="BV6" s="34">
        <f t="shared" si="8"/>
        <v>35.049999999999997</v>
      </c>
      <c r="BW6" s="34">
        <f t="shared" si="8"/>
        <v>43.66</v>
      </c>
      <c r="BX6" s="34">
        <f t="shared" si="8"/>
        <v>43.13</v>
      </c>
      <c r="BY6" s="34">
        <f t="shared" si="8"/>
        <v>46.26</v>
      </c>
      <c r="BZ6" s="34">
        <f t="shared" si="8"/>
        <v>45.81</v>
      </c>
      <c r="CA6" s="33" t="str">
        <f>IF(CA7="","",IF(CA7="-","【-】","【"&amp;SUBSTITUTE(TEXT(CA7,"#,##0.00"),"-","△")&amp;"】"))</f>
        <v>【47.34】</v>
      </c>
      <c r="CB6" s="34">
        <f>IF(CB7="",NA(),CB7)</f>
        <v>908.63</v>
      </c>
      <c r="CC6" s="34">
        <f t="shared" ref="CC6:CK6" si="9">IF(CC7="",NA(),CC7)</f>
        <v>763.92</v>
      </c>
      <c r="CD6" s="34">
        <f t="shared" si="9"/>
        <v>735.31</v>
      </c>
      <c r="CE6" s="34">
        <f t="shared" si="9"/>
        <v>770.31</v>
      </c>
      <c r="CF6" s="34">
        <f t="shared" si="9"/>
        <v>984.99</v>
      </c>
      <c r="CG6" s="34">
        <f t="shared" si="9"/>
        <v>463.38</v>
      </c>
      <c r="CH6" s="34">
        <f t="shared" si="9"/>
        <v>382.09</v>
      </c>
      <c r="CI6" s="34">
        <f t="shared" si="9"/>
        <v>392.03</v>
      </c>
      <c r="CJ6" s="34">
        <f t="shared" si="9"/>
        <v>376.4</v>
      </c>
      <c r="CK6" s="34">
        <f t="shared" si="9"/>
        <v>383.92</v>
      </c>
      <c r="CL6" s="33" t="str">
        <f>IF(CL7="","",IF(CL7="-","【-】","【"&amp;SUBSTITUTE(TEXT(CL7,"#,##0.00"),"-","△")&amp;"】"))</f>
        <v>【360.30】</v>
      </c>
      <c r="CM6" s="34">
        <f>IF(CM7="",NA(),CM7)</f>
        <v>14.23</v>
      </c>
      <c r="CN6" s="34">
        <f t="shared" ref="CN6:CV6" si="10">IF(CN7="",NA(),CN7)</f>
        <v>13.85</v>
      </c>
      <c r="CO6" s="34">
        <f t="shared" si="10"/>
        <v>15.38</v>
      </c>
      <c r="CP6" s="34">
        <f t="shared" si="10"/>
        <v>15.38</v>
      </c>
      <c r="CQ6" s="34">
        <f t="shared" si="10"/>
        <v>15</v>
      </c>
      <c r="CR6" s="34">
        <f t="shared" si="10"/>
        <v>31.37</v>
      </c>
      <c r="CS6" s="34">
        <f t="shared" si="10"/>
        <v>39.68</v>
      </c>
      <c r="CT6" s="34">
        <f t="shared" si="10"/>
        <v>35.64</v>
      </c>
      <c r="CU6" s="34">
        <f t="shared" si="10"/>
        <v>33.729999999999997</v>
      </c>
      <c r="CV6" s="34">
        <f t="shared" si="10"/>
        <v>33.21</v>
      </c>
      <c r="CW6" s="33" t="str">
        <f>IF(CW7="","",IF(CW7="-","【-】","【"&amp;SUBSTITUTE(TEXT(CW7,"#,##0.00"),"-","△")&amp;"】"))</f>
        <v>【34.06】</v>
      </c>
      <c r="CX6" s="34">
        <f>IF(CX7="",NA(),CX7)</f>
        <v>52.34</v>
      </c>
      <c r="CY6" s="34">
        <f t="shared" ref="CY6:DG6" si="11">IF(CY7="",NA(),CY7)</f>
        <v>53.61</v>
      </c>
      <c r="CZ6" s="34">
        <f t="shared" si="11"/>
        <v>53.26</v>
      </c>
      <c r="DA6" s="34">
        <f t="shared" si="11"/>
        <v>54.03</v>
      </c>
      <c r="DB6" s="34">
        <f t="shared" si="11"/>
        <v>56.47</v>
      </c>
      <c r="DC6" s="34">
        <f t="shared" si="11"/>
        <v>67.38</v>
      </c>
      <c r="DD6" s="34">
        <f t="shared" si="11"/>
        <v>83.95</v>
      </c>
      <c r="DE6" s="34">
        <f t="shared" si="11"/>
        <v>82.92</v>
      </c>
      <c r="DF6" s="34">
        <f t="shared" si="11"/>
        <v>79.989999999999995</v>
      </c>
      <c r="DG6" s="34">
        <f t="shared" si="11"/>
        <v>79.98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0.25</v>
      </c>
      <c r="EK6" s="34">
        <f t="shared" si="14"/>
        <v>0.05</v>
      </c>
      <c r="EL6" s="34">
        <f t="shared" si="14"/>
        <v>0.18</v>
      </c>
      <c r="EM6" s="34">
        <f t="shared" si="14"/>
        <v>0.01</v>
      </c>
      <c r="EN6" s="34">
        <f t="shared" si="14"/>
        <v>0.09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15">
      <c r="A7" s="27"/>
      <c r="B7" s="36">
        <v>2017</v>
      </c>
      <c r="C7" s="36">
        <v>392111</v>
      </c>
      <c r="D7" s="36">
        <v>47</v>
      </c>
      <c r="E7" s="36">
        <v>17</v>
      </c>
      <c r="F7" s="36">
        <v>6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0.69</v>
      </c>
      <c r="Q7" s="37">
        <v>97.8</v>
      </c>
      <c r="R7" s="37">
        <v>1830</v>
      </c>
      <c r="S7" s="37">
        <v>33533</v>
      </c>
      <c r="T7" s="37">
        <v>126.46</v>
      </c>
      <c r="U7" s="37">
        <v>265.17</v>
      </c>
      <c r="V7" s="37">
        <v>232</v>
      </c>
      <c r="W7" s="37">
        <v>0.1</v>
      </c>
      <c r="X7" s="37">
        <v>2320</v>
      </c>
      <c r="Y7" s="37">
        <v>99.36</v>
      </c>
      <c r="Z7" s="37">
        <v>99.65</v>
      </c>
      <c r="AA7" s="37">
        <v>100</v>
      </c>
      <c r="AB7" s="37">
        <v>100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1716.47</v>
      </c>
      <c r="BL7" s="37">
        <v>830.5</v>
      </c>
      <c r="BM7" s="37">
        <v>1029.24</v>
      </c>
      <c r="BN7" s="37">
        <v>1063.93</v>
      </c>
      <c r="BO7" s="37">
        <v>1060.8599999999999</v>
      </c>
      <c r="BP7" s="37">
        <v>920.42</v>
      </c>
      <c r="BQ7" s="37">
        <v>10.69</v>
      </c>
      <c r="BR7" s="37">
        <v>13.4</v>
      </c>
      <c r="BS7" s="37">
        <v>14.03</v>
      </c>
      <c r="BT7" s="37">
        <v>13.53</v>
      </c>
      <c r="BU7" s="37">
        <v>10.43</v>
      </c>
      <c r="BV7" s="37">
        <v>35.049999999999997</v>
      </c>
      <c r="BW7" s="37">
        <v>43.66</v>
      </c>
      <c r="BX7" s="37">
        <v>43.13</v>
      </c>
      <c r="BY7" s="37">
        <v>46.26</v>
      </c>
      <c r="BZ7" s="37">
        <v>45.81</v>
      </c>
      <c r="CA7" s="37">
        <v>47.34</v>
      </c>
      <c r="CB7" s="37">
        <v>908.63</v>
      </c>
      <c r="CC7" s="37">
        <v>763.92</v>
      </c>
      <c r="CD7" s="37">
        <v>735.31</v>
      </c>
      <c r="CE7" s="37">
        <v>770.31</v>
      </c>
      <c r="CF7" s="37">
        <v>984.99</v>
      </c>
      <c r="CG7" s="37">
        <v>463.38</v>
      </c>
      <c r="CH7" s="37">
        <v>382.09</v>
      </c>
      <c r="CI7" s="37">
        <v>392.03</v>
      </c>
      <c r="CJ7" s="37">
        <v>376.4</v>
      </c>
      <c r="CK7" s="37">
        <v>383.92</v>
      </c>
      <c r="CL7" s="37">
        <v>360.3</v>
      </c>
      <c r="CM7" s="37">
        <v>14.23</v>
      </c>
      <c r="CN7" s="37">
        <v>13.85</v>
      </c>
      <c r="CO7" s="37">
        <v>15.38</v>
      </c>
      <c r="CP7" s="37">
        <v>15.38</v>
      </c>
      <c r="CQ7" s="37">
        <v>15</v>
      </c>
      <c r="CR7" s="37">
        <v>31.37</v>
      </c>
      <c r="CS7" s="37">
        <v>39.68</v>
      </c>
      <c r="CT7" s="37">
        <v>35.64</v>
      </c>
      <c r="CU7" s="37">
        <v>33.729999999999997</v>
      </c>
      <c r="CV7" s="37">
        <v>33.21</v>
      </c>
      <c r="CW7" s="37">
        <v>34.06</v>
      </c>
      <c r="CX7" s="37">
        <v>52.34</v>
      </c>
      <c r="CY7" s="37">
        <v>53.61</v>
      </c>
      <c r="CZ7" s="37">
        <v>53.26</v>
      </c>
      <c r="DA7" s="37">
        <v>54.03</v>
      </c>
      <c r="DB7" s="37">
        <v>56.47</v>
      </c>
      <c r="DC7" s="37">
        <v>67.38</v>
      </c>
      <c r="DD7" s="37">
        <v>83.95</v>
      </c>
      <c r="DE7" s="37">
        <v>82.92</v>
      </c>
      <c r="DF7" s="37">
        <v>79.989999999999995</v>
      </c>
      <c r="DG7" s="37">
        <v>79.98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0.25</v>
      </c>
      <c r="EK7" s="37">
        <v>0.05</v>
      </c>
      <c r="EL7" s="37">
        <v>0.18</v>
      </c>
      <c r="EM7" s="37">
        <v>0.01</v>
      </c>
      <c r="EN7" s="37">
        <v>0.09</v>
      </c>
      <c r="EO7" s="37">
        <v>0.01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黒岩　保</cp:lastModifiedBy>
  <cp:lastPrinted>2019-01-18T04:38:56Z</cp:lastPrinted>
  <dcterms:created xsi:type="dcterms:W3CDTF">2018-12-03T09:34:15Z</dcterms:created>
  <dcterms:modified xsi:type="dcterms:W3CDTF">2019-01-24T04:14:28Z</dcterms:modified>
  <cp:category/>
</cp:coreProperties>
</file>