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010\Desktop\○駐車場\"/>
    </mc:Choice>
  </mc:AlternateContent>
  <workbookProtection workbookAlgorithmName="SHA-512" workbookHashValue="hXo0qshTZZLvRSzroQfSUtZ33xsjzpPkJe/GKG8ZxDcH1xKDX6VsqOTNcuRRno/Tdk81ZDu/vBISRhgF8BSDhQ==" workbookSaltValue="Qr8Kfn2ui2wNI/kyY0gK+A==" workbookSpinCount="100000" lockStructure="1"/>
  <bookViews>
    <workbookView xWindow="0" yWindow="0" windowWidth="15360" windowHeight="7632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HA76" i="4" s="1"/>
  <c r="DT7" i="5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KP77" i="4" s="1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A77" i="4"/>
  <c r="IT77" i="4"/>
  <c r="IE77" i="4"/>
  <c r="HP77" i="4"/>
  <c r="HA77" i="4"/>
  <c r="GL77" i="4"/>
  <c r="BZ77" i="4"/>
  <c r="BK77" i="4"/>
  <c r="AV77" i="4"/>
  <c r="AG77" i="4"/>
  <c r="R77" i="4"/>
  <c r="KP76" i="4"/>
  <c r="CV76" i="4"/>
  <c r="AG76" i="4"/>
  <c r="CV67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JV51" i="4"/>
  <c r="FE51" i="4"/>
  <c r="AN51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JV30" i="4"/>
  <c r="FE30" i="4"/>
  <c r="LJ10" i="4"/>
  <c r="JQ10" i="4"/>
  <c r="DU10" i="4"/>
  <c r="CF10" i="4"/>
  <c r="B10" i="4"/>
  <c r="LJ8" i="4"/>
  <c r="JQ8" i="4"/>
  <c r="HX8" i="4"/>
  <c r="DU8" i="4"/>
  <c r="CF8" i="4"/>
  <c r="AQ8" i="4"/>
  <c r="B6" i="4"/>
  <c r="BZ76" i="4" l="1"/>
  <c r="MA51" i="4"/>
  <c r="MI76" i="4"/>
  <c r="HJ51" i="4"/>
  <c r="MA30" i="4"/>
  <c r="IT76" i="4"/>
  <c r="CS51" i="4"/>
  <c r="HJ30" i="4"/>
  <c r="CS30" i="4"/>
  <c r="AN30" i="4"/>
  <c r="D11" i="5"/>
  <c r="E11" i="5"/>
  <c r="B11" i="5"/>
  <c r="HP76" i="4" l="1"/>
  <c r="BG51" i="4"/>
  <c r="FX30" i="4"/>
  <c r="BG30" i="4"/>
  <c r="AV76" i="4"/>
  <c r="KO51" i="4"/>
  <c r="LE76" i="4"/>
  <c r="FX51" i="4"/>
  <c r="KO30" i="4"/>
  <c r="BZ30" i="4"/>
  <c r="BK76" i="4"/>
  <c r="LH51" i="4"/>
  <c r="IE76" i="4"/>
  <c r="BZ51" i="4"/>
  <c r="GQ30" i="4"/>
  <c r="LT76" i="4"/>
  <c r="GQ51" i="4"/>
  <c r="LH30" i="4"/>
  <c r="R76" i="4"/>
  <c r="JC51" i="4"/>
  <c r="U30" i="4"/>
  <c r="KA76" i="4"/>
  <c r="EL51" i="4"/>
  <c r="JC30" i="4"/>
  <c r="GL76" i="4"/>
  <c r="U51" i="4"/>
  <c r="EL30" i="4"/>
</calcChain>
</file>

<file path=xl/sharedStrings.xml><?xml version="1.0" encoding="utf-8"?>
<sst xmlns="http://schemas.openxmlformats.org/spreadsheetml/2006/main" count="278" uniqueCount="138">
  <si>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</si>
  <si>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</si>
  <si>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</si>
  <si>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</si>
  <si>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</si>
  <si>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</si>
  <si>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</si>
  <si>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</si>
  <si>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</si>
  <si>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</si>
  <si>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</si>
  <si>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</si>
  <si>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</si>
  <si>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</si>
  <si>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</si>
  <si>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</si>
  <si>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</si>
  <si>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</si>
  <si>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</si>
  <si>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</si>
  <si>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</si>
  <si>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</si>
  <si>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</si>
  <si>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</si>
  <si>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</si>
  <si>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</si>
  <si>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</si>
  <si>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</si>
  <si>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</si>
  <si>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</si>
  <si>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</si>
  <si>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</si>
  <si>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</si>
  <si>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</si>
  <si>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</si>
  <si>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</si>
  <si>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</si>
  <si>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</si>
  <si>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</si>
  <si>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</si>
  <si>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</si>
  <si>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</si>
  <si>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</si>
  <si>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</si>
  <si>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</si>
  <si>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</si>
  <si>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</si>
  <si>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</si>
  <si>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</si>
  <si>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</si>
  <si>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</si>
  <si>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</si>
  <si>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</si>
  <si>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</si>
  <si>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</si>
  <si>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</si>
  <si>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</si>
  <si>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</si>
  <si>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</si>
  <si>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</si>
  <si>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</si>
  <si>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</si>
  <si>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</si>
  <si>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</si>
  <si>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</si>
  <si>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</si>
  <si>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</si>
  <si>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</si>
  <si>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</si>
  <si>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</si>
  <si>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</si>
  <si>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</si>
  <si>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</si>
  <si>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</si>
  <si>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</si>
  <si>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</si>
  <si>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</si>
  <si>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</si>
  <si>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</si>
  <si>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</si>
  <si>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</si>
  <si>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</si>
  <si>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</si>
  <si>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</si>
  <si>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</si>
  <si>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</si>
  <si>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</si>
  <si>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</si>
  <si>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</si>
  <si>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</si>
  <si>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</si>
  <si>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</si>
  <si>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</si>
  <si>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</si>
  <si>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</si>
  <si>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</si>
  <si>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</si>
  <si>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</si>
  <si>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</si>
  <si>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</si>
  <si>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</si>
  <si>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</si>
  <si>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</si>
  <si>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</si>
  <si>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</si>
  <si>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</si>
  <si>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</si>
  <si>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</si>
  <si>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</si>
  <si>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</si>
  <si>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</si>
  <si>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</si>
  <si>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</si>
  <si>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</si>
  <si>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</si>
  <si>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</si>
  <si>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高知県　高知市</t>
  </si>
  <si>
    <t>中島町駐車場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</si>
  <si>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</si>
  <si>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</si>
  <si>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</si>
  <si>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</si>
  <si>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</si>
  <si>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</si>
  <si>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</si>
  <si>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</si>
  <si>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</si>
  <si>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</si>
  <si>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</si>
  <si>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</si>
  <si>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</si>
  <si>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</si>
  <si>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</si>
  <si>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</si>
  <si>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 本駐車場は中心市街地近郊に位置しているため，地価は高額となっている。
　一方で，広場式駐車場で機械設備がないため，設備投資見込額は低く抑えられている。</t>
    <phoneticPr fontId="5"/>
  </si>
  <si>
    <t xml:space="preserve">  本駐車場は月ぎめ利用のみとなっており，稼働率は毎年高い水準となっている。</t>
    <phoneticPr fontId="5"/>
  </si>
  <si>
    <t xml:space="preserve">  今後も，指定管理者と連携し，利用台数・料金収入の確保と経費削減に努め，現在の高い収益性の確保と健全な経営に努める。</t>
    <phoneticPr fontId="5"/>
  </si>
  <si>
    <t xml:space="preserve">  収益的収支比率の増加は，消費税が還付されたことが影響。全国平均や類似施設平均と比較して高い値で推移している。
　本駐車場は月ぎめ利用のみとなっており，売上高ＧＯＰ比率やＥＢＩＴＤＡについては，類似施設平均値と比較すると，安定して高い水準で推移している。これは，本駐車場が中心市街地近郊に位置しているため，利用が多く，また広場式で機械設備がないため，維持管理経費が低く抑えられている等の要因が考えられ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</si>
</sst>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942.4</c:v>
                </c:pt>
                <c:pt idx="1">
                  <c:v>1091.5999999999999</c:v>
                </c:pt>
                <c:pt idx="2">
                  <c:v>848.6</c:v>
                </c:pt>
                <c:pt idx="3">
                  <c:v>440.4</c:v>
                </c:pt>
                <c:pt idx="4">
                  <c:v>763.7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47D-4BED-A788-0663B1902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486568"/>
        <c:axId val="455486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471.5</c:v>
                </c:pt>
                <c:pt idx="1">
                  <c:v>384.2</c:v>
                </c:pt>
                <c:pt idx="2">
                  <c:v>1736.5</c:v>
                </c:pt>
                <c:pt idx="3">
                  <c:v>383.4</c:v>
                </c:pt>
                <c:pt idx="4">
                  <c:v>338.4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7D-4BED-A788-0663B1902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486568"/>
        <c:axId val="455486952"/>
      </c:lineChart>
      <c:catAx>
        <c:axId val="4554865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486952"/>
        <c:crosses val="autoZero"/>
        <c:auto val="1"/>
        <c:lblAlgn val="ctr"/>
        <c:lblOffset val="100"/>
        <c:noMultiLvlLbl val="1"/>
      </c:catAx>
      <c:valAx>
        <c:axId val="455486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54865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56-44CA-9A4A-36C71820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588488"/>
        <c:axId val="455588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58.4</c:v>
                </c:pt>
                <c:pt idx="1">
                  <c:v>83.1</c:v>
                </c:pt>
                <c:pt idx="2">
                  <c:v>51.5</c:v>
                </c:pt>
                <c:pt idx="3">
                  <c:v>70.3</c:v>
                </c:pt>
                <c:pt idx="4">
                  <c:v>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56-44CA-9A4A-36C71820A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88488"/>
        <c:axId val="455588872"/>
      </c:lineChart>
      <c:catAx>
        <c:axId val="455588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588872"/>
        <c:crosses val="autoZero"/>
        <c:auto val="1"/>
        <c:lblAlgn val="ctr"/>
        <c:lblOffset val="100"/>
        <c:noMultiLvlLbl val="1"/>
      </c:catAx>
      <c:valAx>
        <c:axId val="455588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5588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E2-44D8-83B1-CD65F104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717688"/>
        <c:axId val="455718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E2-44D8-83B1-CD65F104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717688"/>
        <c:axId val="455718072"/>
      </c:lineChart>
      <c:catAx>
        <c:axId val="455717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5718072"/>
        <c:crosses val="autoZero"/>
        <c:auto val="1"/>
        <c:lblAlgn val="ctr"/>
        <c:lblOffset val="100"/>
        <c:noMultiLvlLbl val="1"/>
      </c:catAx>
      <c:valAx>
        <c:axId val="455718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5717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A-4B1D-A251-4C12936E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083544"/>
        <c:axId val="456083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1A-4B1D-A251-4C12936E2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83544"/>
        <c:axId val="456083928"/>
      </c:lineChart>
      <c:catAx>
        <c:axId val="456083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083928"/>
        <c:crosses val="autoZero"/>
        <c:auto val="1"/>
        <c:lblAlgn val="ctr"/>
        <c:lblOffset val="100"/>
        <c:noMultiLvlLbl val="1"/>
      </c:catAx>
      <c:valAx>
        <c:axId val="456083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60835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57-4BAC-91E7-24721F1E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3896"/>
        <c:axId val="456141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</c:v>
                </c:pt>
                <c:pt idx="1">
                  <c:v>3.8</c:v>
                </c:pt>
                <c:pt idx="2">
                  <c:v>1.3</c:v>
                </c:pt>
                <c:pt idx="3">
                  <c:v>10.199999999999999</c:v>
                </c:pt>
                <c:pt idx="4">
                  <c:v>5.0999999999999996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57-4BAC-91E7-24721F1E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3896"/>
        <c:axId val="456141544"/>
      </c:lineChart>
      <c:catAx>
        <c:axId val="456143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141544"/>
        <c:crosses val="autoZero"/>
        <c:auto val="1"/>
        <c:lblAlgn val="ctr"/>
        <c:lblOffset val="100"/>
        <c:noMultiLvlLbl val="1"/>
      </c:catAx>
      <c:valAx>
        <c:axId val="456141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6143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18-4540-8269-C2B6737D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1936"/>
        <c:axId val="456147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4</c:v>
                </c:pt>
                <c:pt idx="3">
                  <c:v>407</c:v>
                </c:pt>
                <c:pt idx="4">
                  <c:v>166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18-4540-8269-C2B6737D6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1936"/>
        <c:axId val="456147816"/>
      </c:lineChart>
      <c:catAx>
        <c:axId val="456141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147816"/>
        <c:crosses val="autoZero"/>
        <c:auto val="1"/>
        <c:lblAlgn val="ctr"/>
        <c:lblOffset val="100"/>
        <c:noMultiLvlLbl val="1"/>
      </c:catAx>
      <c:valAx>
        <c:axId val="456147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6141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101.6</c:v>
                </c:pt>
                <c:pt idx="1">
                  <c:v>95.3</c:v>
                </c:pt>
                <c:pt idx="2">
                  <c:v>95.3</c:v>
                </c:pt>
                <c:pt idx="3">
                  <c:v>95.3</c:v>
                </c:pt>
                <c:pt idx="4">
                  <c:v>93.8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13-4474-824C-9426A723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2328"/>
        <c:axId val="45614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274.8</c:v>
                </c:pt>
                <c:pt idx="1">
                  <c:v>279.89999999999998</c:v>
                </c:pt>
                <c:pt idx="2">
                  <c:v>159.6</c:v>
                </c:pt>
                <c:pt idx="3">
                  <c:v>224.4</c:v>
                </c:pt>
                <c:pt idx="4">
                  <c:v>251.9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513-4474-824C-9426A7233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2328"/>
        <c:axId val="456142720"/>
      </c:lineChart>
      <c:catAx>
        <c:axId val="4561423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142720"/>
        <c:crosses val="autoZero"/>
        <c:auto val="1"/>
        <c:lblAlgn val="ctr"/>
        <c:lblOffset val="100"/>
        <c:noMultiLvlLbl val="1"/>
      </c:catAx>
      <c:valAx>
        <c:axId val="45614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6142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87.8</c:v>
                </c:pt>
                <c:pt idx="1">
                  <c:v>89.4</c:v>
                </c:pt>
                <c:pt idx="2">
                  <c:v>86.4</c:v>
                </c:pt>
                <c:pt idx="3">
                  <c:v>73.599999999999994</c:v>
                </c:pt>
                <c:pt idx="4">
                  <c:v>84.2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F5-40F3-887B-A6384938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7424"/>
        <c:axId val="456147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38.299999999999997</c:v>
                </c:pt>
                <c:pt idx="1">
                  <c:v>30.4</c:v>
                </c:pt>
                <c:pt idx="2">
                  <c:v>28.9</c:v>
                </c:pt>
                <c:pt idx="3">
                  <c:v>-122.5</c:v>
                </c:pt>
                <c:pt idx="4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F5-40F3-887B-A63849388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7424"/>
        <c:axId val="456147032"/>
      </c:lineChart>
      <c:catAx>
        <c:axId val="4561474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147032"/>
        <c:crosses val="autoZero"/>
        <c:auto val="1"/>
        <c:lblAlgn val="ctr"/>
        <c:lblOffset val="100"/>
        <c:noMultiLvlLbl val="1"/>
      </c:catAx>
      <c:valAx>
        <c:axId val="456147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56147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12645</c:v>
                </c:pt>
                <c:pt idx="1">
                  <c:v>12206</c:v>
                </c:pt>
                <c:pt idx="2">
                  <c:v>11933</c:v>
                </c:pt>
                <c:pt idx="3">
                  <c:v>10278</c:v>
                </c:pt>
                <c:pt idx="4">
                  <c:v>12153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18-471B-982C-C8508881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6143504"/>
        <c:axId val="456145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7814</c:v>
                </c:pt>
                <c:pt idx="1">
                  <c:v>8183</c:v>
                </c:pt>
                <c:pt idx="2">
                  <c:v>8262</c:v>
                </c:pt>
                <c:pt idx="3">
                  <c:v>2576</c:v>
                </c:pt>
                <c:pt idx="4">
                  <c:v>4153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18-471B-982C-C8508881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143504"/>
        <c:axId val="456145856"/>
      </c:lineChart>
      <c:catAx>
        <c:axId val="456143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56145856"/>
        <c:crosses val="autoZero"/>
        <c:auto val="1"/>
        <c:lblAlgn val="ctr"/>
        <c:lblOffset val="100"/>
        <c:noMultiLvlLbl val="1"/>
      </c:catAx>
      <c:valAx>
        <c:axId val="456145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56143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【236.1】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【3,111】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【178.5】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B1" zoomScaleNormal="100" zoomScaleSheetLayoutView="70" workbookViewId="0">
      <selection activeCell="ND15" sqref="ND15:NR30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高知県高知市　中島町駐車場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1232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56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64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137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H29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H30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R01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R02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R03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H29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H30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R01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R02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R03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H29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H30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R01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R02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R03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942.4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1091.5999999999999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848.6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440.4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763.7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101.6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95.3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95.3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95.3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93.8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471.5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384.2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1736.5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383.4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338.4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3.8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1.3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10.199999999999999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5.0999999999999996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274.8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279.89999999999998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159.6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224.4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251.9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134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135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H29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H30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R01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R02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R03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H29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H30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R01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R02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R03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H29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H30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R01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R02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R03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87.8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89.4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86.4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73.599999999999994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84.2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12645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12206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11933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10278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12153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21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4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407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166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38.299999999999997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30.4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28.9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-122.5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8.5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7814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8183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8262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2576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4153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222867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H29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H30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R01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R02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R03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H29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H30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R01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R02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R03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H29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H30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R01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R02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R03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58.4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83.1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51.5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70.3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70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【236.1】</v>
      </c>
      <c r="C88" s="34" t="str">
        <f>データ!AT6</f>
        <v>【5.2】</v>
      </c>
      <c r="D88" s="34" t="str">
        <f>データ!BE6</f>
        <v>【3,111】</v>
      </c>
      <c r="E88" s="34" t="str">
        <f>データ!DU6</f>
        <v>【178.5】</v>
      </c>
      <c r="F88" s="34" t="str">
        <f>データ!BP6</f>
        <v>【0.8】</v>
      </c>
      <c r="G88" s="34" t="str">
        <f>データ!CA6</f>
        <v>【10,906】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【99.8】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V1XhIyCoOMhOX06Opg1DXSTZch73JSKf12Npg52fRY6Dy6lyFgsz/p5rS8uM2CgFnia3d7qbaheB+CNvk8a7lA==" saltValue="YL/Esmr+it0qKoZlgPHr4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99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100</v>
      </c>
      <c r="AV5" s="47" t="s">
        <v>101</v>
      </c>
      <c r="AW5" s="47" t="s">
        <v>90</v>
      </c>
      <c r="AX5" s="47" t="s">
        <v>102</v>
      </c>
      <c r="AY5" s="47" t="s">
        <v>99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100</v>
      </c>
      <c r="BG5" s="47" t="s">
        <v>103</v>
      </c>
      <c r="BH5" s="47" t="s">
        <v>104</v>
      </c>
      <c r="BI5" s="47" t="s">
        <v>105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100</v>
      </c>
      <c r="BR5" s="47" t="s">
        <v>106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100</v>
      </c>
      <c r="CC5" s="47" t="s">
        <v>89</v>
      </c>
      <c r="CD5" s="47" t="s">
        <v>104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104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100</v>
      </c>
      <c r="DA5" s="47" t="s">
        <v>89</v>
      </c>
      <c r="DB5" s="47" t="s">
        <v>90</v>
      </c>
      <c r="DC5" s="47" t="s">
        <v>107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101</v>
      </c>
      <c r="DM5" s="47" t="s">
        <v>90</v>
      </c>
      <c r="DN5" s="47" t="s">
        <v>108</v>
      </c>
      <c r="DO5" s="47" t="s">
        <v>99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109</v>
      </c>
      <c r="B6" s="48">
        <f>B8</f>
        <v>2021</v>
      </c>
      <c r="C6" s="48">
        <f t="shared" ref="C6:X6" si="1">C8</f>
        <v>392014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高知県高知市</v>
      </c>
      <c r="I6" s="48" t="str">
        <f t="shared" si="1"/>
        <v>中島町駐車場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56</v>
      </c>
      <c r="S6" s="50" t="str">
        <f t="shared" si="1"/>
        <v>商業施設</v>
      </c>
      <c r="T6" s="50" t="str">
        <f t="shared" si="1"/>
        <v>無</v>
      </c>
      <c r="U6" s="51">
        <f t="shared" si="1"/>
        <v>1232</v>
      </c>
      <c r="V6" s="51">
        <f t="shared" si="1"/>
        <v>64</v>
      </c>
      <c r="W6" s="51">
        <f t="shared" si="1"/>
        <v>0</v>
      </c>
      <c r="X6" s="50" t="str">
        <f t="shared" si="1"/>
        <v>代行制</v>
      </c>
      <c r="Y6" s="52">
        <f>IF(Y8="-",NA(),Y8)</f>
        <v>942.4</v>
      </c>
      <c r="Z6" s="52">
        <f t="shared" ref="Z6:AH6" si="2">IF(Z8="-",NA(),Z8)</f>
        <v>1091.5999999999999</v>
      </c>
      <c r="AA6" s="52">
        <f t="shared" si="2"/>
        <v>848.6</v>
      </c>
      <c r="AB6" s="52">
        <f t="shared" si="2"/>
        <v>440.4</v>
      </c>
      <c r="AC6" s="52">
        <f t="shared" si="2"/>
        <v>763.7</v>
      </c>
      <c r="AD6" s="52">
        <f t="shared" si="2"/>
        <v>471.5</v>
      </c>
      <c r="AE6" s="52">
        <f t="shared" si="2"/>
        <v>384.2</v>
      </c>
      <c r="AF6" s="52">
        <f t="shared" si="2"/>
        <v>1736.5</v>
      </c>
      <c r="AG6" s="52">
        <f t="shared" si="2"/>
        <v>383.4</v>
      </c>
      <c r="AH6" s="52">
        <f t="shared" si="2"/>
        <v>338.4</v>
      </c>
      <c r="AI6" s="49" t="str">
        <f>IF(AI8="-","",IF(AI8="-","【-】","【"&amp;SUBSTITUTE(TEXT(AI8,"#,##0.0"),"-","△")&amp;"】"))</f>
        <v>【236.1】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</v>
      </c>
      <c r="AP6" s="52">
        <f t="shared" si="3"/>
        <v>3.8</v>
      </c>
      <c r="AQ6" s="52">
        <f t="shared" si="3"/>
        <v>1.3</v>
      </c>
      <c r="AR6" s="52">
        <f t="shared" si="3"/>
        <v>10.199999999999999</v>
      </c>
      <c r="AS6" s="52">
        <f t="shared" si="3"/>
        <v>5.0999999999999996</v>
      </c>
      <c r="AT6" s="49" t="str">
        <f>IF(AT8="-","",IF(AT8="-","【-】","【"&amp;SUBSTITUTE(TEXT(AT8,"#,##0.0"),"-","△")&amp;"】"))</f>
        <v>【5.2】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21</v>
      </c>
      <c r="BA6" s="53">
        <f t="shared" si="4"/>
        <v>17</v>
      </c>
      <c r="BB6" s="53">
        <f t="shared" si="4"/>
        <v>4</v>
      </c>
      <c r="BC6" s="53">
        <f t="shared" si="4"/>
        <v>407</v>
      </c>
      <c r="BD6" s="53">
        <f t="shared" si="4"/>
        <v>166</v>
      </c>
      <c r="BE6" s="51" t="str">
        <f>IF(BE8="-","",IF(BE8="-","【-】","【"&amp;SUBSTITUTE(TEXT(BE8,"#,##0"),"-","△")&amp;"】"))</f>
        <v>【3,111】</v>
      </c>
      <c r="BF6" s="52">
        <f>IF(BF8="-",NA(),BF8)</f>
        <v>87.8</v>
      </c>
      <c r="BG6" s="52">
        <f t="shared" ref="BG6:BO6" si="5">IF(BG8="-",NA(),BG8)</f>
        <v>89.4</v>
      </c>
      <c r="BH6" s="52">
        <f t="shared" si="5"/>
        <v>86.4</v>
      </c>
      <c r="BI6" s="52">
        <f t="shared" si="5"/>
        <v>73.599999999999994</v>
      </c>
      <c r="BJ6" s="52">
        <f t="shared" si="5"/>
        <v>84.2</v>
      </c>
      <c r="BK6" s="52">
        <f t="shared" si="5"/>
        <v>38.299999999999997</v>
      </c>
      <c r="BL6" s="52">
        <f t="shared" si="5"/>
        <v>30.4</v>
      </c>
      <c r="BM6" s="52">
        <f t="shared" si="5"/>
        <v>28.9</v>
      </c>
      <c r="BN6" s="52">
        <f t="shared" si="5"/>
        <v>-122.5</v>
      </c>
      <c r="BO6" s="52">
        <f t="shared" si="5"/>
        <v>8.5</v>
      </c>
      <c r="BP6" s="49" t="str">
        <f>IF(BP8="-","",IF(BP8="-","【-】","【"&amp;SUBSTITUTE(TEXT(BP8,"#,##0.0"),"-","△")&amp;"】"))</f>
        <v>【0.8】</v>
      </c>
      <c r="BQ6" s="53">
        <f>IF(BQ8="-",NA(),BQ8)</f>
        <v>12645</v>
      </c>
      <c r="BR6" s="53">
        <f t="shared" ref="BR6:BZ6" si="6">IF(BR8="-",NA(),BR8)</f>
        <v>12206</v>
      </c>
      <c r="BS6" s="53">
        <f t="shared" si="6"/>
        <v>11933</v>
      </c>
      <c r="BT6" s="53">
        <f t="shared" si="6"/>
        <v>10278</v>
      </c>
      <c r="BU6" s="53">
        <f t="shared" si="6"/>
        <v>12153</v>
      </c>
      <c r="BV6" s="53">
        <f t="shared" si="6"/>
        <v>7814</v>
      </c>
      <c r="BW6" s="53">
        <f t="shared" si="6"/>
        <v>8183</v>
      </c>
      <c r="BX6" s="53">
        <f t="shared" si="6"/>
        <v>8262</v>
      </c>
      <c r="BY6" s="53">
        <f t="shared" si="6"/>
        <v>2576</v>
      </c>
      <c r="BZ6" s="53">
        <f t="shared" si="6"/>
        <v>4153</v>
      </c>
      <c r="CA6" s="51" t="str">
        <f>IF(CA8="-","",IF(CA8="-","【-】","【"&amp;SUBSTITUTE(TEXT(CA8,"#,##0"),"-","△")&amp;"】"))</f>
        <v>【10,906】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222867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58.4</v>
      </c>
      <c r="DF6" s="52">
        <f t="shared" si="8"/>
        <v>83.1</v>
      </c>
      <c r="DG6" s="52">
        <f t="shared" si="8"/>
        <v>51.5</v>
      </c>
      <c r="DH6" s="52">
        <f t="shared" si="8"/>
        <v>70.3</v>
      </c>
      <c r="DI6" s="52">
        <f t="shared" si="8"/>
        <v>70</v>
      </c>
      <c r="DJ6" s="49" t="str">
        <f>IF(DJ8="-","",IF(DJ8="-","【-】","【"&amp;SUBSTITUTE(TEXT(DJ8,"#,##0.0"),"-","△")&amp;"】"))</f>
        <v>【99.8】</v>
      </c>
      <c r="DK6" s="52">
        <f>IF(DK8="-",NA(),DK8)</f>
        <v>101.6</v>
      </c>
      <c r="DL6" s="52">
        <f t="shared" ref="DL6:DT6" si="9">IF(DL8="-",NA(),DL8)</f>
        <v>95.3</v>
      </c>
      <c r="DM6" s="52">
        <f t="shared" si="9"/>
        <v>95.3</v>
      </c>
      <c r="DN6" s="52">
        <f t="shared" si="9"/>
        <v>95.3</v>
      </c>
      <c r="DO6" s="52">
        <f t="shared" si="9"/>
        <v>93.8</v>
      </c>
      <c r="DP6" s="52">
        <f t="shared" si="9"/>
        <v>274.8</v>
      </c>
      <c r="DQ6" s="52">
        <f t="shared" si="9"/>
        <v>279.89999999999998</v>
      </c>
      <c r="DR6" s="52">
        <f t="shared" si="9"/>
        <v>159.6</v>
      </c>
      <c r="DS6" s="52">
        <f t="shared" si="9"/>
        <v>224.4</v>
      </c>
      <c r="DT6" s="52">
        <f t="shared" si="9"/>
        <v>251.9</v>
      </c>
      <c r="DU6" s="49" t="str">
        <f>IF(DU8="-","",IF(DU8="-","【-】","【"&amp;SUBSTITUTE(TEXT(DU8,"#,##0.0"),"-","△")&amp;"】"))</f>
        <v>【178.5】</v>
      </c>
    </row>
    <row r="7" spans="1:125" s="54" customFormat="1" x14ac:dyDescent="0.2">
      <c r="A7" s="37" t="s">
        <v>112</v>
      </c>
      <c r="B7" s="48">
        <f t="shared" ref="B7:X7" si="10">B8</f>
        <v>2021</v>
      </c>
      <c r="C7" s="48">
        <f t="shared" si="10"/>
        <v>392014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高知県　高知市</v>
      </c>
      <c r="I7" s="48" t="str">
        <f t="shared" si="10"/>
        <v>中島町駐車場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56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1232</v>
      </c>
      <c r="V7" s="51">
        <f t="shared" si="10"/>
        <v>64</v>
      </c>
      <c r="W7" s="51">
        <f t="shared" si="10"/>
        <v>0</v>
      </c>
      <c r="X7" s="50" t="str">
        <f t="shared" si="10"/>
        <v>代行制</v>
      </c>
      <c r="Y7" s="52">
        <f>Y8</f>
        <v>942.4</v>
      </c>
      <c r="Z7" s="52">
        <f t="shared" ref="Z7:AH7" si="11">Z8</f>
        <v>1091.5999999999999</v>
      </c>
      <c r="AA7" s="52">
        <f t="shared" si="11"/>
        <v>848.6</v>
      </c>
      <c r="AB7" s="52">
        <f t="shared" si="11"/>
        <v>440.4</v>
      </c>
      <c r="AC7" s="52">
        <f t="shared" si="11"/>
        <v>763.7</v>
      </c>
      <c r="AD7" s="52">
        <f t="shared" si="11"/>
        <v>471.5</v>
      </c>
      <c r="AE7" s="52">
        <f t="shared" si="11"/>
        <v>384.2</v>
      </c>
      <c r="AF7" s="52">
        <f t="shared" si="11"/>
        <v>1736.5</v>
      </c>
      <c r="AG7" s="52">
        <f t="shared" si="11"/>
        <v>383.4</v>
      </c>
      <c r="AH7" s="52">
        <f t="shared" si="11"/>
        <v>338.4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</v>
      </c>
      <c r="AP7" s="52">
        <f t="shared" si="12"/>
        <v>3.8</v>
      </c>
      <c r="AQ7" s="52">
        <f t="shared" si="12"/>
        <v>1.3</v>
      </c>
      <c r="AR7" s="52">
        <f t="shared" si="12"/>
        <v>10.199999999999999</v>
      </c>
      <c r="AS7" s="52">
        <f t="shared" si="12"/>
        <v>5.0999999999999996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21</v>
      </c>
      <c r="BA7" s="53">
        <f t="shared" si="13"/>
        <v>17</v>
      </c>
      <c r="BB7" s="53">
        <f t="shared" si="13"/>
        <v>4</v>
      </c>
      <c r="BC7" s="53">
        <f t="shared" si="13"/>
        <v>407</v>
      </c>
      <c r="BD7" s="53">
        <f t="shared" si="13"/>
        <v>166</v>
      </c>
      <c r="BE7" s="51"/>
      <c r="BF7" s="52">
        <f>BF8</f>
        <v>87.8</v>
      </c>
      <c r="BG7" s="52">
        <f t="shared" ref="BG7:BO7" si="14">BG8</f>
        <v>89.4</v>
      </c>
      <c r="BH7" s="52">
        <f t="shared" si="14"/>
        <v>86.4</v>
      </c>
      <c r="BI7" s="52">
        <f t="shared" si="14"/>
        <v>73.599999999999994</v>
      </c>
      <c r="BJ7" s="52">
        <f t="shared" si="14"/>
        <v>84.2</v>
      </c>
      <c r="BK7" s="52">
        <f t="shared" si="14"/>
        <v>38.299999999999997</v>
      </c>
      <c r="BL7" s="52">
        <f t="shared" si="14"/>
        <v>30.4</v>
      </c>
      <c r="BM7" s="52">
        <f t="shared" si="14"/>
        <v>28.9</v>
      </c>
      <c r="BN7" s="52">
        <f t="shared" si="14"/>
        <v>-122.5</v>
      </c>
      <c r="BO7" s="52">
        <f t="shared" si="14"/>
        <v>8.5</v>
      </c>
      <c r="BP7" s="49"/>
      <c r="BQ7" s="53">
        <f>BQ8</f>
        <v>12645</v>
      </c>
      <c r="BR7" s="53">
        <f t="shared" ref="BR7:BZ7" si="15">BR8</f>
        <v>12206</v>
      </c>
      <c r="BS7" s="53">
        <f t="shared" si="15"/>
        <v>11933</v>
      </c>
      <c r="BT7" s="53">
        <f t="shared" si="15"/>
        <v>10278</v>
      </c>
      <c r="BU7" s="53">
        <f t="shared" si="15"/>
        <v>12153</v>
      </c>
      <c r="BV7" s="53">
        <f t="shared" si="15"/>
        <v>7814</v>
      </c>
      <c r="BW7" s="53">
        <f t="shared" si="15"/>
        <v>8183</v>
      </c>
      <c r="BX7" s="53">
        <f t="shared" si="15"/>
        <v>8262</v>
      </c>
      <c r="BY7" s="53">
        <f t="shared" si="15"/>
        <v>2576</v>
      </c>
      <c r="BZ7" s="53">
        <f t="shared" si="15"/>
        <v>4153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114</v>
      </c>
      <c r="CL7" s="49"/>
      <c r="CM7" s="51">
        <f>CM8</f>
        <v>222867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58.4</v>
      </c>
      <c r="DF7" s="52">
        <f t="shared" si="16"/>
        <v>83.1</v>
      </c>
      <c r="DG7" s="52">
        <f t="shared" si="16"/>
        <v>51.5</v>
      </c>
      <c r="DH7" s="52">
        <f t="shared" si="16"/>
        <v>70.3</v>
      </c>
      <c r="DI7" s="52">
        <f t="shared" si="16"/>
        <v>70</v>
      </c>
      <c r="DJ7" s="49"/>
      <c r="DK7" s="52">
        <f>DK8</f>
        <v>101.6</v>
      </c>
      <c r="DL7" s="52">
        <f t="shared" ref="DL7:DT7" si="17">DL8</f>
        <v>95.3</v>
      </c>
      <c r="DM7" s="52">
        <f t="shared" si="17"/>
        <v>95.3</v>
      </c>
      <c r="DN7" s="52">
        <f t="shared" si="17"/>
        <v>95.3</v>
      </c>
      <c r="DO7" s="52">
        <f t="shared" si="17"/>
        <v>93.8</v>
      </c>
      <c r="DP7" s="52">
        <f t="shared" si="17"/>
        <v>274.8</v>
      </c>
      <c r="DQ7" s="52">
        <f t="shared" si="17"/>
        <v>279.89999999999998</v>
      </c>
      <c r="DR7" s="52">
        <f t="shared" si="17"/>
        <v>159.6</v>
      </c>
      <c r="DS7" s="52">
        <f t="shared" si="17"/>
        <v>224.4</v>
      </c>
      <c r="DT7" s="52">
        <f t="shared" si="17"/>
        <v>251.9</v>
      </c>
      <c r="DU7" s="49"/>
    </row>
    <row r="8" spans="1:125" s="54" customFormat="1" x14ac:dyDescent="0.2">
      <c r="A8" s="37"/>
      <c r="B8" s="55">
        <v>2021</v>
      </c>
      <c r="C8" s="55">
        <v>392014</v>
      </c>
      <c r="D8" s="55">
        <v>47</v>
      </c>
      <c r="E8" s="55">
        <v>14</v>
      </c>
      <c r="F8" s="55">
        <v>0</v>
      </c>
      <c r="G8" s="55">
        <v>1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56</v>
      </c>
      <c r="S8" s="57" t="s">
        <v>126</v>
      </c>
      <c r="T8" s="57" t="s">
        <v>127</v>
      </c>
      <c r="U8" s="58">
        <v>1232</v>
      </c>
      <c r="V8" s="58">
        <v>64</v>
      </c>
      <c r="W8" s="58">
        <v>0</v>
      </c>
      <c r="X8" s="57" t="s">
        <v>128</v>
      </c>
      <c r="Y8" s="59">
        <v>942.4</v>
      </c>
      <c r="Z8" s="59">
        <v>1091.5999999999999</v>
      </c>
      <c r="AA8" s="59">
        <v>848.6</v>
      </c>
      <c r="AB8" s="59">
        <v>440.4</v>
      </c>
      <c r="AC8" s="59">
        <v>763.7</v>
      </c>
      <c r="AD8" s="59">
        <v>471.5</v>
      </c>
      <c r="AE8" s="59">
        <v>384.2</v>
      </c>
      <c r="AF8" s="59">
        <v>1736.5</v>
      </c>
      <c r="AG8" s="59">
        <v>383.4</v>
      </c>
      <c r="AH8" s="59">
        <v>338.4</v>
      </c>
      <c r="AI8" s="56">
        <v>236.1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</v>
      </c>
      <c r="AP8" s="59">
        <v>3.8</v>
      </c>
      <c r="AQ8" s="59">
        <v>1.3</v>
      </c>
      <c r="AR8" s="59">
        <v>10.199999999999999</v>
      </c>
      <c r="AS8" s="59">
        <v>5.0999999999999996</v>
      </c>
      <c r="AT8" s="56">
        <v>5.2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21</v>
      </c>
      <c r="BA8" s="60">
        <v>17</v>
      </c>
      <c r="BB8" s="60">
        <v>4</v>
      </c>
      <c r="BC8" s="60">
        <v>407</v>
      </c>
      <c r="BD8" s="60">
        <v>166</v>
      </c>
      <c r="BE8" s="60">
        <v>3111</v>
      </c>
      <c r="BF8" s="59">
        <v>87.8</v>
      </c>
      <c r="BG8" s="59">
        <v>89.4</v>
      </c>
      <c r="BH8" s="59">
        <v>86.4</v>
      </c>
      <c r="BI8" s="59">
        <v>73.599999999999994</v>
      </c>
      <c r="BJ8" s="59">
        <v>84.2</v>
      </c>
      <c r="BK8" s="59">
        <v>38.299999999999997</v>
      </c>
      <c r="BL8" s="59">
        <v>30.4</v>
      </c>
      <c r="BM8" s="59">
        <v>28.9</v>
      </c>
      <c r="BN8" s="59">
        <v>-122.5</v>
      </c>
      <c r="BO8" s="59">
        <v>8.5</v>
      </c>
      <c r="BP8" s="56">
        <v>0.8</v>
      </c>
      <c r="BQ8" s="60">
        <v>12645</v>
      </c>
      <c r="BR8" s="60">
        <v>12206</v>
      </c>
      <c r="BS8" s="60">
        <v>11933</v>
      </c>
      <c r="BT8" s="61">
        <v>10278</v>
      </c>
      <c r="BU8" s="61">
        <v>12153</v>
      </c>
      <c r="BV8" s="60">
        <v>7814</v>
      </c>
      <c r="BW8" s="60">
        <v>8183</v>
      </c>
      <c r="BX8" s="60">
        <v>8262</v>
      </c>
      <c r="BY8" s="60">
        <v>2576</v>
      </c>
      <c r="BZ8" s="60">
        <v>4153</v>
      </c>
      <c r="CA8" s="58">
        <v>10906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222867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58.4</v>
      </c>
      <c r="DF8" s="59">
        <v>83.1</v>
      </c>
      <c r="DG8" s="59">
        <v>51.5</v>
      </c>
      <c r="DH8" s="59">
        <v>70.3</v>
      </c>
      <c r="DI8" s="59">
        <v>70</v>
      </c>
      <c r="DJ8" s="56">
        <v>99.8</v>
      </c>
      <c r="DK8" s="59">
        <v>101.6</v>
      </c>
      <c r="DL8" s="59">
        <v>95.3</v>
      </c>
      <c r="DM8" s="59">
        <v>95.3</v>
      </c>
      <c r="DN8" s="59">
        <v>95.3</v>
      </c>
      <c r="DO8" s="59">
        <v>93.8</v>
      </c>
      <c r="DP8" s="59">
        <v>274.8</v>
      </c>
      <c r="DQ8" s="59">
        <v>279.89999999999998</v>
      </c>
      <c r="DR8" s="59">
        <v>159.6</v>
      </c>
      <c r="DS8" s="59">
        <v>224.4</v>
      </c>
      <c r="DT8" s="59">
        <v>251.9</v>
      </c>
      <c r="DU8" s="56">
        <v>178.5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129</v>
      </c>
      <c r="C10" s="64" t="s">
        <v>130</v>
      </c>
      <c r="D10" s="64" t="s">
        <v>131</v>
      </c>
      <c r="E10" s="64" t="s">
        <v>132</v>
      </c>
      <c r="F10" s="64" t="s">
        <v>133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H29</v>
      </c>
      <c r="C11" s="65" t="str">
        <f>IF(VALUE($B$6)=0,"",IF(VALUE($B$6)&gt;2021,"R"&amp;TEXT(VALUE($B$6)-2021,"00"),"H"&amp;VALUE($B$6)-1991))</f>
        <v>H30</v>
      </c>
      <c r="D11" s="65" t="str">
        <f>IF(VALUE($B$6)=0,"",IF(VALUE($B$6)&gt;2020,"R"&amp;TEXT(VALUE($B$6)-2020,"00"),"H"&amp;VALUE($B$6)-1990))</f>
        <v>R01</v>
      </c>
      <c r="E11" s="65" t="str">
        <f>IF(VALUE($B$6)=0,"",IF(VALUE($B$6)&gt;2019,"R"&amp;TEXT(VALUE($B$6)-2019,"00"),"H"&amp;VALUE($B$6)-1989))</f>
        <v>R02</v>
      </c>
      <c r="F11" s="65" t="str">
        <f>IF(VALUE($B$6)=0,"",IF(VALUE($B$6)&gt;2018,"R"&amp;TEXT(VALUE($B$6)-2018,"00"),"H"&amp;VALUE($B$6)-1988))</f>
        <v>R03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情報政策課</cp:lastModifiedBy>
  <cp:lastPrinted>2023-01-18T06:47:26Z</cp:lastPrinted>
  <dcterms:created xsi:type="dcterms:W3CDTF">2022-12-09T03:31:43Z</dcterms:created>
  <dcterms:modified xsi:type="dcterms:W3CDTF">2023-01-18T06:48:04Z</dcterms:modified>
  <cp:category/>
</cp:coreProperties>
</file>