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建設)総務係\予算・契約担当\03 市事業\01 下水\01 決算統計\R3\07_経営比較分析表\"/>
    </mc:Choice>
  </mc:AlternateContent>
  <workbookProtection workbookAlgorithmName="SHA-512" workbookHashValue="zMNRIdVTlTh7wj8apOHlTWp7zxfeiW7j3Y/FwlagMefZypUMX47JKIVuNI7/51/Ma4suqZ0WkK8B0xkkaw9qLA==" workbookSaltValue="55J8elHCfyjIfSqFVzeFi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<sst xmlns="http://schemas.openxmlformats.org/spreadsheetml/2006/main" count="236" uniqueCount="121">
  <si>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</si>
  <si>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</si>
  <si>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</si>
  <si>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</si>
  <si>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</si>
  <si>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</si>
  <si>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</si>
  <si>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</si>
  <si>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</si>
  <si>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</si>
  <si>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</si>
  <si>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</si>
  <si>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</si>
  <si>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</si>
  <si>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</si>
  <si>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</si>
  <si>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</si>
  <si>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</si>
  <si>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</si>
  <si>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</si>
  <si>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</si>
  <si>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</si>
  <si>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</si>
  <si>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</si>
  <si>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</si>
  <si>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</si>
  <si>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</si>
  <si>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</si>
  <si>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</si>
  <si>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</si>
  <si>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</si>
  <si>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</si>
  <si>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</si>
  <si>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</si>
  <si>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</si>
  <si>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</si>
  <si>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</si>
  <si>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</si>
  <si>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</si>
  <si>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</si>
  <si>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</si>
  <si>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</si>
  <si>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</si>
  <si>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</si>
  <si>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</si>
  <si>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</si>
  <si>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</si>
  <si>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</si>
  <si>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</si>
  <si>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</si>
  <si>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</si>
  <si>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</si>
  <si>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</si>
  <si>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</si>
  <si>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</si>
  <si>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</si>
  <si>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</si>
  <si>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</si>
  <si>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</si>
  <si>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</si>
  <si>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</si>
  <si>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</si>
  <si>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</si>
  <si>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</si>
  <si>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</si>
  <si>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</si>
  <si>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</si>
  <si>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</si>
  <si>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</si>
  <si>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</si>
  <si>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</si>
  <si>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</si>
  <si>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</si>
  <si>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</si>
  <si>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</si>
  <si>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</si>
  <si>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</si>
  <si>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</si>
  <si>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</si>
  <si>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</si>
  <si>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</si>
  <si>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</si>
  <si>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</si>
  <si>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</si>
  <si>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</si>
  <si>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</si>
  <si>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</si>
  <si>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</si>
  <si>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</si>
  <si>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</si>
  <si>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</si>
  <si>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</si>
  <si>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</si>
  <si>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</si>
  <si>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</si>
  <si>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</si>
  <si>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</si>
  <si>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</si>
  <si>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須崎市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</si>
  <si>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</si>
  <si>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</si>
  <si>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</si>
  <si>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</si>
  <si>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</si>
  <si>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</si>
  <si>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</si>
  <si>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</si>
  <si>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</si>
  <si>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</si>
  <si>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</si>
  <si>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</si>
  <si>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</si>
  <si>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</si>
  <si>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</si>
  <si>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</si>
  <si>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</si>
  <si>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</si>
  <si>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</si>
  <si>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須崎市の施設・設備は供用開始から40年が経過し、施設全体の老朽化が進行していることから、それに伴う突発的な事故の頻発化や災害時の被害深刻化といったリスクを抱えているため、令和2年度には、施設管理の最適化や効率的な改築・更新を目的としたストックマネジメント計画を策定した。
　管きょについては、管路全体で標準耐用年数を経過したものが約6.2㎞（19.9%）、道路陥没のリスクが高まる30年を経過した路線は18㎞（60.7%）となっており、今後、老朽化に伴う改築・更新需要が増大していくと考えられる。
　終末処理場については、DHSシステムの導入により新設された実証施設により流入汚水を全量処理しているものの、H30年度以降は今後も引き続き使用する既存の電気設備を中心とした改築・更新工事を実施している。
　ポンプ場については、標準耐用年数を経過した資産が約83%に達していることから、終末処理場と同じく電気設備を中心に改築・更新を行っている。</t>
    <rPh sb="19" eb="20">
      <t>ネン</t>
    </rPh>
    <rPh sb="21" eb="23">
      <t>ケイカ</t>
    </rPh>
    <rPh sb="86" eb="88">
      <t>レイワ</t>
    </rPh>
    <rPh sb="103" eb="106">
      <t>コウリツテキ</t>
    </rPh>
    <rPh sb="107" eb="109">
      <t>カイチク</t>
    </rPh>
    <rPh sb="110" eb="112">
      <t>コウシン</t>
    </rPh>
    <rPh sb="392" eb="397">
      <t>シュウマツショリジョウ</t>
    </rPh>
    <rPh sb="398" eb="399">
      <t>オナ</t>
    </rPh>
    <rPh sb="401" eb="403">
      <t>デンキ</t>
    </rPh>
    <rPh sb="403" eb="405">
      <t>セツビ</t>
    </rPh>
    <rPh sb="406" eb="408">
      <t>チュウシン</t>
    </rPh>
    <rPh sb="409" eb="411">
      <t>カイチク</t>
    </rPh>
    <rPh sb="412" eb="414">
      <t>コウシン</t>
    </rPh>
    <rPh sb="415" eb="416">
      <t>オコナ</t>
    </rPh>
    <phoneticPr fontId="4"/>
  </si>
  <si>
    <t xml:space="preserve"> 須崎市では、下水道事業の経営改善にかかる対策として、公共下水道施設に運営権を設定するいわゆるPFI事業（コンセッション事業）を導入した。令和2年4月から民間事業者（SPC）による運営事業を開始し、財政負担の軽減・業務の効率化に向けて、官民一体となった事業運営の体制構築を行っているところである。
　また、今後の人口減少による使用料収入減や老朽化施設の改築等、様々な課題に直面している経営環境のなか、持続可能な経営基盤を構築するために経営戦略を策定した。今後は定期的な見直しを行い、計画の質を高めていく必要がある。
　さらに、このような経営状況を鑑み、経理内容の明確化や資産の把握などの課題を解決するために、令和6年度より公営企業会計を導入することとしている。これにより、職員の企業経営意識の醸成を図り、財務諸表を活用した経営分析や経営課題の抽出、それに対する対策といったサイクルによる経営改善も期待される。</t>
    <rPh sb="222" eb="224">
      <t>サクテイ</t>
    </rPh>
    <rPh sb="227" eb="229">
      <t>コンゴ</t>
    </rPh>
    <rPh sb="230" eb="233">
      <t>テイキテキ</t>
    </rPh>
    <rPh sb="234" eb="236">
      <t>ミナオ</t>
    </rPh>
    <rPh sb="238" eb="239">
      <t>オコナ</t>
    </rPh>
    <rPh sb="241" eb="243">
      <t>ケイカク</t>
    </rPh>
    <rPh sb="244" eb="245">
      <t>シツ</t>
    </rPh>
    <rPh sb="246" eb="247">
      <t>タカ</t>
    </rPh>
    <rPh sb="251" eb="253">
      <t>ヒツヨウ</t>
    </rPh>
    <rPh sb="304" eb="306">
      <t>レイワ</t>
    </rPh>
    <rPh sb="307" eb="309">
      <t>ネンド</t>
    </rPh>
    <phoneticPr fontId="4"/>
  </si>
  <si>
    <t xml:space="preserve"> 令和2年4月から開始した公共下水道施設等運営事業により、維持管理費の縮減効果等で経費回収率の改善につながっている（H29～H31年度は分流式下水道等に要する経費の算定方法の変更や委託による汚水処理原価の増加等で経費回収率は減少傾向であった）。今後はさらなる経費回収率の向上に向けて、面整備による収益増加策を検討していく必要がある。
　また、水洗化率は毎年微増しているものの、平均値を下回る状況であるため、引き続きインターネットを活用した広報等、運営権者と共に下水道施設の重要性・有効性を啓発していく必要がある。
　有収率については92.08%と数値上の状況は良い環境にあるが、マンホール等から不明水の流入があり、汚水処理の収入となっていないことから、適切な対策を実施し、さらなる効率化を図る必要がある。
　このように経営の健全性・効率性については悪い状況であるが、公共下水道施設等運営事業の導入による民間企業のノウハウも活かしつつ、官民一体となって経営改善に向けて取り組む必要がある。</t>
    <rPh sb="223" eb="226">
      <t>ウンエイケン</t>
    </rPh>
    <rPh sb="226" eb="227">
      <t>シャ</t>
    </rPh>
    <rPh sb="228" eb="229">
      <t>トモ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</si>
</sst>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
                  <c:v>0</c:v>
                </c:pt>
                <c:pt idx="1">
                  <c:v>1.0900000000000001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DA27-416E-8EFF-AE6301014AE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0.23</c:v>
                </c:pt>
                <c:pt idx="1">
                  <c:v>0.21</c:v>
                </c:pt>
                <c:pt idx="2">
                  <c:v>0.17</c:v>
                </c:pt>
                <c:pt idx="3">
                  <c:v>0.15</c:v>
                </c:pt>
                <c:pt idx="4">
                  <c:v>0.15</c:v>
                </c:pt>
              </c:numCache>
            </c:numRef>
          </c:val>
          <c:smooth val="0"/>
          <c:extLst>
            <c:ext xmlns:c16="http://schemas.microsoft.com/office/drawing/2014/chart" uri="{C3380CC4-5D6E-409C-BE32-E72D297353CC}">
              <c16:uniqueId val="{00000001-DA27-416E-8EFF-AE6301014AE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24.77</c:v>
                </c:pt>
                <c:pt idx="1">
                  <c:v>31.43</c:v>
                </c:pt>
                <c:pt idx="2">
                  <c:v>32.35</c:v>
                </c:pt>
                <c:pt idx="3">
                  <c:v>33.78</c:v>
                </c:pt>
                <c:pt idx="4">
                  <c:v>33.78</c:v>
                </c:pt>
              </c:numCache>
            </c:numRef>
          </c:val>
          <c:extLst>
            <c:ext xmlns:c16="http://schemas.microsoft.com/office/drawing/2014/chart" uri="{C3380CC4-5D6E-409C-BE32-E72D297353CC}">
              <c16:uniqueId val="{00000000-2EF8-42DF-AF0A-18462D779F7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58.4</c:v>
                </c:pt>
                <c:pt idx="1">
                  <c:v>58</c:v>
                </c:pt>
                <c:pt idx="2">
                  <c:v>57.42</c:v>
                </c:pt>
                <c:pt idx="3">
                  <c:v>56.72</c:v>
                </c:pt>
                <c:pt idx="4">
                  <c:v>56.43</c:v>
                </c:pt>
              </c:numCache>
            </c:numRef>
          </c:val>
          <c:smooth val="0"/>
          <c:extLst>
            <c:ext xmlns:c16="http://schemas.microsoft.com/office/drawing/2014/chart" uri="{C3380CC4-5D6E-409C-BE32-E72D297353CC}">
              <c16:uniqueId val="{00000001-2EF8-42DF-AF0A-18462D779F7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73.23</c:v>
                </c:pt>
                <c:pt idx="1">
                  <c:v>73.77</c:v>
                </c:pt>
                <c:pt idx="2">
                  <c:v>74.040000000000006</c:v>
                </c:pt>
                <c:pt idx="3">
                  <c:v>75.11</c:v>
                </c:pt>
                <c:pt idx="4">
                  <c:v>76.34</c:v>
                </c:pt>
              </c:numCache>
            </c:numRef>
          </c:val>
          <c:extLst>
            <c:ext xmlns:c16="http://schemas.microsoft.com/office/drawing/2014/chart" uri="{C3380CC4-5D6E-409C-BE32-E72D297353CC}">
              <c16:uniqueId val="{00000000-E7A7-4C0F-943F-F420053AF24A}"/>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89.68</c:v>
                </c:pt>
                <c:pt idx="1">
                  <c:v>89.79</c:v>
                </c:pt>
                <c:pt idx="2">
                  <c:v>90.42</c:v>
                </c:pt>
                <c:pt idx="3">
                  <c:v>90.72</c:v>
                </c:pt>
                <c:pt idx="4">
                  <c:v>91.07</c:v>
                </c:pt>
              </c:numCache>
            </c:numRef>
          </c:val>
          <c:smooth val="0"/>
          <c:extLst>
            <c:ext xmlns:c16="http://schemas.microsoft.com/office/drawing/2014/chart" uri="{C3380CC4-5D6E-409C-BE32-E72D297353CC}">
              <c16:uniqueId val="{00000001-E7A7-4C0F-943F-F420053AF24A}"/>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74.05</c:v>
                </c:pt>
                <c:pt idx="1">
                  <c:v>70.540000000000006</c:v>
                </c:pt>
                <c:pt idx="2">
                  <c:v>67.03</c:v>
                </c:pt>
                <c:pt idx="3">
                  <c:v>73.989999999999995</c:v>
                </c:pt>
                <c:pt idx="4">
                  <c:v>64.37</c:v>
                </c:pt>
              </c:numCache>
            </c:numRef>
          </c:val>
          <c:extLst>
            <c:ext xmlns:c16="http://schemas.microsoft.com/office/drawing/2014/chart" uri="{C3380CC4-5D6E-409C-BE32-E72D297353CC}">
              <c16:uniqueId val="{00000000-61C5-4C39-983F-07E984D3017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C5-4C39-983F-07E984D3017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7DD-409E-B91B-6004B14DF48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7DD-409E-B91B-6004B14DF48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7C-4A99-86DA-BAF5C62E3B5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7C-4A99-86DA-BAF5C62E3B5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889-48D6-BD37-A60046D91B1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889-48D6-BD37-A60046D91B1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18-436F-8E75-5C4B88F441B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18-436F-8E75-5C4B88F441B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10861.76</c:v>
                </c:pt>
                <c:pt idx="1">
                  <c:v>12090.87</c:v>
                </c:pt>
                <c:pt idx="2">
                  <c:v>9832.0400000000009</c:v>
                </c:pt>
                <c:pt idx="3">
                  <c:v>9383.31</c:v>
                </c:pt>
                <c:pt idx="4">
                  <c:v>8896.59</c:v>
                </c:pt>
              </c:numCache>
            </c:numRef>
          </c:val>
          <c:extLst>
            <c:ext xmlns:c16="http://schemas.microsoft.com/office/drawing/2014/chart" uri="{C3380CC4-5D6E-409C-BE32-E72D297353CC}">
              <c16:uniqueId val="{00000000-BC21-4F67-8C62-1D1528706F98}"/>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799.11</c:v>
                </c:pt>
                <c:pt idx="1">
                  <c:v>768.62</c:v>
                </c:pt>
                <c:pt idx="2">
                  <c:v>789.44</c:v>
                </c:pt>
                <c:pt idx="3">
                  <c:v>789.08</c:v>
                </c:pt>
                <c:pt idx="4">
                  <c:v>747.84</c:v>
                </c:pt>
              </c:numCache>
            </c:numRef>
          </c:val>
          <c:smooth val="0"/>
          <c:extLst>
            <c:ext xmlns:c16="http://schemas.microsoft.com/office/drawing/2014/chart" uri="{C3380CC4-5D6E-409C-BE32-E72D297353CC}">
              <c16:uniqueId val="{00000001-BC21-4F67-8C62-1D1528706F98}"/>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10.36</c:v>
                </c:pt>
                <c:pt idx="1">
                  <c:v>14.89</c:v>
                </c:pt>
                <c:pt idx="2">
                  <c:v>16.690000000000001</c:v>
                </c:pt>
                <c:pt idx="3">
                  <c:v>33.93</c:v>
                </c:pt>
                <c:pt idx="4">
                  <c:v>32.04</c:v>
                </c:pt>
              </c:numCache>
            </c:numRef>
          </c:val>
          <c:extLst>
            <c:ext xmlns:c16="http://schemas.microsoft.com/office/drawing/2014/chart" uri="{C3380CC4-5D6E-409C-BE32-E72D297353CC}">
              <c16:uniqueId val="{00000000-C40D-448D-A645-3B0BBBB46B0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87.69</c:v>
                </c:pt>
                <c:pt idx="1">
                  <c:v>88.06</c:v>
                </c:pt>
                <c:pt idx="2">
                  <c:v>87.29</c:v>
                </c:pt>
                <c:pt idx="3">
                  <c:v>88.25</c:v>
                </c:pt>
                <c:pt idx="4">
                  <c:v>90.17</c:v>
                </c:pt>
              </c:numCache>
            </c:numRef>
          </c:val>
          <c:smooth val="0"/>
          <c:extLst>
            <c:ext xmlns:c16="http://schemas.microsoft.com/office/drawing/2014/chart" uri="{C3380CC4-5D6E-409C-BE32-E72D297353CC}">
              <c16:uniqueId val="{00000001-C40D-448D-A645-3B0BBBB46B0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1273</c:v>
                </c:pt>
                <c:pt idx="1">
                  <c:v>885.77</c:v>
                </c:pt>
                <c:pt idx="2">
                  <c:v>803.95</c:v>
                </c:pt>
                <c:pt idx="3">
                  <c:v>399.41</c:v>
                </c:pt>
                <c:pt idx="4">
                  <c:v>424.11</c:v>
                </c:pt>
              </c:numCache>
            </c:numRef>
          </c:val>
          <c:extLst>
            <c:ext xmlns:c16="http://schemas.microsoft.com/office/drawing/2014/chart" uri="{C3380CC4-5D6E-409C-BE32-E72D297353CC}">
              <c16:uniqueId val="{00000000-A54A-4F63-B0D5-8FB58E78C79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180.07</c:v>
                </c:pt>
                <c:pt idx="1">
                  <c:v>179.32</c:v>
                </c:pt>
                <c:pt idx="2">
                  <c:v>176.67</c:v>
                </c:pt>
                <c:pt idx="3">
                  <c:v>176.37</c:v>
                </c:pt>
                <c:pt idx="4">
                  <c:v>173.17</c:v>
                </c:pt>
              </c:numCache>
            </c:numRef>
          </c:val>
          <c:smooth val="0"/>
          <c:extLst>
            <c:ext xmlns:c16="http://schemas.microsoft.com/office/drawing/2014/chart" uri="{C3380CC4-5D6E-409C-BE32-E72D297353CC}">
              <c16:uniqueId val="{00000001-A54A-4F63-B0D5-8FB58E78C79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高知県　須崎市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Cc1</v>
      </c>
      <c r="X8" s="35"/>
      <c r="Y8" s="35"/>
      <c r="Z8" s="35"/>
      <c r="AA8" s="35"/>
      <c r="AB8" s="35"/>
      <c r="AC8" s="35"/>
      <c r="AD8" s="36" t="str">
        <f>データ!$M$6</f>
        <v>非設置</v>
      </c>
      <c r="AE8" s="36"/>
      <c r="AF8" s="36"/>
      <c r="AG8" s="36"/>
      <c r="AH8" s="36"/>
      <c r="AI8" s="36"/>
      <c r="AJ8" s="36"/>
      <c r="AK8" s="3"/>
      <c r="AL8" s="37">
        <f>データ!S6</f>
        <v>20603</v>
      </c>
      <c r="AM8" s="37"/>
      <c r="AN8" s="37"/>
      <c r="AO8" s="37"/>
      <c r="AP8" s="37"/>
      <c r="AQ8" s="37"/>
      <c r="AR8" s="37"/>
      <c r="AS8" s="37"/>
      <c r="AT8" s="38">
        <f>データ!T6</f>
        <v>135.35</v>
      </c>
      <c r="AU8" s="38"/>
      <c r="AV8" s="38"/>
      <c r="AW8" s="38"/>
      <c r="AX8" s="38"/>
      <c r="AY8" s="38"/>
      <c r="AZ8" s="38"/>
      <c r="BA8" s="38"/>
      <c r="BB8" s="38">
        <f>データ!U6</f>
        <v>152.22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7.63</v>
      </c>
      <c r="Q10" s="38"/>
      <c r="R10" s="38"/>
      <c r="S10" s="38"/>
      <c r="T10" s="38"/>
      <c r="U10" s="38"/>
      <c r="V10" s="38"/>
      <c r="W10" s="38">
        <f>データ!Q6</f>
        <v>92.08</v>
      </c>
      <c r="X10" s="38"/>
      <c r="Y10" s="38"/>
      <c r="Z10" s="38"/>
      <c r="AA10" s="38"/>
      <c r="AB10" s="38"/>
      <c r="AC10" s="38"/>
      <c r="AD10" s="37">
        <f>データ!R6</f>
        <v>2210</v>
      </c>
      <c r="AE10" s="37"/>
      <c r="AF10" s="37"/>
      <c r="AG10" s="37"/>
      <c r="AH10" s="37"/>
      <c r="AI10" s="37"/>
      <c r="AJ10" s="37"/>
      <c r="AK10" s="2"/>
      <c r="AL10" s="37">
        <f>データ!V6</f>
        <v>1547</v>
      </c>
      <c r="AM10" s="37"/>
      <c r="AN10" s="37"/>
      <c r="AO10" s="37"/>
      <c r="AP10" s="37"/>
      <c r="AQ10" s="37"/>
      <c r="AR10" s="37"/>
      <c r="AS10" s="37"/>
      <c r="AT10" s="38">
        <f>データ!W6</f>
        <v>0.45</v>
      </c>
      <c r="AU10" s="38"/>
      <c r="AV10" s="38"/>
      <c r="AW10" s="38"/>
      <c r="AX10" s="38"/>
      <c r="AY10" s="38"/>
      <c r="AZ10" s="38"/>
      <c r="BA10" s="38"/>
      <c r="BB10" s="38">
        <f>データ!X6</f>
        <v>3437.78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120</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44</v>
      </c>
      <c r="N86" s="12" t="s">
        <v>44</v>
      </c>
      <c r="O86" s="12" t="str">
        <f>データ!EO6</f>
        <v>【0.24】</v>
      </c>
    </row>
  </sheetData>
  <sheetProtection algorithmName="SHA-512" hashValue="lUNgdFP6IvRhfKb/5tZmohJoWJmCqKrd+MZb2r7PLfA6tgUXQ4Pheiw8Vb/0rl8I8IKp+v3njvvY8N813l0Sdw==" saltValue="Xwj6A7BX1VqYyegQlvSQm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392065</v>
      </c>
      <c r="D6" s="19">
        <f t="shared" si="3"/>
        <v>47</v>
      </c>
      <c r="E6" s="19">
        <f t="shared" si="3"/>
        <v>17</v>
      </c>
      <c r="F6" s="19">
        <f t="shared" si="3"/>
        <v>1</v>
      </c>
      <c r="G6" s="19">
        <f t="shared" si="3"/>
        <v>0</v>
      </c>
      <c r="H6" s="19" t="str">
        <f t="shared" si="3"/>
        <v>高知県　須崎市</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7.63</v>
      </c>
      <c r="Q6" s="20">
        <f t="shared" si="3"/>
        <v>92.08</v>
      </c>
      <c r="R6" s="20">
        <f t="shared" si="3"/>
        <v>2210</v>
      </c>
      <c r="S6" s="20">
        <f t="shared" si="3"/>
        <v>20603</v>
      </c>
      <c r="T6" s="20">
        <f t="shared" si="3"/>
        <v>135.35</v>
      </c>
      <c r="U6" s="20">
        <f t="shared" si="3"/>
        <v>152.22</v>
      </c>
      <c r="V6" s="20">
        <f t="shared" si="3"/>
        <v>1547</v>
      </c>
      <c r="W6" s="20">
        <f t="shared" si="3"/>
        <v>0.45</v>
      </c>
      <c r="X6" s="20">
        <f t="shared" si="3"/>
        <v>3437.78</v>
      </c>
      <c r="Y6" s="21">
        <f>IF(Y7="",NA(),Y7)</f>
        <v>74.05</v>
      </c>
      <c r="Z6" s="21">
        <f t="shared" ref="Z6:AH6" si="4">IF(Z7="",NA(),Z7)</f>
        <v>70.540000000000006</v>
      </c>
      <c r="AA6" s="21">
        <f t="shared" si="4"/>
        <v>67.03</v>
      </c>
      <c r="AB6" s="21">
        <f t="shared" si="4"/>
        <v>73.989999999999995</v>
      </c>
      <c r="AC6" s="21">
        <f t="shared" si="4"/>
        <v>64.37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10861.76</v>
      </c>
      <c r="BG6" s="21">
        <f t="shared" ref="BG6:BO6" si="7">IF(BG7="",NA(),BG7)</f>
        <v>12090.87</v>
      </c>
      <c r="BH6" s="21">
        <f t="shared" si="7"/>
        <v>9832.0400000000009</v>
      </c>
      <c r="BI6" s="21">
        <f t="shared" si="7"/>
        <v>9383.31</v>
      </c>
      <c r="BJ6" s="21">
        <f t="shared" si="7"/>
        <v>8896.59</v>
      </c>
      <c r="BK6" s="21">
        <f t="shared" si="7"/>
        <v>799.11</v>
      </c>
      <c r="BL6" s="21">
        <f t="shared" si="7"/>
        <v>768.62</v>
      </c>
      <c r="BM6" s="21">
        <f t="shared" si="7"/>
        <v>789.44</v>
      </c>
      <c r="BN6" s="21">
        <f t="shared" si="7"/>
        <v>789.08</v>
      </c>
      <c r="BO6" s="21">
        <f t="shared" si="7"/>
        <v>747.84</v>
      </c>
      <c r="BP6" s="20" t="str">
        <f>IF(BP7="","",IF(BP7="-","【-】","【"&amp;SUBSTITUTE(TEXT(BP7,"#,##0.00"),"-","△")&amp;"】"))</f>
        <v>【669.11】</v>
      </c>
      <c r="BQ6" s="21">
        <f>IF(BQ7="",NA(),BQ7)</f>
        <v>10.36</v>
      </c>
      <c r="BR6" s="21">
        <f t="shared" ref="BR6:BZ6" si="8">IF(BR7="",NA(),BR7)</f>
        <v>14.89</v>
      </c>
      <c r="BS6" s="21">
        <f t="shared" si="8"/>
        <v>16.690000000000001</v>
      </c>
      <c r="BT6" s="21">
        <f t="shared" si="8"/>
        <v>33.93</v>
      </c>
      <c r="BU6" s="21">
        <f t="shared" si="8"/>
        <v>32.04</v>
      </c>
      <c r="BV6" s="21">
        <f t="shared" si="8"/>
        <v>87.69</v>
      </c>
      <c r="BW6" s="21">
        <f t="shared" si="8"/>
        <v>88.06</v>
      </c>
      <c r="BX6" s="21">
        <f t="shared" si="8"/>
        <v>87.29</v>
      </c>
      <c r="BY6" s="21">
        <f t="shared" si="8"/>
        <v>88.25</v>
      </c>
      <c r="BZ6" s="21">
        <f t="shared" si="8"/>
        <v>90.17</v>
      </c>
      <c r="CA6" s="20" t="str">
        <f>IF(CA7="","",IF(CA7="-","【-】","【"&amp;SUBSTITUTE(TEXT(CA7,"#,##0.00"),"-","△")&amp;"】"))</f>
        <v>【99.73】</v>
      </c>
      <c r="CB6" s="21">
        <f>IF(CB7="",NA(),CB7)</f>
        <v>1273</v>
      </c>
      <c r="CC6" s="21">
        <f t="shared" ref="CC6:CK6" si="9">IF(CC7="",NA(),CC7)</f>
        <v>885.77</v>
      </c>
      <c r="CD6" s="21">
        <f t="shared" si="9"/>
        <v>803.95</v>
      </c>
      <c r="CE6" s="21">
        <f t="shared" si="9"/>
        <v>399.41</v>
      </c>
      <c r="CF6" s="21">
        <f t="shared" si="9"/>
        <v>424.11</v>
      </c>
      <c r="CG6" s="21">
        <f t="shared" si="9"/>
        <v>180.07</v>
      </c>
      <c r="CH6" s="21">
        <f t="shared" si="9"/>
        <v>179.32</v>
      </c>
      <c r="CI6" s="21">
        <f t="shared" si="9"/>
        <v>176.67</v>
      </c>
      <c r="CJ6" s="21">
        <f t="shared" si="9"/>
        <v>176.37</v>
      </c>
      <c r="CK6" s="21">
        <f t="shared" si="9"/>
        <v>173.17</v>
      </c>
      <c r="CL6" s="20" t="str">
        <f>IF(CL7="","",IF(CL7="-","【-】","【"&amp;SUBSTITUTE(TEXT(CL7,"#,##0.00"),"-","△")&amp;"】"))</f>
        <v>【134.98】</v>
      </c>
      <c r="CM6" s="21">
        <f>IF(CM7="",NA(),CM7)</f>
        <v>24.77</v>
      </c>
      <c r="CN6" s="21">
        <f t="shared" ref="CN6:CV6" si="10">IF(CN7="",NA(),CN7)</f>
        <v>31.43</v>
      </c>
      <c r="CO6" s="21">
        <f t="shared" si="10"/>
        <v>32.35</v>
      </c>
      <c r="CP6" s="21">
        <f t="shared" si="10"/>
        <v>33.78</v>
      </c>
      <c r="CQ6" s="21">
        <f t="shared" si="10"/>
        <v>33.78</v>
      </c>
      <c r="CR6" s="21">
        <f t="shared" si="10"/>
        <v>58.4</v>
      </c>
      <c r="CS6" s="21">
        <f t="shared" si="10"/>
        <v>58</v>
      </c>
      <c r="CT6" s="21">
        <f t="shared" si="10"/>
        <v>57.42</v>
      </c>
      <c r="CU6" s="21">
        <f t="shared" si="10"/>
        <v>56.72</v>
      </c>
      <c r="CV6" s="21">
        <f t="shared" si="10"/>
        <v>56.43</v>
      </c>
      <c r="CW6" s="20" t="str">
        <f>IF(CW7="","",IF(CW7="-","【-】","【"&amp;SUBSTITUTE(TEXT(CW7,"#,##0.00"),"-","△")&amp;"】"))</f>
        <v>【59.99】</v>
      </c>
      <c r="CX6" s="21">
        <f>IF(CX7="",NA(),CX7)</f>
        <v>73.23</v>
      </c>
      <c r="CY6" s="21">
        <f t="shared" ref="CY6:DG6" si="11">IF(CY7="",NA(),CY7)</f>
        <v>73.77</v>
      </c>
      <c r="CZ6" s="21">
        <f t="shared" si="11"/>
        <v>74.040000000000006</v>
      </c>
      <c r="DA6" s="21">
        <f t="shared" si="11"/>
        <v>75.11</v>
      </c>
      <c r="DB6" s="21">
        <f t="shared" si="11"/>
        <v>76.34</v>
      </c>
      <c r="DC6" s="21">
        <f t="shared" si="11"/>
        <v>89.68</v>
      </c>
      <c r="DD6" s="21">
        <f t="shared" si="11"/>
        <v>89.79</v>
      </c>
      <c r="DE6" s="21">
        <f t="shared" si="11"/>
        <v>90.42</v>
      </c>
      <c r="DF6" s="21">
        <f t="shared" si="11"/>
        <v>90.72</v>
      </c>
      <c r="DG6" s="21">
        <f t="shared" si="11"/>
        <v>91.07</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1.0900000000000001</v>
      </c>
      <c r="EG6" s="20">
        <f t="shared" si="14"/>
        <v>0</v>
      </c>
      <c r="EH6" s="20">
        <f t="shared" si="14"/>
        <v>0</v>
      </c>
      <c r="EI6" s="20">
        <f t="shared" si="14"/>
        <v>0</v>
      </c>
      <c r="EJ6" s="21">
        <f t="shared" si="14"/>
        <v>0.23</v>
      </c>
      <c r="EK6" s="21">
        <f t="shared" si="14"/>
        <v>0.21</v>
      </c>
      <c r="EL6" s="21">
        <f t="shared" si="14"/>
        <v>0.17</v>
      </c>
      <c r="EM6" s="21">
        <f t="shared" si="14"/>
        <v>0.15</v>
      </c>
      <c r="EN6" s="21">
        <f t="shared" si="14"/>
        <v>0.15</v>
      </c>
      <c r="EO6" s="20" t="str">
        <f>IF(EO7="","",IF(EO7="-","【-】","【"&amp;SUBSTITUTE(TEXT(EO7,"#,##0.00"),"-","△")&amp;"】"))</f>
        <v>【0.24】</v>
      </c>
    </row>
    <row r="7" spans="1:145" s="22" customFormat="1" x14ac:dyDescent="0.15">
      <c r="A7" s="14"/>
      <c r="B7" s="23">
        <v>2021</v>
      </c>
      <c r="C7" s="23">
        <v>392065</v>
      </c>
      <c r="D7" s="23">
        <v>47</v>
      </c>
      <c r="E7" s="23">
        <v>17</v>
      </c>
      <c r="F7" s="23">
        <v>1</v>
      </c>
      <c r="G7" s="23">
        <v>0</v>
      </c>
      <c r="H7" s="23" t="s">
        <v>98</v>
      </c>
      <c r="I7" s="23" t="s">
        <v>99</v>
      </c>
      <c r="J7" s="23" t="s">
        <v>100</v>
      </c>
      <c r="K7" s="23" t="s">
        <v>101</v>
      </c>
      <c r="L7" s="23" t="s">
        <v>102</v>
      </c>
      <c r="M7" s="23" t="s">
        <v>103</v>
      </c>
      <c r="N7" s="24" t="s">
        <v>104</v>
      </c>
      <c r="O7" s="24" t="s">
        <v>105</v>
      </c>
      <c r="P7" s="24">
        <v>7.63</v>
      </c>
      <c r="Q7" s="24">
        <v>92.08</v>
      </c>
      <c r="R7" s="24">
        <v>2210</v>
      </c>
      <c r="S7" s="24">
        <v>20603</v>
      </c>
      <c r="T7" s="24">
        <v>135.35</v>
      </c>
      <c r="U7" s="24">
        <v>152.22</v>
      </c>
      <c r="V7" s="24">
        <v>1547</v>
      </c>
      <c r="W7" s="24">
        <v>0.45</v>
      </c>
      <c r="X7" s="24">
        <v>3437.78</v>
      </c>
      <c r="Y7" s="24">
        <v>74.05</v>
      </c>
      <c r="Z7" s="24">
        <v>70.540000000000006</v>
      </c>
      <c r="AA7" s="24">
        <v>67.03</v>
      </c>
      <c r="AB7" s="24">
        <v>73.989999999999995</v>
      </c>
      <c r="AC7" s="24">
        <v>64.37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10861.76</v>
      </c>
      <c r="BG7" s="24">
        <v>12090.87</v>
      </c>
      <c r="BH7" s="24">
        <v>9832.0400000000009</v>
      </c>
      <c r="BI7" s="24">
        <v>9383.31</v>
      </c>
      <c r="BJ7" s="24">
        <v>8896.59</v>
      </c>
      <c r="BK7" s="24">
        <v>799.11</v>
      </c>
      <c r="BL7" s="24">
        <v>768.62</v>
      </c>
      <c r="BM7" s="24">
        <v>789.44</v>
      </c>
      <c r="BN7" s="24">
        <v>789.08</v>
      </c>
      <c r="BO7" s="24">
        <v>747.84</v>
      </c>
      <c r="BP7" s="24">
        <v>669.11</v>
      </c>
      <c r="BQ7" s="24">
        <v>10.36</v>
      </c>
      <c r="BR7" s="24">
        <v>14.89</v>
      </c>
      <c r="BS7" s="24">
        <v>16.690000000000001</v>
      </c>
      <c r="BT7" s="24">
        <v>33.93</v>
      </c>
      <c r="BU7" s="24">
        <v>32.04</v>
      </c>
      <c r="BV7" s="24">
        <v>87.69</v>
      </c>
      <c r="BW7" s="24">
        <v>88.06</v>
      </c>
      <c r="BX7" s="24">
        <v>87.29</v>
      </c>
      <c r="BY7" s="24">
        <v>88.25</v>
      </c>
      <c r="BZ7" s="24">
        <v>90.17</v>
      </c>
      <c r="CA7" s="24">
        <v>99.73</v>
      </c>
      <c r="CB7" s="24">
        <v>1273</v>
      </c>
      <c r="CC7" s="24">
        <v>885.77</v>
      </c>
      <c r="CD7" s="24">
        <v>803.95</v>
      </c>
      <c r="CE7" s="24">
        <v>399.41</v>
      </c>
      <c r="CF7" s="24">
        <v>424.11</v>
      </c>
      <c r="CG7" s="24">
        <v>180.07</v>
      </c>
      <c r="CH7" s="24">
        <v>179.32</v>
      </c>
      <c r="CI7" s="24">
        <v>176.67</v>
      </c>
      <c r="CJ7" s="24">
        <v>176.37</v>
      </c>
      <c r="CK7" s="24">
        <v>173.17</v>
      </c>
      <c r="CL7" s="24">
        <v>134.97999999999999</v>
      </c>
      <c r="CM7" s="24">
        <v>24.77</v>
      </c>
      <c r="CN7" s="24">
        <v>31.43</v>
      </c>
      <c r="CO7" s="24">
        <v>32.35</v>
      </c>
      <c r="CP7" s="24">
        <v>33.78</v>
      </c>
      <c r="CQ7" s="24">
        <v>33.78</v>
      </c>
      <c r="CR7" s="24">
        <v>58.4</v>
      </c>
      <c r="CS7" s="24">
        <v>58</v>
      </c>
      <c r="CT7" s="24">
        <v>57.42</v>
      </c>
      <c r="CU7" s="24">
        <v>56.72</v>
      </c>
      <c r="CV7" s="24">
        <v>56.43</v>
      </c>
      <c r="CW7" s="24">
        <v>59.99</v>
      </c>
      <c r="CX7" s="24">
        <v>73.23</v>
      </c>
      <c r="CY7" s="24">
        <v>73.77</v>
      </c>
      <c r="CZ7" s="24">
        <v>74.040000000000006</v>
      </c>
      <c r="DA7" s="24">
        <v>75.11</v>
      </c>
      <c r="DB7" s="24">
        <v>76.34</v>
      </c>
      <c r="DC7" s="24">
        <v>89.68</v>
      </c>
      <c r="DD7" s="24">
        <v>89.79</v>
      </c>
      <c r="DE7" s="24">
        <v>90.42</v>
      </c>
      <c r="DF7" s="24">
        <v>90.72</v>
      </c>
      <c r="DG7" s="24">
        <v>91.07</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1.0900000000000001</v>
      </c>
      <c r="EG7" s="24">
        <v>0</v>
      </c>
      <c r="EH7" s="24">
        <v>0</v>
      </c>
      <c r="EI7" s="24">
        <v>0</v>
      </c>
      <c r="EJ7" s="24">
        <v>0.23</v>
      </c>
      <c r="EK7" s="24">
        <v>0.21</v>
      </c>
      <c r="EL7" s="24">
        <v>0.17</v>
      </c>
      <c r="EM7" s="24">
        <v>0.15</v>
      </c>
      <c r="EN7" s="24">
        <v>0.15</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setup</cp:lastModifiedBy>
  <cp:lastPrinted>2023-01-17T05:04:55Z</cp:lastPrinted>
  <dcterms:created xsi:type="dcterms:W3CDTF">2023-01-12T23:54:21Z</dcterms:created>
  <dcterms:modified xsi:type="dcterms:W3CDTF">2023-01-18T06:28:57Z</dcterms:modified>
  <cp:category/>
</cp:coreProperties>
</file>