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11701NEW\111701share\D_財政班\D06_公営企業\15.経営比較分析表\R4（R3決統ベース）\04_市町村→県\21_土佐町\"/>
    </mc:Choice>
  </mc:AlternateContent>
  <workbookProtection workbookAlgorithmName="SHA-512" workbookHashValue="hIpIhcYHwZWjkWvN1oI54y/uJR2ZvHJbauBxt9gWxXGUUgpWgsf9Piup5vGL+9HfBtFSY29nle3+dF+SFXiCWg==" workbookSaltValue="hP/OHdSrqeTvQ43z0VvDsg==" workbookSpinCount="100000" lockStructure="1"/>
  <bookViews>
    <workbookView xWindow="0" yWindow="0" windowWidth="28800" windowHeight="12435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Q6" i="5"/>
  <c r="W10" i="4" s="1"/>
  <c r="P6" i="5"/>
  <c r="P10" i="4" s="1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E86" i="4"/>
  <c r="AT10" i="4"/>
  <c r="AL10" i="4"/>
  <c r="AD10" i="4"/>
  <c r="I10" i="4"/>
  <c r="B10" i="4"/>
  <c r="AL8" i="4"/>
  <c r="P8" i="4"/>
  <c r="I8" i="4"/>
</calcChain>
</file>

<file path=xl/sharedStrings.xml><?xml version="1.0" encoding="utf-8"?>
<sst xmlns="http://schemas.openxmlformats.org/spreadsheetml/2006/main" count="236" uniqueCount="121">
  <si>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</si>
  <si>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</si>
  <si>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</si>
  <si>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</si>
  <si>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</si>
  <si>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</si>
  <si>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</si>
  <si>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</si>
  <si>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</si>
  <si>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</si>
  <si>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</si>
  <si>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</si>
  <si>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</si>
  <si>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</si>
  <si>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</si>
  <si>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</si>
  <si>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</si>
  <si>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</si>
  <si>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</si>
  <si>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</si>
  <si>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</si>
  <si>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</si>
  <si>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</si>
  <si>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</si>
  <si>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</si>
  <si>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</si>
  <si>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</si>
  <si>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</si>
  <si>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</si>
  <si>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</si>
  <si>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</si>
  <si>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</si>
  <si>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</si>
  <si>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</si>
  <si>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</si>
  <si>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</si>
  <si>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</si>
  <si>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</si>
  <si>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</si>
  <si>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</si>
  <si>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</si>
  <si>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</si>
  <si>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</si>
  <si>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</si>
  <si>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</si>
  <si>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</si>
  <si>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</si>
  <si>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</si>
  <si>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</si>
  <si>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</si>
  <si>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</si>
  <si>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</si>
  <si>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</si>
  <si>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</si>
  <si>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</si>
  <si>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</si>
  <si>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</si>
  <si>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</si>
  <si>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</si>
  <si>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</si>
  <si>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</si>
  <si>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</si>
  <si>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</si>
  <si>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</si>
  <si>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</si>
  <si>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</si>
  <si>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</si>
  <si>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</si>
  <si>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</si>
  <si>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</si>
  <si>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</si>
  <si>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</si>
  <si>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</si>
  <si>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</si>
  <si>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</si>
  <si>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</si>
  <si>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</si>
  <si>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</si>
  <si>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</si>
  <si>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</si>
  <si>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</si>
  <si>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</si>
  <si>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</si>
  <si>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</si>
  <si>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</si>
  <si>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</si>
  <si>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</si>
  <si>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</si>
  <si>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</si>
  <si>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</si>
  <si>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</si>
  <si>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</si>
  <si>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</si>
  <si>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</si>
  <si>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</si>
  <si>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</si>
  <si>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</si>
  <si>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</si>
  <si>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高知県　土佐町</t>
  </si>
  <si>
    <t>法非適用</t>
  </si>
  <si>
    <t>下水道事業</t>
  </si>
  <si>
    <t>特定環境保全公共下水道</t>
  </si>
  <si>
    <t>D3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</si>
  <si>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</si>
  <si>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</si>
  <si>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</si>
  <si>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</si>
  <si>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</si>
  <si>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</si>
  <si>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</si>
  <si>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</si>
  <si>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</si>
  <si>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</si>
  <si>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</si>
  <si>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</si>
  <si>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</si>
  <si>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</si>
  <si>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</si>
  <si>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現在は供用開始から20年程度経過しているが、管渠の更新の必要なし。
今後、老朽化の状況に応じ、適宜更新を行う予定。</t>
    <phoneticPr fontId="4"/>
  </si>
  <si>
    <t>「①収益的収支比率」は99.97％と、前年度と比較して10％程度上昇した。今後も一般会計繰入金を下げる取り組みは必要。
「④企業債残高対事業規模比率」については、平成28年度より企業債残高を一般会計において負担することとしており、０となっている。
「⑤経費回収率」は前年度と比較すると汚水処理費が減少している（消費税）が、依然として汚水処理費が使用料収入を上回っている。
「⑥汚水処理原価」は右肩上がりの状況は緩和されつつある。前年度と比較すると、汚水処理費、年間有収水量共に減少しているが、現在の有収水量だけでは効率的な汚水処理は困難である。
「⑦施設利用率」は、類似団体と比較し、効率的に利用できている。
（H30年度（誤）168.86→（正）76.44）
（R01年度（誤）176.43→（正）80.00）
「⑧水栓化率」は前年から5.29％上昇した。今後も水栓化率向上は必須。
包括委託（水道・下水道）による維持管理の実施等により経費の削減に努めているが、経営の健全化が進んでいない状況である。</t>
    <phoneticPr fontId="4"/>
  </si>
  <si>
    <t>使用単価（料金収入/有収水量）は上昇しているが、汚水処理原価の値が高いため、料金改定の必要があると考える。また、継続的な経費の削減や、滞納率の減少に繋がる対策実施にも努めていかなければならない。
今後も水洗化率の向上に努める。</t>
    <rPh sb="0" eb="4">
      <t>シヨウタンカ</t>
    </rPh>
    <rPh sb="5" eb="7">
      <t>リョウキン</t>
    </rPh>
    <rPh sb="7" eb="9">
      <t>シュウニュウ</t>
    </rPh>
    <rPh sb="10" eb="12">
      <t>ユウシュウ</t>
    </rPh>
    <rPh sb="12" eb="14">
      <t>スイリョウ</t>
    </rPh>
    <rPh sb="16" eb="18">
      <t>ジョウショウ</t>
    </rPh>
    <rPh sb="24" eb="30">
      <t>オスイショリゲンカ</t>
    </rPh>
    <rPh sb="31" eb="32">
      <t>アタイ</t>
    </rPh>
    <rPh sb="33" eb="34">
      <t>タカ</t>
    </rPh>
    <rPh sb="38" eb="42">
      <t>リョウキンカイテイ</t>
    </rPh>
    <rPh sb="43" eb="45">
      <t>ヒツヨウ</t>
    </rPh>
    <rPh sb="49" eb="50">
      <t>カンガ</t>
    </rPh>
    <rPh sb="56" eb="59">
      <t>ケイゾクテキ</t>
    </rPh>
    <rPh sb="60" eb="62">
      <t>ケイヒ</t>
    </rPh>
    <rPh sb="63" eb="65">
      <t>サクゲン</t>
    </rPh>
    <rPh sb="67" eb="70">
      <t>タイノウリツ</t>
    </rPh>
    <rPh sb="71" eb="73">
      <t>ゲンショウ</t>
    </rPh>
    <rPh sb="74" eb="75">
      <t>ツナ</t>
    </rPh>
    <rPh sb="77" eb="79">
      <t>タイサク</t>
    </rPh>
    <rPh sb="79" eb="81">
      <t>ジッシ</t>
    </rPh>
    <rPh sb="83" eb="84">
      <t>ツト</t>
    </rPh>
    <rPh sb="98" eb="100">
      <t>コンゴ</t>
    </rPh>
    <rPh sb="104" eb="105">
      <t>リツ</t>
    </rPh>
    <rPh sb="106" eb="108">
      <t>コウジョウ</t>
    </rPh>
    <rPh sb="109" eb="110">
      <t>ツト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</si>
</sst>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A2-4126-9AD3-C16D784D8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2009664"/>
        <c:axId val="372011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0.13</c:v>
                </c:pt>
                <c:pt idx="1">
                  <c:v>0.09</c:v>
                </c:pt>
                <c:pt idx="2">
                  <c:v>0.06</c:v>
                </c:pt>
                <c:pt idx="3">
                  <c:v>0.02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2-4126-9AD3-C16D784D8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009664"/>
        <c:axId val="372011624"/>
      </c:lineChart>
      <c:dateAx>
        <c:axId val="3720096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72011624"/>
        <c:crosses val="autoZero"/>
        <c:auto val="1"/>
        <c:lblOffset val="100"/>
        <c:baseTimeUnit val="years"/>
      </c:dateAx>
      <c:valAx>
        <c:axId val="372011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2009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78.86</c:v>
                </c:pt>
                <c:pt idx="1">
                  <c:v>168.86</c:v>
                </c:pt>
                <c:pt idx="2">
                  <c:v>176.43</c:v>
                </c:pt>
                <c:pt idx="3">
                  <c:v>82.29</c:v>
                </c:pt>
                <c:pt idx="4">
                  <c:v>81.14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23-481C-8C51-BAA076242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344488"/>
        <c:axId val="458346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37.08</c:v>
                </c:pt>
                <c:pt idx="1">
                  <c:v>37.46</c:v>
                </c:pt>
                <c:pt idx="2">
                  <c:v>37.65</c:v>
                </c:pt>
                <c:pt idx="3">
                  <c:v>36.71</c:v>
                </c:pt>
                <c:pt idx="4">
                  <c:v>33.799999999999997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23-481C-8C51-BAA076242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344488"/>
        <c:axId val="458346448"/>
      </c:lineChart>
      <c:dateAx>
        <c:axId val="4583444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58346448"/>
        <c:crosses val="autoZero"/>
        <c:auto val="1"/>
        <c:lblOffset val="100"/>
        <c:baseTimeUnit val="years"/>
      </c:dateAx>
      <c:valAx>
        <c:axId val="458346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83444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59.63</c:v>
                </c:pt>
                <c:pt idx="1">
                  <c:v>59.64</c:v>
                </c:pt>
                <c:pt idx="2">
                  <c:v>59.64</c:v>
                </c:pt>
                <c:pt idx="3">
                  <c:v>75.540000000000006</c:v>
                </c:pt>
                <c:pt idx="4">
                  <c:v>80.83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A6-4AD7-A45A-20EA34312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344880"/>
        <c:axId val="458347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67.22</c:v>
                </c:pt>
                <c:pt idx="1">
                  <c:v>67.459999999999994</c:v>
                </c:pt>
                <c:pt idx="2">
                  <c:v>67.37</c:v>
                </c:pt>
                <c:pt idx="3">
                  <c:v>70.05</c:v>
                </c:pt>
                <c:pt idx="4">
                  <c:v>67.09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A6-4AD7-A45A-20EA34312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344880"/>
        <c:axId val="458347232"/>
      </c:lineChart>
      <c:dateAx>
        <c:axId val="458344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58347232"/>
        <c:crosses val="autoZero"/>
        <c:auto val="1"/>
        <c:lblOffset val="100"/>
        <c:baseTimeUnit val="years"/>
      </c:dateAx>
      <c:valAx>
        <c:axId val="458347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8344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99.83</c:v>
                </c:pt>
                <c:pt idx="1">
                  <c:v>92.04</c:v>
                </c:pt>
                <c:pt idx="2">
                  <c:v>95.62</c:v>
                </c:pt>
                <c:pt idx="3">
                  <c:v>89.99</c:v>
                </c:pt>
                <c:pt idx="4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9D-4531-8BFB-DFA0A5F96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2012408"/>
        <c:axId val="372013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9D-4531-8BFB-DFA0A5F96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012408"/>
        <c:axId val="372013976"/>
      </c:lineChart>
      <c:dateAx>
        <c:axId val="37201240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72013976"/>
        <c:crosses val="autoZero"/>
        <c:auto val="1"/>
        <c:lblOffset val="100"/>
        <c:baseTimeUnit val="years"/>
      </c:dateAx>
      <c:valAx>
        <c:axId val="372013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20124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92-4265-B062-9632B57DF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2013584"/>
        <c:axId val="372009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92-4265-B062-9632B57DF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013584"/>
        <c:axId val="372009272"/>
      </c:lineChart>
      <c:dateAx>
        <c:axId val="3720135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72009272"/>
        <c:crosses val="autoZero"/>
        <c:auto val="1"/>
        <c:lblOffset val="100"/>
        <c:baseTimeUnit val="years"/>
      </c:dateAx>
      <c:valAx>
        <c:axId val="372009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20135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E8-40B0-9D09-CC37AB7EC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035184"/>
        <c:axId val="4580324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E8-40B0-9D09-CC37AB7EC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035184"/>
        <c:axId val="458032440"/>
      </c:lineChart>
      <c:dateAx>
        <c:axId val="4580351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58032440"/>
        <c:crosses val="autoZero"/>
        <c:auto val="1"/>
        <c:lblOffset val="100"/>
        <c:baseTimeUnit val="years"/>
      </c:dateAx>
      <c:valAx>
        <c:axId val="4580324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80351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F9-49C9-ADB4-A13D5F051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028520"/>
        <c:axId val="458031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F9-49C9-ADB4-A13D5F051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028520"/>
        <c:axId val="458031656"/>
      </c:lineChart>
      <c:dateAx>
        <c:axId val="4580285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58031656"/>
        <c:crosses val="autoZero"/>
        <c:auto val="1"/>
        <c:lblOffset val="100"/>
        <c:baseTimeUnit val="years"/>
      </c:dateAx>
      <c:valAx>
        <c:axId val="458031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80285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29-4669-8FB7-AD5B006F7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033616"/>
        <c:axId val="4580344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29-4669-8FB7-AD5B006F7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033616"/>
        <c:axId val="458034400"/>
      </c:lineChart>
      <c:dateAx>
        <c:axId val="4580336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58034400"/>
        <c:crosses val="autoZero"/>
        <c:auto val="1"/>
        <c:lblOffset val="100"/>
        <c:baseTimeUnit val="years"/>
      </c:dateAx>
      <c:valAx>
        <c:axId val="4580344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80336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F6-44DE-9B3F-007F5D630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030480"/>
        <c:axId val="458029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1223.96</c:v>
                </c:pt>
                <c:pt idx="1">
                  <c:v>1269.1500000000001</c:v>
                </c:pt>
                <c:pt idx="2">
                  <c:v>1087.96</c:v>
                </c:pt>
                <c:pt idx="3">
                  <c:v>1209.45</c:v>
                </c:pt>
                <c:pt idx="4">
                  <c:v>1042.6400000000001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F6-44DE-9B3F-007F5D630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030480"/>
        <c:axId val="458029304"/>
      </c:lineChart>
      <c:dateAx>
        <c:axId val="4580304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58029304"/>
        <c:crosses val="autoZero"/>
        <c:auto val="1"/>
        <c:lblOffset val="100"/>
        <c:baseTimeUnit val="years"/>
      </c:dateAx>
      <c:valAx>
        <c:axId val="458029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8030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67.819999999999993</c:v>
                </c:pt>
                <c:pt idx="1">
                  <c:v>74.83</c:v>
                </c:pt>
                <c:pt idx="2">
                  <c:v>82.41</c:v>
                </c:pt>
                <c:pt idx="3">
                  <c:v>72.77</c:v>
                </c:pt>
                <c:pt idx="4">
                  <c:v>90.27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3F-4697-83C8-3756C91F1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032048"/>
        <c:axId val="458032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61.54</c:v>
                </c:pt>
                <c:pt idx="1">
                  <c:v>63.97</c:v>
                </c:pt>
                <c:pt idx="2">
                  <c:v>59.67</c:v>
                </c:pt>
                <c:pt idx="3">
                  <c:v>55.93</c:v>
                </c:pt>
                <c:pt idx="4">
                  <c:v>55.76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F-4697-83C8-3756C91F1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032048"/>
        <c:axId val="458032832"/>
      </c:lineChart>
      <c:dateAx>
        <c:axId val="4580320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58032832"/>
        <c:crosses val="autoZero"/>
        <c:auto val="1"/>
        <c:lblOffset val="100"/>
        <c:baseTimeUnit val="years"/>
      </c:dateAx>
      <c:valAx>
        <c:axId val="4580328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8032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218.71</c:v>
                </c:pt>
                <c:pt idx="1">
                  <c:v>200.44</c:v>
                </c:pt>
                <c:pt idx="2">
                  <c:v>185.93</c:v>
                </c:pt>
                <c:pt idx="3">
                  <c:v>212</c:v>
                </c:pt>
                <c:pt idx="4">
                  <c:v>172.97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D7-4AA7-9285-35AA102FC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350368"/>
        <c:axId val="4583468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267.86</c:v>
                </c:pt>
                <c:pt idx="1">
                  <c:v>256.82</c:v>
                </c:pt>
                <c:pt idx="2">
                  <c:v>270.60000000000002</c:v>
                </c:pt>
                <c:pt idx="3">
                  <c:v>289.60000000000002</c:v>
                </c:pt>
                <c:pt idx="4">
                  <c:v>296.14999999999998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D7-4AA7-9285-35AA102FC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350368"/>
        <c:axId val="458346840"/>
      </c:lineChart>
      <c:dateAx>
        <c:axId val="45835036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58346840"/>
        <c:crosses val="autoZero"/>
        <c:auto val="1"/>
        <c:lblOffset val="100"/>
        <c:baseTimeUnit val="years"/>
      </c:dateAx>
      <c:valAx>
        <c:axId val="4583468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83503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【1,201.79】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【216.39】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N8" zoomScale="75" zoomScaleNormal="75" workbookViewId="0">
      <selection activeCell="BL83" sqref="BL8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</row>
    <row r="3" spans="1:78" ht="9.75" customHeight="1" x14ac:dyDescent="0.15">
      <c r="A3" s="2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</row>
    <row r="4" spans="1:78" ht="9.75" customHeight="1" x14ac:dyDescent="0.15">
      <c r="A4" s="2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8" t="str">
        <f>データ!H6</f>
        <v>高知県　土佐町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1" t="s">
        <v>1</v>
      </c>
      <c r="C7" s="51"/>
      <c r="D7" s="51"/>
      <c r="E7" s="51"/>
      <c r="F7" s="51"/>
      <c r="G7" s="51"/>
      <c r="H7" s="51"/>
      <c r="I7" s="51" t="s">
        <v>2</v>
      </c>
      <c r="J7" s="51"/>
      <c r="K7" s="51"/>
      <c r="L7" s="51"/>
      <c r="M7" s="51"/>
      <c r="N7" s="51"/>
      <c r="O7" s="51"/>
      <c r="P7" s="51" t="s">
        <v>3</v>
      </c>
      <c r="Q7" s="51"/>
      <c r="R7" s="51"/>
      <c r="S7" s="51"/>
      <c r="T7" s="51"/>
      <c r="U7" s="51"/>
      <c r="V7" s="51"/>
      <c r="W7" s="51" t="s">
        <v>4</v>
      </c>
      <c r="X7" s="51"/>
      <c r="Y7" s="51"/>
      <c r="Z7" s="51"/>
      <c r="AA7" s="51"/>
      <c r="AB7" s="51"/>
      <c r="AC7" s="51"/>
      <c r="AD7" s="51" t="s">
        <v>5</v>
      </c>
      <c r="AE7" s="51"/>
      <c r="AF7" s="51"/>
      <c r="AG7" s="51"/>
      <c r="AH7" s="51"/>
      <c r="AI7" s="51"/>
      <c r="AJ7" s="51"/>
      <c r="AK7" s="3"/>
      <c r="AL7" s="51" t="s">
        <v>6</v>
      </c>
      <c r="AM7" s="51"/>
      <c r="AN7" s="51"/>
      <c r="AO7" s="51"/>
      <c r="AP7" s="51"/>
      <c r="AQ7" s="51"/>
      <c r="AR7" s="51"/>
      <c r="AS7" s="51"/>
      <c r="AT7" s="51" t="s">
        <v>7</v>
      </c>
      <c r="AU7" s="51"/>
      <c r="AV7" s="51"/>
      <c r="AW7" s="51"/>
      <c r="AX7" s="51"/>
      <c r="AY7" s="51"/>
      <c r="AZ7" s="51"/>
      <c r="BA7" s="51"/>
      <c r="BB7" s="51" t="s">
        <v>8</v>
      </c>
      <c r="BC7" s="51"/>
      <c r="BD7" s="51"/>
      <c r="BE7" s="51"/>
      <c r="BF7" s="51"/>
      <c r="BG7" s="51"/>
      <c r="BH7" s="51"/>
      <c r="BI7" s="51"/>
      <c r="BJ7" s="3"/>
      <c r="BK7" s="3"/>
      <c r="BL7" s="69" t="s">
        <v>9</v>
      </c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1"/>
    </row>
    <row r="8" spans="1:78" ht="18.75" customHeight="1" x14ac:dyDescent="0.15">
      <c r="A8" s="2"/>
      <c r="B8" s="65" t="str">
        <f>データ!I6</f>
        <v>法非適用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特定環境保全公共下水道</v>
      </c>
      <c r="Q8" s="65"/>
      <c r="R8" s="65"/>
      <c r="S8" s="65"/>
      <c r="T8" s="65"/>
      <c r="U8" s="65"/>
      <c r="V8" s="65"/>
      <c r="W8" s="65" t="str">
        <f>データ!L6</f>
        <v>D3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45">
        <f>データ!S6</f>
        <v>3704</v>
      </c>
      <c r="AM8" s="45"/>
      <c r="AN8" s="45"/>
      <c r="AO8" s="45"/>
      <c r="AP8" s="45"/>
      <c r="AQ8" s="45"/>
      <c r="AR8" s="45"/>
      <c r="AS8" s="45"/>
      <c r="AT8" s="46">
        <f>データ!T6</f>
        <v>212.13</v>
      </c>
      <c r="AU8" s="46"/>
      <c r="AV8" s="46"/>
      <c r="AW8" s="46"/>
      <c r="AX8" s="46"/>
      <c r="AY8" s="46"/>
      <c r="AZ8" s="46"/>
      <c r="BA8" s="46"/>
      <c r="BB8" s="46">
        <f>データ!U6</f>
        <v>17.46</v>
      </c>
      <c r="BC8" s="46"/>
      <c r="BD8" s="46"/>
      <c r="BE8" s="46"/>
      <c r="BF8" s="46"/>
      <c r="BG8" s="46"/>
      <c r="BH8" s="46"/>
      <c r="BI8" s="46"/>
      <c r="BJ8" s="3"/>
      <c r="BK8" s="3"/>
      <c r="BL8" s="61" t="s">
        <v>10</v>
      </c>
      <c r="BM8" s="62"/>
      <c r="BN8" s="63" t="s">
        <v>11</v>
      </c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4"/>
    </row>
    <row r="9" spans="1:78" ht="18.75" customHeight="1" x14ac:dyDescent="0.15">
      <c r="A9" s="2"/>
      <c r="B9" s="51" t="s">
        <v>12</v>
      </c>
      <c r="C9" s="51"/>
      <c r="D9" s="51"/>
      <c r="E9" s="51"/>
      <c r="F9" s="51"/>
      <c r="G9" s="51"/>
      <c r="H9" s="51"/>
      <c r="I9" s="51" t="s">
        <v>13</v>
      </c>
      <c r="J9" s="51"/>
      <c r="K9" s="51"/>
      <c r="L9" s="51"/>
      <c r="M9" s="51"/>
      <c r="N9" s="51"/>
      <c r="O9" s="51"/>
      <c r="P9" s="51" t="s">
        <v>14</v>
      </c>
      <c r="Q9" s="51"/>
      <c r="R9" s="51"/>
      <c r="S9" s="51"/>
      <c r="T9" s="51"/>
      <c r="U9" s="51"/>
      <c r="V9" s="51"/>
      <c r="W9" s="51" t="s">
        <v>15</v>
      </c>
      <c r="X9" s="51"/>
      <c r="Y9" s="51"/>
      <c r="Z9" s="51"/>
      <c r="AA9" s="51"/>
      <c r="AB9" s="51"/>
      <c r="AC9" s="51"/>
      <c r="AD9" s="51" t="s">
        <v>16</v>
      </c>
      <c r="AE9" s="51"/>
      <c r="AF9" s="51"/>
      <c r="AG9" s="51"/>
      <c r="AH9" s="51"/>
      <c r="AI9" s="51"/>
      <c r="AJ9" s="51"/>
      <c r="AK9" s="3"/>
      <c r="AL9" s="51" t="s">
        <v>17</v>
      </c>
      <c r="AM9" s="51"/>
      <c r="AN9" s="51"/>
      <c r="AO9" s="51"/>
      <c r="AP9" s="51"/>
      <c r="AQ9" s="51"/>
      <c r="AR9" s="51"/>
      <c r="AS9" s="51"/>
      <c r="AT9" s="51" t="s">
        <v>18</v>
      </c>
      <c r="AU9" s="51"/>
      <c r="AV9" s="51"/>
      <c r="AW9" s="51"/>
      <c r="AX9" s="51"/>
      <c r="AY9" s="51"/>
      <c r="AZ9" s="51"/>
      <c r="BA9" s="51"/>
      <c r="BB9" s="51" t="s">
        <v>19</v>
      </c>
      <c r="BC9" s="51"/>
      <c r="BD9" s="51"/>
      <c r="BE9" s="51"/>
      <c r="BF9" s="51"/>
      <c r="BG9" s="51"/>
      <c r="BH9" s="51"/>
      <c r="BI9" s="51"/>
      <c r="BJ9" s="3"/>
      <c r="BK9" s="3"/>
      <c r="BL9" s="52" t="s">
        <v>20</v>
      </c>
      <c r="BM9" s="53"/>
      <c r="BN9" s="54" t="s">
        <v>21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 t="str">
        <f>データ!O6</f>
        <v>該当数値なし</v>
      </c>
      <c r="J10" s="46"/>
      <c r="K10" s="46"/>
      <c r="L10" s="46"/>
      <c r="M10" s="46"/>
      <c r="N10" s="46"/>
      <c r="O10" s="46"/>
      <c r="P10" s="46">
        <f>データ!P6</f>
        <v>60.78</v>
      </c>
      <c r="Q10" s="46"/>
      <c r="R10" s="46"/>
      <c r="S10" s="46"/>
      <c r="T10" s="46"/>
      <c r="U10" s="46"/>
      <c r="V10" s="46"/>
      <c r="W10" s="46">
        <f>データ!Q6</f>
        <v>99.72</v>
      </c>
      <c r="X10" s="46"/>
      <c r="Y10" s="46"/>
      <c r="Z10" s="46"/>
      <c r="AA10" s="46"/>
      <c r="AB10" s="46"/>
      <c r="AC10" s="46"/>
      <c r="AD10" s="45">
        <f>データ!R6</f>
        <v>2824</v>
      </c>
      <c r="AE10" s="45"/>
      <c r="AF10" s="45"/>
      <c r="AG10" s="45"/>
      <c r="AH10" s="45"/>
      <c r="AI10" s="45"/>
      <c r="AJ10" s="45"/>
      <c r="AK10" s="2"/>
      <c r="AL10" s="45">
        <f>データ!V6</f>
        <v>2227</v>
      </c>
      <c r="AM10" s="45"/>
      <c r="AN10" s="45"/>
      <c r="AO10" s="45"/>
      <c r="AP10" s="45"/>
      <c r="AQ10" s="45"/>
      <c r="AR10" s="45"/>
      <c r="AS10" s="45"/>
      <c r="AT10" s="46">
        <f>データ!W6</f>
        <v>0.71</v>
      </c>
      <c r="AU10" s="46"/>
      <c r="AV10" s="46"/>
      <c r="AW10" s="46"/>
      <c r="AX10" s="46"/>
      <c r="AY10" s="46"/>
      <c r="AZ10" s="46"/>
      <c r="BA10" s="46"/>
      <c r="BB10" s="46">
        <f>データ!X6</f>
        <v>3136.62</v>
      </c>
      <c r="BC10" s="46"/>
      <c r="BD10" s="46"/>
      <c r="BE10" s="46"/>
      <c r="BF10" s="46"/>
      <c r="BG10" s="46"/>
      <c r="BH10" s="46"/>
      <c r="BI10" s="46"/>
      <c r="BJ10" s="2"/>
      <c r="BK10" s="2"/>
      <c r="BL10" s="47" t="s">
        <v>22</v>
      </c>
      <c r="BM10" s="48"/>
      <c r="BN10" s="49" t="s">
        <v>23</v>
      </c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50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119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118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120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【1,201.79】</v>
      </c>
      <c r="I86" s="12" t="str">
        <f>データ!CA6</f>
        <v>【75.31】</v>
      </c>
      <c r="J86" s="12" t="str">
        <f>データ!CL6</f>
        <v>【216.39】</v>
      </c>
      <c r="K86" s="12" t="str">
        <f>データ!CW6</f>
        <v>【42.57】</v>
      </c>
      <c r="L86" s="12" t="str">
        <f>データ!DH6</f>
        <v>【85.24】</v>
      </c>
      <c r="M86" s="12" t="s">
        <v>44</v>
      </c>
      <c r="N86" s="12" t="s">
        <v>44</v>
      </c>
      <c r="O86" s="12" t="str">
        <f>データ!EO6</f>
        <v>【0.15】</v>
      </c>
    </row>
  </sheetData>
  <sheetProtection algorithmName="SHA-512" hashValue="sOa5ykYq+zxITBQCEL29M/8zXwiRElr53xdy14K+PPFt70OEQezStdmbpgUk5VTal1BXt4c2Uy4Wy42WubV0zQ==" saltValue="ldRSCOuJ6tQadzNMQOqtug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3" t="s">
        <v>54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55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56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57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58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59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60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61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62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63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64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65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66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67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68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15">
      <c r="A6" s="14" t="s">
        <v>97</v>
      </c>
      <c r="B6" s="19">
        <f>B7</f>
        <v>2021</v>
      </c>
      <c r="C6" s="19">
        <f t="shared" ref="C6:X6" si="3">C7</f>
        <v>393631</v>
      </c>
      <c r="D6" s="19">
        <f t="shared" si="3"/>
        <v>47</v>
      </c>
      <c r="E6" s="19">
        <f t="shared" si="3"/>
        <v>17</v>
      </c>
      <c r="F6" s="19">
        <f t="shared" si="3"/>
        <v>4</v>
      </c>
      <c r="G6" s="19">
        <f t="shared" si="3"/>
        <v>0</v>
      </c>
      <c r="H6" s="19" t="str">
        <f t="shared" si="3"/>
        <v>高知県　土佐町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特定環境保全公共下水道</v>
      </c>
      <c r="L6" s="19" t="str">
        <f t="shared" si="3"/>
        <v>D3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60.78</v>
      </c>
      <c r="Q6" s="20">
        <f t="shared" si="3"/>
        <v>99.72</v>
      </c>
      <c r="R6" s="20">
        <f t="shared" si="3"/>
        <v>2824</v>
      </c>
      <c r="S6" s="20">
        <f t="shared" si="3"/>
        <v>3704</v>
      </c>
      <c r="T6" s="20">
        <f t="shared" si="3"/>
        <v>212.13</v>
      </c>
      <c r="U6" s="20">
        <f t="shared" si="3"/>
        <v>17.46</v>
      </c>
      <c r="V6" s="20">
        <f t="shared" si="3"/>
        <v>2227</v>
      </c>
      <c r="W6" s="20">
        <f t="shared" si="3"/>
        <v>0.71</v>
      </c>
      <c r="X6" s="20">
        <f t="shared" si="3"/>
        <v>3136.62</v>
      </c>
      <c r="Y6" s="21">
        <f>IF(Y7="",NA(),Y7)</f>
        <v>99.83</v>
      </c>
      <c r="Z6" s="21">
        <f t="shared" ref="Z6:AH6" si="4">IF(Z7="",NA(),Z7)</f>
        <v>92.04</v>
      </c>
      <c r="AA6" s="21">
        <f t="shared" si="4"/>
        <v>95.62</v>
      </c>
      <c r="AB6" s="21">
        <f t="shared" si="4"/>
        <v>89.99</v>
      </c>
      <c r="AC6" s="21">
        <f t="shared" si="4"/>
        <v>99.97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1223.96</v>
      </c>
      <c r="BL6" s="21">
        <f t="shared" si="7"/>
        <v>1269.1500000000001</v>
      </c>
      <c r="BM6" s="21">
        <f t="shared" si="7"/>
        <v>1087.96</v>
      </c>
      <c r="BN6" s="21">
        <f t="shared" si="7"/>
        <v>1209.45</v>
      </c>
      <c r="BO6" s="21">
        <f t="shared" si="7"/>
        <v>1042.6400000000001</v>
      </c>
      <c r="BP6" s="20" t="str">
        <f>IF(BP7="","",IF(BP7="-","【-】","【"&amp;SUBSTITUTE(TEXT(BP7,"#,##0.00"),"-","△")&amp;"】"))</f>
        <v>【1,201.79】</v>
      </c>
      <c r="BQ6" s="21">
        <f>IF(BQ7="",NA(),BQ7)</f>
        <v>67.819999999999993</v>
      </c>
      <c r="BR6" s="21">
        <f t="shared" ref="BR6:BZ6" si="8">IF(BR7="",NA(),BR7)</f>
        <v>74.83</v>
      </c>
      <c r="BS6" s="21">
        <f t="shared" si="8"/>
        <v>82.41</v>
      </c>
      <c r="BT6" s="21">
        <f t="shared" si="8"/>
        <v>72.77</v>
      </c>
      <c r="BU6" s="21">
        <f t="shared" si="8"/>
        <v>90.27</v>
      </c>
      <c r="BV6" s="21">
        <f t="shared" si="8"/>
        <v>61.54</v>
      </c>
      <c r="BW6" s="21">
        <f t="shared" si="8"/>
        <v>63.97</v>
      </c>
      <c r="BX6" s="21">
        <f t="shared" si="8"/>
        <v>59.67</v>
      </c>
      <c r="BY6" s="21">
        <f t="shared" si="8"/>
        <v>55.93</v>
      </c>
      <c r="BZ6" s="21">
        <f t="shared" si="8"/>
        <v>55.76</v>
      </c>
      <c r="CA6" s="20" t="str">
        <f>IF(CA7="","",IF(CA7="-","【-】","【"&amp;SUBSTITUTE(TEXT(CA7,"#,##0.00"),"-","△")&amp;"】"))</f>
        <v>【75.31】</v>
      </c>
      <c r="CB6" s="21">
        <f>IF(CB7="",NA(),CB7)</f>
        <v>218.71</v>
      </c>
      <c r="CC6" s="21">
        <f t="shared" ref="CC6:CK6" si="9">IF(CC7="",NA(),CC7)</f>
        <v>200.44</v>
      </c>
      <c r="CD6" s="21">
        <f t="shared" si="9"/>
        <v>185.93</v>
      </c>
      <c r="CE6" s="21">
        <f t="shared" si="9"/>
        <v>212</v>
      </c>
      <c r="CF6" s="21">
        <f t="shared" si="9"/>
        <v>172.97</v>
      </c>
      <c r="CG6" s="21">
        <f t="shared" si="9"/>
        <v>267.86</v>
      </c>
      <c r="CH6" s="21">
        <f t="shared" si="9"/>
        <v>256.82</v>
      </c>
      <c r="CI6" s="21">
        <f t="shared" si="9"/>
        <v>270.60000000000002</v>
      </c>
      <c r="CJ6" s="21">
        <f t="shared" si="9"/>
        <v>289.60000000000002</v>
      </c>
      <c r="CK6" s="21">
        <f t="shared" si="9"/>
        <v>296.14999999999998</v>
      </c>
      <c r="CL6" s="20" t="str">
        <f>IF(CL7="","",IF(CL7="-","【-】","【"&amp;SUBSTITUTE(TEXT(CL7,"#,##0.00"),"-","△")&amp;"】"))</f>
        <v>【216.39】</v>
      </c>
      <c r="CM6" s="21">
        <f>IF(CM7="",NA(),CM7)</f>
        <v>78.86</v>
      </c>
      <c r="CN6" s="21">
        <f t="shared" ref="CN6:CV6" si="10">IF(CN7="",NA(),CN7)</f>
        <v>168.86</v>
      </c>
      <c r="CO6" s="21">
        <f t="shared" si="10"/>
        <v>176.43</v>
      </c>
      <c r="CP6" s="21">
        <f t="shared" si="10"/>
        <v>82.29</v>
      </c>
      <c r="CQ6" s="21">
        <f t="shared" si="10"/>
        <v>81.14</v>
      </c>
      <c r="CR6" s="21">
        <f t="shared" si="10"/>
        <v>37.08</v>
      </c>
      <c r="CS6" s="21">
        <f t="shared" si="10"/>
        <v>37.46</v>
      </c>
      <c r="CT6" s="21">
        <f t="shared" si="10"/>
        <v>37.65</v>
      </c>
      <c r="CU6" s="21">
        <f t="shared" si="10"/>
        <v>36.71</v>
      </c>
      <c r="CV6" s="21">
        <f t="shared" si="10"/>
        <v>33.799999999999997</v>
      </c>
      <c r="CW6" s="20" t="str">
        <f>IF(CW7="","",IF(CW7="-","【-】","【"&amp;SUBSTITUTE(TEXT(CW7,"#,##0.00"),"-","△")&amp;"】"))</f>
        <v>【42.57】</v>
      </c>
      <c r="CX6" s="21">
        <f>IF(CX7="",NA(),CX7)</f>
        <v>59.63</v>
      </c>
      <c r="CY6" s="21">
        <f t="shared" ref="CY6:DG6" si="11">IF(CY7="",NA(),CY7)</f>
        <v>59.64</v>
      </c>
      <c r="CZ6" s="21">
        <f t="shared" si="11"/>
        <v>59.64</v>
      </c>
      <c r="DA6" s="21">
        <f t="shared" si="11"/>
        <v>75.540000000000006</v>
      </c>
      <c r="DB6" s="21">
        <f t="shared" si="11"/>
        <v>80.83</v>
      </c>
      <c r="DC6" s="21">
        <f t="shared" si="11"/>
        <v>67.22</v>
      </c>
      <c r="DD6" s="21">
        <f t="shared" si="11"/>
        <v>67.459999999999994</v>
      </c>
      <c r="DE6" s="21">
        <f t="shared" si="11"/>
        <v>67.37</v>
      </c>
      <c r="DF6" s="21">
        <f t="shared" si="11"/>
        <v>70.05</v>
      </c>
      <c r="DG6" s="21">
        <f t="shared" si="11"/>
        <v>67.09</v>
      </c>
      <c r="DH6" s="20" t="str">
        <f>IF(DH7="","",IF(DH7="-","【-】","【"&amp;SUBSTITUTE(TEXT(DH7,"#,##0.00"),"-","△")&amp;"】"))</f>
        <v>【85.24】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0.13</v>
      </c>
      <c r="EK6" s="21">
        <f t="shared" si="14"/>
        <v>0.09</v>
      </c>
      <c r="EL6" s="21">
        <f t="shared" si="14"/>
        <v>0.06</v>
      </c>
      <c r="EM6" s="21">
        <f t="shared" si="14"/>
        <v>0.02</v>
      </c>
      <c r="EN6" s="20">
        <f t="shared" si="14"/>
        <v>0</v>
      </c>
      <c r="EO6" s="20" t="str">
        <f>IF(EO7="","",IF(EO7="-","【-】","【"&amp;SUBSTITUTE(TEXT(EO7,"#,##0.00"),"-","△")&amp;"】"))</f>
        <v>【0.15】</v>
      </c>
    </row>
    <row r="7" spans="1:145" s="22" customFormat="1" x14ac:dyDescent="0.15">
      <c r="A7" s="14"/>
      <c r="B7" s="23">
        <v>2021</v>
      </c>
      <c r="C7" s="23">
        <v>393631</v>
      </c>
      <c r="D7" s="23">
        <v>47</v>
      </c>
      <c r="E7" s="23">
        <v>17</v>
      </c>
      <c r="F7" s="23">
        <v>4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60.78</v>
      </c>
      <c r="Q7" s="24">
        <v>99.72</v>
      </c>
      <c r="R7" s="24">
        <v>2824</v>
      </c>
      <c r="S7" s="24">
        <v>3704</v>
      </c>
      <c r="T7" s="24">
        <v>212.13</v>
      </c>
      <c r="U7" s="24">
        <v>17.46</v>
      </c>
      <c r="V7" s="24">
        <v>2227</v>
      </c>
      <c r="W7" s="24">
        <v>0.71</v>
      </c>
      <c r="X7" s="24">
        <v>3136.62</v>
      </c>
      <c r="Y7" s="24">
        <v>99.83</v>
      </c>
      <c r="Z7" s="24">
        <v>92.04</v>
      </c>
      <c r="AA7" s="24">
        <v>95.62</v>
      </c>
      <c r="AB7" s="24">
        <v>89.99</v>
      </c>
      <c r="AC7" s="24">
        <v>99.97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1223.96</v>
      </c>
      <c r="BL7" s="24">
        <v>1269.1500000000001</v>
      </c>
      <c r="BM7" s="24">
        <v>1087.96</v>
      </c>
      <c r="BN7" s="24">
        <v>1209.45</v>
      </c>
      <c r="BO7" s="24">
        <v>1042.6400000000001</v>
      </c>
      <c r="BP7" s="24">
        <v>1201.79</v>
      </c>
      <c r="BQ7" s="24">
        <v>67.819999999999993</v>
      </c>
      <c r="BR7" s="24">
        <v>74.83</v>
      </c>
      <c r="BS7" s="24">
        <v>82.41</v>
      </c>
      <c r="BT7" s="24">
        <v>72.77</v>
      </c>
      <c r="BU7" s="24">
        <v>90.27</v>
      </c>
      <c r="BV7" s="24">
        <v>61.54</v>
      </c>
      <c r="BW7" s="24">
        <v>63.97</v>
      </c>
      <c r="BX7" s="24">
        <v>59.67</v>
      </c>
      <c r="BY7" s="24">
        <v>55.93</v>
      </c>
      <c r="BZ7" s="24">
        <v>55.76</v>
      </c>
      <c r="CA7" s="24">
        <v>75.31</v>
      </c>
      <c r="CB7" s="24">
        <v>218.71</v>
      </c>
      <c r="CC7" s="24">
        <v>200.44</v>
      </c>
      <c r="CD7" s="24">
        <v>185.93</v>
      </c>
      <c r="CE7" s="24">
        <v>212</v>
      </c>
      <c r="CF7" s="24">
        <v>172.97</v>
      </c>
      <c r="CG7" s="24">
        <v>267.86</v>
      </c>
      <c r="CH7" s="24">
        <v>256.82</v>
      </c>
      <c r="CI7" s="24">
        <v>270.60000000000002</v>
      </c>
      <c r="CJ7" s="24">
        <v>289.60000000000002</v>
      </c>
      <c r="CK7" s="24">
        <v>296.14999999999998</v>
      </c>
      <c r="CL7" s="24">
        <v>216.39</v>
      </c>
      <c r="CM7" s="24">
        <v>78.86</v>
      </c>
      <c r="CN7" s="24">
        <v>168.86</v>
      </c>
      <c r="CO7" s="24">
        <v>176.43</v>
      </c>
      <c r="CP7" s="24">
        <v>82.29</v>
      </c>
      <c r="CQ7" s="24">
        <v>81.14</v>
      </c>
      <c r="CR7" s="24">
        <v>37.08</v>
      </c>
      <c r="CS7" s="24">
        <v>37.46</v>
      </c>
      <c r="CT7" s="24">
        <v>37.65</v>
      </c>
      <c r="CU7" s="24">
        <v>36.71</v>
      </c>
      <c r="CV7" s="24">
        <v>33.799999999999997</v>
      </c>
      <c r="CW7" s="24">
        <v>42.57</v>
      </c>
      <c r="CX7" s="24">
        <v>59.63</v>
      </c>
      <c r="CY7" s="24">
        <v>59.64</v>
      </c>
      <c r="CZ7" s="24">
        <v>59.64</v>
      </c>
      <c r="DA7" s="24">
        <v>75.540000000000006</v>
      </c>
      <c r="DB7" s="24">
        <v>80.83</v>
      </c>
      <c r="DC7" s="24">
        <v>67.22</v>
      </c>
      <c r="DD7" s="24">
        <v>67.459999999999994</v>
      </c>
      <c r="DE7" s="24">
        <v>67.37</v>
      </c>
      <c r="DF7" s="24">
        <v>70.05</v>
      </c>
      <c r="DG7" s="24">
        <v>67.09</v>
      </c>
      <c r="DH7" s="24">
        <v>85.24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0.13</v>
      </c>
      <c r="EK7" s="24">
        <v>0.09</v>
      </c>
      <c r="EL7" s="24">
        <v>0.06</v>
      </c>
      <c r="EM7" s="24">
        <v>0.02</v>
      </c>
      <c r="EN7" s="24">
        <v>0</v>
      </c>
      <c r="EO7" s="24">
        <v>0.15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48</v>
      </c>
      <c r="B10" s="27">
        <f t="shared" ref="B10:C10" si="15">DATEVALUE($B7+12-B11&amp;"/1/"&amp;B12)</f>
        <v>47119</v>
      </c>
      <c r="C10" s="27">
        <f t="shared" si="15"/>
        <v>47484</v>
      </c>
      <c r="D10" s="28">
        <f>DATEVALUE($B7+12-D11&amp;"/1/"&amp;D12)</f>
        <v>47849</v>
      </c>
      <c r="E10" s="28">
        <f>DATEVALUE($B7+12-E11&amp;"/1/"&amp;E12)</f>
        <v>48215</v>
      </c>
      <c r="F10" s="28">
        <f>DATEVALUE($B7+12-F11&amp;"/1/"&amp;F12)</f>
        <v>48582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112</v>
      </c>
    </row>
    <row r="13" spans="1:145" x14ac:dyDescent="0.15">
      <c r="B13" t="s">
        <v>113</v>
      </c>
      <c r="C13" t="s">
        <v>114</v>
      </c>
      <c r="D13" t="s">
        <v>115</v>
      </c>
      <c r="E13" t="s">
        <v>116</v>
      </c>
      <c r="F13" t="s">
        <v>116</v>
      </c>
      <c r="G13" t="s">
        <v>117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2023-02-20T06:00:21Z</cp:lastPrinted>
  <dcterms:created xsi:type="dcterms:W3CDTF">2023-01-12T23:58:14Z</dcterms:created>
  <dcterms:modified xsi:type="dcterms:W3CDTF">2023-02-20T06:00:23Z</dcterms:modified>
  <cp:category/>
</cp:coreProperties>
</file>