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3331\Desktop\【経営比較分析表】2021_394122_47_1718\"/>
    </mc:Choice>
  </mc:AlternateContent>
  <workbookProtection workbookAlgorithmName="SHA-512" workbookHashValue="Zy4p0DYJNODCCm1ooWA8T2cbLdL8i9eFvjjqigu3CikEpZniHebeIpxfXjy8cXYiEwOqD4scsJgjxlCZJ3+o7g==" workbookSaltValue="qldtoqM9hje/s55JUJslj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AD8" i="4"/>
  <c r="W8" i="4"/>
  <c r="P8" i="4"/>
  <c r="I8" i="4"/>
  <c r="B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<sst xmlns="http://schemas.openxmlformats.org/spreadsheetml/2006/main" count="236" uniqueCount="120">
  <si>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</si>
  <si>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</si>
  <si>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</si>
  <si>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</si>
  <si>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</si>
  <si>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</si>
  <si>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</si>
  <si>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</si>
  <si>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</si>
  <si>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</si>
  <si>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</si>
  <si>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</si>
  <si>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</si>
  <si>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</si>
  <si>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</si>
  <si>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</si>
  <si>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</si>
  <si>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</si>
  <si>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</si>
  <si>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</si>
  <si>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</si>
  <si>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</si>
  <si>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</si>
  <si>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</si>
  <si>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</si>
  <si>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</si>
  <si>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</si>
  <si>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</si>
  <si>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</si>
  <si>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</si>
  <si>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</si>
  <si>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</si>
  <si>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</si>
  <si>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</si>
  <si>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</si>
  <si>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</si>
  <si>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</si>
  <si>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</si>
  <si>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</si>
  <si>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</si>
  <si>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</si>
  <si>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</si>
  <si>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</si>
  <si>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</si>
  <si>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</si>
  <si>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</si>
  <si>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</si>
  <si>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</si>
  <si>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</si>
  <si>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</si>
  <si>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</si>
  <si>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</si>
  <si>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</si>
  <si>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</si>
  <si>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</si>
  <si>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</si>
  <si>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</si>
  <si>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</si>
  <si>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</si>
  <si>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</si>
  <si>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</si>
  <si>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</si>
  <si>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</si>
  <si>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</si>
  <si>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</si>
  <si>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</si>
  <si>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</si>
  <si>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</si>
  <si>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</si>
  <si>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</si>
  <si>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</si>
  <si>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</si>
  <si>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</si>
  <si>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</si>
  <si>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</si>
  <si>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</si>
  <si>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</si>
  <si>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</si>
  <si>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</si>
  <si>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</si>
  <si>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</si>
  <si>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</si>
  <si>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</si>
  <si>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</si>
  <si>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</si>
  <si>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</si>
  <si>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</si>
  <si>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</si>
  <si>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</si>
  <si>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</si>
  <si>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</si>
  <si>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</si>
  <si>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</si>
  <si>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</si>
  <si>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</si>
  <si>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</si>
  <si>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</si>
  <si>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</si>
  <si>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</si>
  <si>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</si>
  <si>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</si>
  <si>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</si>
  <si>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</si>
  <si>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</si>
  <si>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</si>
  <si>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</si>
  <si>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</si>
  <si>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</si>
  <si>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</si>
  <si>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</si>
  <si>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</si>
  <si>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</si>
  <si>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</si>
  <si>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</si>
  <si>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</si>
  <si>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</si>
  <si>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</si>
  <si>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大正クリーンセンターの処理場および管路は整備済みであり、現在の主な支出は建設時の起債の償還と機器の修繕費が主となっている。経費回収率は前年度比で約5%の減となっており、収支不足は他会計からの繰入金に依存している。
　今後も老朽化した機器の更新が必要となるが、使用料収入の増加は見込まれない事から、国庫補助（ストックマネジメント事業）等を活用し調査分析を実施する予定である。調査結果によっては新たな修繕や更新等が発生する可能性があるため修繕費用負担の平準化や修繕等の費用を見込んだ料金改定が必要となってくる。
　施設利用率、水洗化率の効率性は平均値を上回っている状況である。</t>
    <rPh sb="68" eb="72">
      <t>ゼンネンドヒ</t>
    </rPh>
    <rPh sb="73" eb="74">
      <t>ヤク</t>
    </rPh>
    <rPh sb="77" eb="78">
      <t>ゲン</t>
    </rPh>
    <phoneticPr fontId="4"/>
  </si>
  <si>
    <t>　大正クリーンセンターは平成１４年４月より稼働しているが、近年設備の不具合が徐々に発生している。水処理の要となる機器類については、早急に対応する必要があるため、町単独費で交換・修繕を行っている。しかしながら、経年劣化や老朽化が進行しており突発的に機器が作動しなくなる恐れがある。
　そのため、できるだけ早くストックマネジメント手法を用いて最適化構想を策定し、計画的に機器の更新・修繕・交換を行っていく予定である。</t>
  </si>
  <si>
    <t>　整備が完了していることから、今後も維持管理を適正に行っていく。
　また、老朽化した機器等の更新には、国庫補助事業を活用し、町の財政負担を軽減しつつ、より確実な水処理を目指し、町民の生活環境の向上に努めていく。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</si>
</sst>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87-4604-9AAD-F1E23CFF37B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0287-4604-9AAD-F1E23CFF37B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59.75</c:v>
                </c:pt>
                <c:pt idx="1">
                  <c:v>66.5</c:v>
                </c:pt>
                <c:pt idx="2">
                  <c:v>70</c:v>
                </c:pt>
                <c:pt idx="3">
                  <c:v>65.75</c:v>
                </c:pt>
                <c:pt idx="4">
                  <c:v>65.75</c:v>
                </c:pt>
              </c:numCache>
            </c:numRef>
          </c:val>
          <c:extLst>
            <c:ext xmlns:c16="http://schemas.microsoft.com/office/drawing/2014/chart" uri="{C3380CC4-5D6E-409C-BE32-E72D297353CC}">
              <c16:uniqueId val="{00000000-02AE-46DB-9FE9-DFDC460653E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02AE-46DB-9FE9-DFDC460653E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95.53</c:v>
                </c:pt>
                <c:pt idx="1">
                  <c:v>98.65</c:v>
                </c:pt>
                <c:pt idx="2">
                  <c:v>96.88</c:v>
                </c:pt>
                <c:pt idx="3">
                  <c:v>97.32</c:v>
                </c:pt>
                <c:pt idx="4">
                  <c:v>98.76</c:v>
                </c:pt>
              </c:numCache>
            </c:numRef>
          </c:val>
          <c:extLst>
            <c:ext xmlns:c16="http://schemas.microsoft.com/office/drawing/2014/chart" uri="{C3380CC4-5D6E-409C-BE32-E72D297353CC}">
              <c16:uniqueId val="{00000000-EFF2-49ED-ADA5-00A8C781ABC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EFF2-49ED-ADA5-00A8C781ABC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98.26</c:v>
                </c:pt>
                <c:pt idx="1">
                  <c:v>98.43</c:v>
                </c:pt>
                <c:pt idx="2">
                  <c:v>98.2</c:v>
                </c:pt>
                <c:pt idx="3">
                  <c:v>97.93</c:v>
                </c:pt>
                <c:pt idx="4">
                  <c:v>92.22</c:v>
                </c:pt>
              </c:numCache>
            </c:numRef>
          </c:val>
          <c:extLst>
            <c:ext xmlns:c16="http://schemas.microsoft.com/office/drawing/2014/chart" uri="{C3380CC4-5D6E-409C-BE32-E72D297353CC}">
              <c16:uniqueId val="{00000000-872F-4F31-9B3E-50FFEB3DED7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2F-4F31-9B3E-50FFEB3DED7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20-425B-9EC2-0A7A9C10B50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20-425B-9EC2-0A7A9C10B50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3D-4958-AFE8-1EDCCC15BA3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3D-4958-AFE8-1EDCCC15BA3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6A-4BC9-8054-AB93B57392B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6A-4BC9-8054-AB93B57392B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61-4DD5-B982-9E5D1A33BD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61-4DD5-B982-9E5D1A33BD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45-4652-88A1-98C45B4837D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8945-4652-88A1-98C45B4837D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52.52</c:v>
                </c:pt>
                <c:pt idx="1">
                  <c:v>41.93</c:v>
                </c:pt>
                <c:pt idx="2">
                  <c:v>64.47</c:v>
                </c:pt>
                <c:pt idx="3">
                  <c:v>85.07</c:v>
                </c:pt>
                <c:pt idx="4">
                  <c:v>80.53</c:v>
                </c:pt>
              </c:numCache>
            </c:numRef>
          </c:val>
          <c:extLst>
            <c:ext xmlns:c16="http://schemas.microsoft.com/office/drawing/2014/chart" uri="{C3380CC4-5D6E-409C-BE32-E72D297353CC}">
              <c16:uniqueId val="{00000000-F14A-47BE-8681-D7EA02BF3E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F14A-47BE-8681-D7EA02BF3E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253.55</c:v>
                </c:pt>
                <c:pt idx="1">
                  <c:v>316.76</c:v>
                </c:pt>
                <c:pt idx="2">
                  <c:v>240.84</c:v>
                </c:pt>
                <c:pt idx="3">
                  <c:v>186.66</c:v>
                </c:pt>
                <c:pt idx="4">
                  <c:v>196.16</c:v>
                </c:pt>
              </c:numCache>
            </c:numRef>
          </c:val>
          <c:extLst>
            <c:ext xmlns:c16="http://schemas.microsoft.com/office/drawing/2014/chart" uri="{C3380CC4-5D6E-409C-BE32-E72D297353CC}">
              <c16:uniqueId val="{00000000-82BF-40CB-89AC-D73052354AC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82BF-40CB-89AC-D73052354AC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G79" sqref="BG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四万十町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16107</v>
      </c>
      <c r="AM8" s="54"/>
      <c r="AN8" s="54"/>
      <c r="AO8" s="54"/>
      <c r="AP8" s="54"/>
      <c r="AQ8" s="54"/>
      <c r="AR8" s="54"/>
      <c r="AS8" s="54"/>
      <c r="AT8" s="53">
        <f>データ!T6</f>
        <v>642.28</v>
      </c>
      <c r="AU8" s="53"/>
      <c r="AV8" s="53"/>
      <c r="AW8" s="53"/>
      <c r="AX8" s="53"/>
      <c r="AY8" s="53"/>
      <c r="AZ8" s="53"/>
      <c r="BA8" s="53"/>
      <c r="BB8" s="53">
        <f>データ!U6</f>
        <v>25.08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5.57</v>
      </c>
      <c r="Q10" s="53"/>
      <c r="R10" s="53"/>
      <c r="S10" s="53"/>
      <c r="T10" s="53"/>
      <c r="U10" s="53"/>
      <c r="V10" s="53"/>
      <c r="W10" s="53">
        <f>データ!Q6</f>
        <v>99.36</v>
      </c>
      <c r="X10" s="53"/>
      <c r="Y10" s="53"/>
      <c r="Z10" s="53"/>
      <c r="AA10" s="53"/>
      <c r="AB10" s="53"/>
      <c r="AC10" s="53"/>
      <c r="AD10" s="54">
        <f>データ!R6</f>
        <v>2610</v>
      </c>
      <c r="AE10" s="54"/>
      <c r="AF10" s="54"/>
      <c r="AG10" s="54"/>
      <c r="AH10" s="54"/>
      <c r="AI10" s="54"/>
      <c r="AJ10" s="54"/>
      <c r="AK10" s="2"/>
      <c r="AL10" s="54">
        <f>データ!V6</f>
        <v>888</v>
      </c>
      <c r="AM10" s="54"/>
      <c r="AN10" s="54"/>
      <c r="AO10" s="54"/>
      <c r="AP10" s="54"/>
      <c r="AQ10" s="54"/>
      <c r="AR10" s="54"/>
      <c r="AS10" s="54"/>
      <c r="AT10" s="53">
        <f>データ!W6</f>
        <v>0.44</v>
      </c>
      <c r="AU10" s="53"/>
      <c r="AV10" s="53"/>
      <c r="AW10" s="53"/>
      <c r="AX10" s="53"/>
      <c r="AY10" s="53"/>
      <c r="AZ10" s="53"/>
      <c r="BA10" s="53"/>
      <c r="BB10" s="53">
        <f>データ!X6</f>
        <v>2018.18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45</v>
      </c>
      <c r="O86" s="12" t="str">
        <f>データ!EO6</f>
        <v>【0.15】</v>
      </c>
    </row>
  </sheetData>
  <sheetProtection algorithmName="SHA-512" hashValue="AyXK8Av93fbzXy/rxiJ3uzLLCGYXxN7SDUFMlw789p3JweGgY+a0Ia2OMkc/kK2a9neJ7P9UsY0k4p85Tv465Q==" saltValue="/5oyp6tl/jSZyhzoyASw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394122</v>
      </c>
      <c r="D6" s="19">
        <f t="shared" si="3"/>
        <v>47</v>
      </c>
      <c r="E6" s="19">
        <f t="shared" si="3"/>
        <v>17</v>
      </c>
      <c r="F6" s="19">
        <f t="shared" si="3"/>
        <v>4</v>
      </c>
      <c r="G6" s="19">
        <f t="shared" si="3"/>
        <v>0</v>
      </c>
      <c r="H6" s="19" t="str">
        <f t="shared" si="3"/>
        <v>高知県　四万十町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5.57</v>
      </c>
      <c r="Q6" s="20">
        <f t="shared" si="3"/>
        <v>99.36</v>
      </c>
      <c r="R6" s="20">
        <f t="shared" si="3"/>
        <v>2610</v>
      </c>
      <c r="S6" s="20">
        <f t="shared" si="3"/>
        <v>16107</v>
      </c>
      <c r="T6" s="20">
        <f t="shared" si="3"/>
        <v>642.28</v>
      </c>
      <c r="U6" s="20">
        <f t="shared" si="3"/>
        <v>25.08</v>
      </c>
      <c r="V6" s="20">
        <f t="shared" si="3"/>
        <v>888</v>
      </c>
      <c r="W6" s="20">
        <f t="shared" si="3"/>
        <v>0.44</v>
      </c>
      <c r="X6" s="20">
        <f t="shared" si="3"/>
        <v>2018.18</v>
      </c>
      <c r="Y6" s="21">
        <f>IF(Y7="",NA(),Y7)</f>
        <v>98.26</v>
      </c>
      <c r="Z6" s="21">
        <f t="shared" ref="Z6:AH6" si="4">IF(Z7="",NA(),Z7)</f>
        <v>98.43</v>
      </c>
      <c r="AA6" s="21">
        <f t="shared" si="4"/>
        <v>98.2</v>
      </c>
      <c r="AB6" s="21">
        <f t="shared" si="4"/>
        <v>97.93</v>
      </c>
      <c r="AC6" s="21">
        <f t="shared" si="4"/>
        <v>92.22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52.52</v>
      </c>
      <c r="BR6" s="21">
        <f t="shared" ref="BR6:BZ6" si="8">IF(BR7="",NA(),BR7)</f>
        <v>41.93</v>
      </c>
      <c r="BS6" s="21">
        <f t="shared" si="8"/>
        <v>64.47</v>
      </c>
      <c r="BT6" s="21">
        <f t="shared" si="8"/>
        <v>85.07</v>
      </c>
      <c r="BU6" s="21">
        <f t="shared" si="8"/>
        <v>80.53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253.55</v>
      </c>
      <c r="CC6" s="21">
        <f t="shared" ref="CC6:CK6" si="9">IF(CC7="",NA(),CC7)</f>
        <v>316.76</v>
      </c>
      <c r="CD6" s="21">
        <f t="shared" si="9"/>
        <v>240.84</v>
      </c>
      <c r="CE6" s="21">
        <f t="shared" si="9"/>
        <v>186.66</v>
      </c>
      <c r="CF6" s="21">
        <f t="shared" si="9"/>
        <v>196.16</v>
      </c>
      <c r="CG6" s="21">
        <f t="shared" si="9"/>
        <v>221.81</v>
      </c>
      <c r="CH6" s="21">
        <f t="shared" si="9"/>
        <v>230.02</v>
      </c>
      <c r="CI6" s="21">
        <f t="shared" si="9"/>
        <v>228.47</v>
      </c>
      <c r="CJ6" s="21">
        <f t="shared" si="9"/>
        <v>224.88</v>
      </c>
      <c r="CK6" s="21">
        <f t="shared" si="9"/>
        <v>228.64</v>
      </c>
      <c r="CL6" s="20" t="str">
        <f>IF(CL7="","",IF(CL7="-","【-】","【"&amp;SUBSTITUTE(TEXT(CL7,"#,##0.00"),"-","△")&amp;"】"))</f>
        <v>【216.39】</v>
      </c>
      <c r="CM6" s="21">
        <f>IF(CM7="",NA(),CM7)</f>
        <v>59.75</v>
      </c>
      <c r="CN6" s="21">
        <f t="shared" ref="CN6:CV6" si="10">IF(CN7="",NA(),CN7)</f>
        <v>66.5</v>
      </c>
      <c r="CO6" s="21">
        <f t="shared" si="10"/>
        <v>70</v>
      </c>
      <c r="CP6" s="21">
        <f t="shared" si="10"/>
        <v>65.75</v>
      </c>
      <c r="CQ6" s="21">
        <f t="shared" si="10"/>
        <v>65.75</v>
      </c>
      <c r="CR6" s="21">
        <f t="shared" si="10"/>
        <v>43.36</v>
      </c>
      <c r="CS6" s="21">
        <f t="shared" si="10"/>
        <v>42.56</v>
      </c>
      <c r="CT6" s="21">
        <f t="shared" si="10"/>
        <v>42.47</v>
      </c>
      <c r="CU6" s="21">
        <f t="shared" si="10"/>
        <v>42.4</v>
      </c>
      <c r="CV6" s="21">
        <f t="shared" si="10"/>
        <v>42.28</v>
      </c>
      <c r="CW6" s="20" t="str">
        <f>IF(CW7="","",IF(CW7="-","【-】","【"&amp;SUBSTITUTE(TEXT(CW7,"#,##0.00"),"-","△")&amp;"】"))</f>
        <v>【42.57】</v>
      </c>
      <c r="CX6" s="21">
        <f>IF(CX7="",NA(),CX7)</f>
        <v>95.53</v>
      </c>
      <c r="CY6" s="21">
        <f t="shared" ref="CY6:DG6" si="11">IF(CY7="",NA(),CY7)</f>
        <v>98.65</v>
      </c>
      <c r="CZ6" s="21">
        <f t="shared" si="11"/>
        <v>96.88</v>
      </c>
      <c r="DA6" s="21">
        <f t="shared" si="11"/>
        <v>97.32</v>
      </c>
      <c r="DB6" s="21">
        <f t="shared" si="11"/>
        <v>98.76</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394122</v>
      </c>
      <c r="D7" s="23">
        <v>47</v>
      </c>
      <c r="E7" s="23">
        <v>17</v>
      </c>
      <c r="F7" s="23">
        <v>4</v>
      </c>
      <c r="G7" s="23">
        <v>0</v>
      </c>
      <c r="H7" s="23" t="s">
        <v>99</v>
      </c>
      <c r="I7" s="23" t="s">
        <v>100</v>
      </c>
      <c r="J7" s="23" t="s">
        <v>101</v>
      </c>
      <c r="K7" s="23" t="s">
        <v>102</v>
      </c>
      <c r="L7" s="23" t="s">
        <v>103</v>
      </c>
      <c r="M7" s="23" t="s">
        <v>104</v>
      </c>
      <c r="N7" s="24" t="s">
        <v>105</v>
      </c>
      <c r="O7" s="24" t="s">
        <v>106</v>
      </c>
      <c r="P7" s="24">
        <v>5.57</v>
      </c>
      <c r="Q7" s="24">
        <v>99.36</v>
      </c>
      <c r="R7" s="24">
        <v>2610</v>
      </c>
      <c r="S7" s="24">
        <v>16107</v>
      </c>
      <c r="T7" s="24">
        <v>642.28</v>
      </c>
      <c r="U7" s="24">
        <v>25.08</v>
      </c>
      <c r="V7" s="24">
        <v>888</v>
      </c>
      <c r="W7" s="24">
        <v>0.44</v>
      </c>
      <c r="X7" s="24">
        <v>2018.18</v>
      </c>
      <c r="Y7" s="24">
        <v>98.26</v>
      </c>
      <c r="Z7" s="24">
        <v>98.43</v>
      </c>
      <c r="AA7" s="24">
        <v>98.2</v>
      </c>
      <c r="AB7" s="24">
        <v>97.93</v>
      </c>
      <c r="AC7" s="24">
        <v>92.22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1243.71</v>
      </c>
      <c r="BL7" s="24">
        <v>1194.1500000000001</v>
      </c>
      <c r="BM7" s="24">
        <v>1206.79</v>
      </c>
      <c r="BN7" s="24">
        <v>1258.43</v>
      </c>
      <c r="BO7" s="24">
        <v>1163.75</v>
      </c>
      <c r="BP7" s="24">
        <v>1201.79</v>
      </c>
      <c r="BQ7" s="24">
        <v>52.52</v>
      </c>
      <c r="BR7" s="24">
        <v>41.93</v>
      </c>
      <c r="BS7" s="24">
        <v>64.47</v>
      </c>
      <c r="BT7" s="24">
        <v>85.07</v>
      </c>
      <c r="BU7" s="24">
        <v>80.53</v>
      </c>
      <c r="BV7" s="24">
        <v>74.3</v>
      </c>
      <c r="BW7" s="24">
        <v>72.260000000000005</v>
      </c>
      <c r="BX7" s="24">
        <v>71.84</v>
      </c>
      <c r="BY7" s="24">
        <v>73.36</v>
      </c>
      <c r="BZ7" s="24">
        <v>72.599999999999994</v>
      </c>
      <c r="CA7" s="24">
        <v>75.31</v>
      </c>
      <c r="CB7" s="24">
        <v>253.55</v>
      </c>
      <c r="CC7" s="24">
        <v>316.76</v>
      </c>
      <c r="CD7" s="24">
        <v>240.84</v>
      </c>
      <c r="CE7" s="24">
        <v>186.66</v>
      </c>
      <c r="CF7" s="24">
        <v>196.16</v>
      </c>
      <c r="CG7" s="24">
        <v>221.81</v>
      </c>
      <c r="CH7" s="24">
        <v>230.02</v>
      </c>
      <c r="CI7" s="24">
        <v>228.47</v>
      </c>
      <c r="CJ7" s="24">
        <v>224.88</v>
      </c>
      <c r="CK7" s="24">
        <v>228.64</v>
      </c>
      <c r="CL7" s="24">
        <v>216.39</v>
      </c>
      <c r="CM7" s="24">
        <v>59.75</v>
      </c>
      <c r="CN7" s="24">
        <v>66.5</v>
      </c>
      <c r="CO7" s="24">
        <v>70</v>
      </c>
      <c r="CP7" s="24">
        <v>65.75</v>
      </c>
      <c r="CQ7" s="24">
        <v>65.75</v>
      </c>
      <c r="CR7" s="24">
        <v>43.36</v>
      </c>
      <c r="CS7" s="24">
        <v>42.56</v>
      </c>
      <c r="CT7" s="24">
        <v>42.47</v>
      </c>
      <c r="CU7" s="24">
        <v>42.4</v>
      </c>
      <c r="CV7" s="24">
        <v>42.28</v>
      </c>
      <c r="CW7" s="24">
        <v>42.57</v>
      </c>
      <c r="CX7" s="24">
        <v>95.53</v>
      </c>
      <c r="CY7" s="24">
        <v>98.65</v>
      </c>
      <c r="CZ7" s="24">
        <v>96.88</v>
      </c>
      <c r="DA7" s="24">
        <v>97.32</v>
      </c>
      <c r="DB7" s="24">
        <v>98.76</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2022-12-01T01:52:53Z</dcterms:created>
  <dcterms:modified xsi:type="dcterms:W3CDTF">2023-01-10T00:14:30Z</dcterms:modified>
  <cp:category/>
</cp:coreProperties>
</file>