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94\Desktop\【経営比較分析表】2021_392057_47_1718\"/>
    </mc:Choice>
  </mc:AlternateContent>
  <workbookProtection workbookAlgorithmName="SHA-512" workbookHashValue="LqdV845pdiR8sfQdqplTzyMAwM4EcTmrQE+Km2Uj6do7lspdao/w1uqOerwiUmenB3pCGpeSffn0YUQmfxHMeg==" workbookSaltValue="t7ARBqSSazuTJrNMQgA9A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<sst xmlns="http://schemas.openxmlformats.org/spreadsheetml/2006/main" count="236" uniqueCount="120">
  <si>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</si>
  <si>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</si>
  <si>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</si>
  <si>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</si>
  <si>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</si>
  <si>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</si>
  <si>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</si>
  <si>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</si>
  <si>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</si>
  <si>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</si>
  <si>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</si>
  <si>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</si>
  <si>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</si>
  <si>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</si>
  <si>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</si>
  <si>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</si>
  <si>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</si>
  <si>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</si>
  <si>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</si>
  <si>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</si>
  <si>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</si>
  <si>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</si>
  <si>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</si>
  <si>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</si>
  <si>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</si>
  <si>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</si>
  <si>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</si>
  <si>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</si>
  <si>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</si>
  <si>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</si>
  <si>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</si>
  <si>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</si>
  <si>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</si>
  <si>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</si>
  <si>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</si>
  <si>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</si>
  <si>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</si>
  <si>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</si>
  <si>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</si>
  <si>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</si>
  <si>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</si>
  <si>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</si>
  <si>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</si>
  <si>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</si>
  <si>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</si>
  <si>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</si>
  <si>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</si>
  <si>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</si>
  <si>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</si>
  <si>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</si>
  <si>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</si>
  <si>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</si>
  <si>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</si>
  <si>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</si>
  <si>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</si>
  <si>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</si>
  <si>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</si>
  <si>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</si>
  <si>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</si>
  <si>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</si>
  <si>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</si>
  <si>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</si>
  <si>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</si>
  <si>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</si>
  <si>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</si>
  <si>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</si>
  <si>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</si>
  <si>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</si>
  <si>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</si>
  <si>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</si>
  <si>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</si>
  <si>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</si>
  <si>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</si>
  <si>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</si>
  <si>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</si>
  <si>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</si>
  <si>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</si>
  <si>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</si>
  <si>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</si>
  <si>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</si>
  <si>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</si>
  <si>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</si>
  <si>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</si>
  <si>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</si>
  <si>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</si>
  <si>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</si>
  <si>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</si>
  <si>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</si>
  <si>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</si>
  <si>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</si>
  <si>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</si>
  <si>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</si>
  <si>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</si>
  <si>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</si>
  <si>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</si>
  <si>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</si>
  <si>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</si>
  <si>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</si>
  <si>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</si>
  <si>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</si>
  <si>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</si>
  <si>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</si>
  <si>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</si>
  <si>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</si>
  <si>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</si>
  <si>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</si>
  <si>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</si>
  <si>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</si>
  <si>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</si>
  <si>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</si>
  <si>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</si>
  <si>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</si>
  <si>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</si>
  <si>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</si>
  <si>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</si>
  <si>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</si>
  <si>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</si>
  <si>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末光地区の集落排水施設は平成１４年４月の供用開始から１８年経過し、機械・電気等の主要な設備の老朽化が見受けられはじめ、耐用年数（１５～２０年）もある事から、設備の更新等が必要になっている。</t>
    <phoneticPr fontId="4"/>
  </si>
  <si>
    <t>　施設の老朽化を原因とする突発的な維持修繕費の増加が経営を徐々に圧迫している状況であり、今後は平成２５年度に実施した施設機能診断調査に基づく計画的な修繕を進めることで、施設の長寿命化を図りつつ負担を平準化し、地区全体の汚水処理機能を維持していく必要がある。
　また、施設利用率はほぼ上限で、使用料の増加が見込めないため、使用料の確保と合わせて料金体系の見直しについても検討の必要がある。</t>
    <phoneticPr fontId="4"/>
  </si>
  <si>
    <t>　施設の維持管理が主で、長寿命化を見据えた設備投資などができていないため、汚水処理原価は類似団体の平均値よりも低くなっている。また、汚水処理に係る費用を使用料収入で賄えておらず、一般会計からの繰入に依存しているため、経費回収率は類似団体の平均値を下回っている。
　土佐市の農業集落排水事業は末光地区のみで、当該地区の内加入率は８８％、加入者の水洗化率は１００％である。同地区での住民増は見込まれず、料金収入の増も見込めないが、適正な使用料収入の確保を図っていく。
　平成２５年度施設機能診断調査を実施しており、調査に基づく早め早めの修繕をしていくことで、施設等の長寿命化につなげていく。</t>
    <rPh sb="1" eb="3">
      <t>シセツ</t>
    </rPh>
    <rPh sb="4" eb="6">
      <t>イジ</t>
    </rPh>
    <rPh sb="6" eb="8">
      <t>カンリ</t>
    </rPh>
    <rPh sb="9" eb="10">
      <t>オモ</t>
    </rPh>
    <rPh sb="12" eb="16">
      <t>チョウジュミョウカ</t>
    </rPh>
    <rPh sb="17" eb="19">
      <t>ミス</t>
    </rPh>
    <rPh sb="21" eb="23">
      <t>セツビ</t>
    </rPh>
    <rPh sb="23" eb="25">
      <t>トウシ</t>
    </rPh>
    <rPh sb="123" eb="12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</si>
</sst>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A0-490D-BB78-470DE5DF663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92A0-490D-BB78-470DE5DF663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88.06</c:v>
                </c:pt>
                <c:pt idx="1">
                  <c:v>88.06</c:v>
                </c:pt>
                <c:pt idx="2">
                  <c:v>88.06</c:v>
                </c:pt>
                <c:pt idx="3">
                  <c:v>88.06</c:v>
                </c:pt>
                <c:pt idx="4">
                  <c:v>88.06</c:v>
                </c:pt>
              </c:numCache>
            </c:numRef>
          </c:val>
          <c:extLst>
            <c:ext xmlns:c16="http://schemas.microsoft.com/office/drawing/2014/chart" uri="{C3380CC4-5D6E-409C-BE32-E72D297353CC}">
              <c16:uniqueId val="{00000000-7E4D-42C8-9653-B576A99A1E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7E4D-42C8-9653-B576A99A1E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38D-4144-A456-032D07C9490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A38D-4144-A456-032D07C9490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38.869999999999997</c:v>
                </c:pt>
                <c:pt idx="1">
                  <c:v>39.39</c:v>
                </c:pt>
                <c:pt idx="2">
                  <c:v>39.46</c:v>
                </c:pt>
                <c:pt idx="3">
                  <c:v>33.909999999999997</c:v>
                </c:pt>
                <c:pt idx="4">
                  <c:v>37.57</c:v>
                </c:pt>
              </c:numCache>
            </c:numRef>
          </c:val>
          <c:extLst>
            <c:ext xmlns:c16="http://schemas.microsoft.com/office/drawing/2014/chart" uri="{C3380CC4-5D6E-409C-BE32-E72D297353CC}">
              <c16:uniqueId val="{00000000-44F4-49BC-BD71-8CCC226DC25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F4-49BC-BD71-8CCC226DC25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71-4F11-90C4-4B900483ADE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71-4F11-90C4-4B900483ADE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45-4E62-AAA0-FC229E7F4F7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45-4E62-AAA0-FC229E7F4F7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15-4698-A9CB-267708DF612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15-4698-A9CB-267708DF612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0F-426D-B0AD-92AE12C55C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0F-426D-B0AD-92AE12C55C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97-46BF-8418-EEBD58EED85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C397-46BF-8418-EEBD58EED85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72.349999999999994</c:v>
                </c:pt>
                <c:pt idx="1">
                  <c:v>63.3</c:v>
                </c:pt>
                <c:pt idx="2">
                  <c:v>58.5</c:v>
                </c:pt>
                <c:pt idx="3">
                  <c:v>77.95</c:v>
                </c:pt>
                <c:pt idx="4">
                  <c:v>55.7</c:v>
                </c:pt>
              </c:numCache>
            </c:numRef>
          </c:val>
          <c:extLst>
            <c:ext xmlns:c16="http://schemas.microsoft.com/office/drawing/2014/chart" uri="{C3380CC4-5D6E-409C-BE32-E72D297353CC}">
              <c16:uniqueId val="{00000000-CAC1-4828-85F4-099AAC8DE26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CAC1-4828-85F4-099AAC8DE26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123.49</c:v>
                </c:pt>
                <c:pt idx="1">
                  <c:v>130.66999999999999</c:v>
                </c:pt>
                <c:pt idx="2">
                  <c:v>135.6</c:v>
                </c:pt>
                <c:pt idx="3">
                  <c:v>100.52</c:v>
                </c:pt>
                <c:pt idx="4">
                  <c:v>141.49</c:v>
                </c:pt>
              </c:numCache>
            </c:numRef>
          </c:val>
          <c:extLst>
            <c:ext xmlns:c16="http://schemas.microsoft.com/office/drawing/2014/chart" uri="{C3380CC4-5D6E-409C-BE32-E72D297353CC}">
              <c16:uniqueId val="{00000000-4928-4D53-B6E6-51BA754D0E4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4928-4D53-B6E6-51BA754D0E4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27"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土佐市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26497</v>
      </c>
      <c r="AM8" s="42"/>
      <c r="AN8" s="42"/>
      <c r="AO8" s="42"/>
      <c r="AP8" s="42"/>
      <c r="AQ8" s="42"/>
      <c r="AR8" s="42"/>
      <c r="AS8" s="42"/>
      <c r="AT8" s="35">
        <f>データ!T6</f>
        <v>91.5</v>
      </c>
      <c r="AU8" s="35"/>
      <c r="AV8" s="35"/>
      <c r="AW8" s="35"/>
      <c r="AX8" s="35"/>
      <c r="AY8" s="35"/>
      <c r="AZ8" s="35"/>
      <c r="BA8" s="35"/>
      <c r="BB8" s="35">
        <f>データ!U6</f>
        <v>289.58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0.59</v>
      </c>
      <c r="Q10" s="35"/>
      <c r="R10" s="35"/>
      <c r="S10" s="35"/>
      <c r="T10" s="35"/>
      <c r="U10" s="35"/>
      <c r="V10" s="35"/>
      <c r="W10" s="35">
        <f>データ!Q6</f>
        <v>100</v>
      </c>
      <c r="X10" s="35"/>
      <c r="Y10" s="35"/>
      <c r="Z10" s="35"/>
      <c r="AA10" s="35"/>
      <c r="AB10" s="35"/>
      <c r="AC10" s="35"/>
      <c r="AD10" s="42">
        <f>データ!R6</f>
        <v>2550</v>
      </c>
      <c r="AE10" s="42"/>
      <c r="AF10" s="42"/>
      <c r="AG10" s="42"/>
      <c r="AH10" s="42"/>
      <c r="AI10" s="42"/>
      <c r="AJ10" s="42"/>
      <c r="AK10" s="2"/>
      <c r="AL10" s="42">
        <f>データ!V6</f>
        <v>156</v>
      </c>
      <c r="AM10" s="42"/>
      <c r="AN10" s="42"/>
      <c r="AO10" s="42"/>
      <c r="AP10" s="42"/>
      <c r="AQ10" s="42"/>
      <c r="AR10" s="42"/>
      <c r="AS10" s="42"/>
      <c r="AT10" s="35">
        <f>データ!W6</f>
        <v>7.0000000000000007E-2</v>
      </c>
      <c r="AU10" s="35"/>
      <c r="AV10" s="35"/>
      <c r="AW10" s="35"/>
      <c r="AX10" s="35"/>
      <c r="AY10" s="35"/>
      <c r="AZ10" s="35"/>
      <c r="BA10" s="35"/>
      <c r="BB10" s="35">
        <f>データ!X6</f>
        <v>2228.5700000000002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wuy9/z/eJF+rDU6ThdylIXcuICEXiR2hj7I0HGQYNiZUPnsoBvsBNXbXTMEixKBm9mjTF+kDtPB1t3ZL5ScDEQ==" saltValue="7/IMKte6ZD7CjClUR7HFm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392057</v>
      </c>
      <c r="D6" s="19">
        <f t="shared" si="3"/>
        <v>47</v>
      </c>
      <c r="E6" s="19">
        <f t="shared" si="3"/>
        <v>17</v>
      </c>
      <c r="F6" s="19">
        <f t="shared" si="3"/>
        <v>5</v>
      </c>
      <c r="G6" s="19">
        <f t="shared" si="3"/>
        <v>0</v>
      </c>
      <c r="H6" s="19" t="str">
        <f t="shared" si="3"/>
        <v>高知県　土佐市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0.59</v>
      </c>
      <c r="Q6" s="20">
        <f t="shared" si="3"/>
        <v>100</v>
      </c>
      <c r="R6" s="20">
        <f t="shared" si="3"/>
        <v>2550</v>
      </c>
      <c r="S6" s="20">
        <f t="shared" si="3"/>
        <v>26497</v>
      </c>
      <c r="T6" s="20">
        <f t="shared" si="3"/>
        <v>91.5</v>
      </c>
      <c r="U6" s="20">
        <f t="shared" si="3"/>
        <v>289.58</v>
      </c>
      <c r="V6" s="20">
        <f t="shared" si="3"/>
        <v>156</v>
      </c>
      <c r="W6" s="20">
        <f t="shared" si="3"/>
        <v>7.0000000000000007E-2</v>
      </c>
      <c r="X6" s="20">
        <f t="shared" si="3"/>
        <v>2228.5700000000002</v>
      </c>
      <c r="Y6" s="21">
        <f>IF(Y7="",NA(),Y7)</f>
        <v>38.869999999999997</v>
      </c>
      <c r="Z6" s="21">
        <f t="shared" ref="Z6:AH6" si="4">IF(Z7="",NA(),Z7)</f>
        <v>39.39</v>
      </c>
      <c r="AA6" s="21">
        <f t="shared" si="4"/>
        <v>39.46</v>
      </c>
      <c r="AB6" s="21">
        <f t="shared" si="4"/>
        <v>33.909999999999997</v>
      </c>
      <c r="AC6" s="21">
        <f t="shared" si="4"/>
        <v>37.57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72.349999999999994</v>
      </c>
      <c r="BR6" s="21">
        <f t="shared" ref="BR6:BZ6" si="8">IF(BR7="",NA(),BR7)</f>
        <v>63.3</v>
      </c>
      <c r="BS6" s="21">
        <f t="shared" si="8"/>
        <v>58.5</v>
      </c>
      <c r="BT6" s="21">
        <f t="shared" si="8"/>
        <v>77.95</v>
      </c>
      <c r="BU6" s="21">
        <f t="shared" si="8"/>
        <v>55.7</v>
      </c>
      <c r="BV6" s="21">
        <f t="shared" si="8"/>
        <v>59.8</v>
      </c>
      <c r="BW6" s="21">
        <f t="shared" si="8"/>
        <v>57.77</v>
      </c>
      <c r="BX6" s="21">
        <f t="shared" si="8"/>
        <v>57.31</v>
      </c>
      <c r="BY6" s="21">
        <f t="shared" si="8"/>
        <v>57.08</v>
      </c>
      <c r="BZ6" s="21">
        <f t="shared" si="8"/>
        <v>56.26</v>
      </c>
      <c r="CA6" s="20" t="str">
        <f>IF(CA7="","",IF(CA7="-","【-】","【"&amp;SUBSTITUTE(TEXT(CA7,"#,##0.00"),"-","△")&amp;"】"))</f>
        <v>【60.65】</v>
      </c>
      <c r="CB6" s="21">
        <f>IF(CB7="",NA(),CB7)</f>
        <v>123.49</v>
      </c>
      <c r="CC6" s="21">
        <f t="shared" ref="CC6:CK6" si="9">IF(CC7="",NA(),CC7)</f>
        <v>130.66999999999999</v>
      </c>
      <c r="CD6" s="21">
        <f t="shared" si="9"/>
        <v>135.6</v>
      </c>
      <c r="CE6" s="21">
        <f t="shared" si="9"/>
        <v>100.52</v>
      </c>
      <c r="CF6" s="21">
        <f t="shared" si="9"/>
        <v>141.49</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88.06</v>
      </c>
      <c r="CN6" s="21">
        <f t="shared" ref="CN6:CV6" si="10">IF(CN7="",NA(),CN7)</f>
        <v>88.06</v>
      </c>
      <c r="CO6" s="21">
        <f t="shared" si="10"/>
        <v>88.06</v>
      </c>
      <c r="CP6" s="21">
        <f t="shared" si="10"/>
        <v>88.06</v>
      </c>
      <c r="CQ6" s="21">
        <f t="shared" si="10"/>
        <v>88.06</v>
      </c>
      <c r="CR6" s="21">
        <f t="shared" si="10"/>
        <v>51.75</v>
      </c>
      <c r="CS6" s="21">
        <f t="shared" si="10"/>
        <v>50.68</v>
      </c>
      <c r="CT6" s="21">
        <f t="shared" si="10"/>
        <v>50.14</v>
      </c>
      <c r="CU6" s="21">
        <f t="shared" si="10"/>
        <v>54.83</v>
      </c>
      <c r="CV6" s="21">
        <f t="shared" si="10"/>
        <v>66.53</v>
      </c>
      <c r="CW6" s="20" t="str">
        <f>IF(CW7="","",IF(CW7="-","【-】","【"&amp;SUBSTITUTE(TEXT(CW7,"#,##0.00"),"-","△")&amp;"】"))</f>
        <v>【61.14】</v>
      </c>
      <c r="CX6" s="21">
        <f>IF(CX7="",NA(),CX7)</f>
        <v>100</v>
      </c>
      <c r="CY6" s="21">
        <f t="shared" ref="CY6:DG6" si="11">IF(CY7="",NA(),CY7)</f>
        <v>100</v>
      </c>
      <c r="CZ6" s="21">
        <f t="shared" si="11"/>
        <v>100</v>
      </c>
      <c r="DA6" s="21">
        <f t="shared" si="11"/>
        <v>100</v>
      </c>
      <c r="DB6" s="21">
        <f t="shared" si="11"/>
        <v>100</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392057</v>
      </c>
      <c r="D7" s="23">
        <v>47</v>
      </c>
      <c r="E7" s="23">
        <v>17</v>
      </c>
      <c r="F7" s="23">
        <v>5</v>
      </c>
      <c r="G7" s="23">
        <v>0</v>
      </c>
      <c r="H7" s="23" t="s">
        <v>99</v>
      </c>
      <c r="I7" s="23" t="s">
        <v>100</v>
      </c>
      <c r="J7" s="23" t="s">
        <v>101</v>
      </c>
      <c r="K7" s="23" t="s">
        <v>102</v>
      </c>
      <c r="L7" s="23" t="s">
        <v>103</v>
      </c>
      <c r="M7" s="23" t="s">
        <v>104</v>
      </c>
      <c r="N7" s="24" t="s">
        <v>105</v>
      </c>
      <c r="O7" s="24" t="s">
        <v>106</v>
      </c>
      <c r="P7" s="24">
        <v>0.59</v>
      </c>
      <c r="Q7" s="24">
        <v>100</v>
      </c>
      <c r="R7" s="24">
        <v>2550</v>
      </c>
      <c r="S7" s="24">
        <v>26497</v>
      </c>
      <c r="T7" s="24">
        <v>91.5</v>
      </c>
      <c r="U7" s="24">
        <v>289.58</v>
      </c>
      <c r="V7" s="24">
        <v>156</v>
      </c>
      <c r="W7" s="24">
        <v>7.0000000000000007E-2</v>
      </c>
      <c r="X7" s="24">
        <v>2228.5700000000002</v>
      </c>
      <c r="Y7" s="24">
        <v>38.869999999999997</v>
      </c>
      <c r="Z7" s="24">
        <v>39.39</v>
      </c>
      <c r="AA7" s="24">
        <v>39.46</v>
      </c>
      <c r="AB7" s="24">
        <v>33.909999999999997</v>
      </c>
      <c r="AC7" s="24">
        <v>37.57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72.349999999999994</v>
      </c>
      <c r="BR7" s="24">
        <v>63.3</v>
      </c>
      <c r="BS7" s="24">
        <v>58.5</v>
      </c>
      <c r="BT7" s="24">
        <v>77.95</v>
      </c>
      <c r="BU7" s="24">
        <v>55.7</v>
      </c>
      <c r="BV7" s="24">
        <v>59.8</v>
      </c>
      <c r="BW7" s="24">
        <v>57.77</v>
      </c>
      <c r="BX7" s="24">
        <v>57.31</v>
      </c>
      <c r="BY7" s="24">
        <v>57.08</v>
      </c>
      <c r="BZ7" s="24">
        <v>56.26</v>
      </c>
      <c r="CA7" s="24">
        <v>60.65</v>
      </c>
      <c r="CB7" s="24">
        <v>123.49</v>
      </c>
      <c r="CC7" s="24">
        <v>130.66999999999999</v>
      </c>
      <c r="CD7" s="24">
        <v>135.6</v>
      </c>
      <c r="CE7" s="24">
        <v>100.52</v>
      </c>
      <c r="CF7" s="24">
        <v>141.49</v>
      </c>
      <c r="CG7" s="24">
        <v>263.76</v>
      </c>
      <c r="CH7" s="24">
        <v>274.35000000000002</v>
      </c>
      <c r="CI7" s="24">
        <v>273.52</v>
      </c>
      <c r="CJ7" s="24">
        <v>274.99</v>
      </c>
      <c r="CK7" s="24">
        <v>282.08999999999997</v>
      </c>
      <c r="CL7" s="24">
        <v>256.97000000000003</v>
      </c>
      <c r="CM7" s="24">
        <v>88.06</v>
      </c>
      <c r="CN7" s="24">
        <v>88.06</v>
      </c>
      <c r="CO7" s="24">
        <v>88.06</v>
      </c>
      <c r="CP7" s="24">
        <v>88.06</v>
      </c>
      <c r="CQ7" s="24">
        <v>88.06</v>
      </c>
      <c r="CR7" s="24">
        <v>51.75</v>
      </c>
      <c r="CS7" s="24">
        <v>50.68</v>
      </c>
      <c r="CT7" s="24">
        <v>50.14</v>
      </c>
      <c r="CU7" s="24">
        <v>54.83</v>
      </c>
      <c r="CV7" s="24">
        <v>66.53</v>
      </c>
      <c r="CW7" s="24">
        <v>61.14</v>
      </c>
      <c r="CX7" s="24">
        <v>100</v>
      </c>
      <c r="CY7" s="24">
        <v>100</v>
      </c>
      <c r="CZ7" s="24">
        <v>100</v>
      </c>
      <c r="DA7" s="24">
        <v>100</v>
      </c>
      <c r="DB7" s="24">
        <v>100</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門田知之</cp:lastModifiedBy>
  <dcterms:created xsi:type="dcterms:W3CDTF">2022-12-01T02:00:28Z</dcterms:created>
  <dcterms:modified xsi:type="dcterms:W3CDTF">2023-01-13T02:43:40Z</dcterms:modified>
  <cp:category/>
</cp:coreProperties>
</file>