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331\Desktop\【経営比較分析表】2021_394122_47_1718\"/>
    </mc:Choice>
  </mc:AlternateContent>
  <workbookProtection workbookAlgorithmName="SHA-512" workbookHashValue="stK+3dHivUc/Yfj/pSJSb0FAyl34qIQtQYR5pTDmfzYPXlDYqyYk3UgjHuPE8KzylkNyGgkYV9hWwWEtpF8kLw==" workbookSaltValue="Er37fTZjHbqAE1a40JqCz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<sst xmlns="http://schemas.openxmlformats.org/spreadsheetml/2006/main" count="236" uniqueCount="120">
  <si>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</si>
  <si>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</si>
  <si>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</si>
  <si>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</si>
  <si>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</si>
  <si>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</si>
  <si>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</si>
  <si>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</si>
  <si>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</si>
  <si>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</si>
  <si>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</si>
  <si>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</si>
  <si>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</si>
  <si>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</si>
  <si>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</si>
  <si>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</si>
  <si>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</si>
  <si>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</si>
  <si>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</si>
  <si>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</si>
  <si>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</si>
  <si>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</si>
  <si>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</si>
  <si>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</si>
  <si>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</si>
  <si>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</si>
  <si>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</si>
  <si>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</si>
  <si>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</si>
  <si>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</si>
  <si>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</si>
  <si>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</si>
  <si>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</si>
  <si>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</si>
  <si>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</si>
  <si>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</si>
  <si>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</si>
  <si>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</si>
  <si>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</si>
  <si>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</si>
  <si>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</si>
  <si>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</si>
  <si>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</si>
  <si>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</si>
  <si>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</si>
  <si>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</si>
  <si>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</si>
  <si>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</si>
  <si>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</si>
  <si>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</si>
  <si>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</si>
  <si>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</si>
  <si>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</si>
  <si>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</si>
  <si>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</si>
  <si>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</si>
  <si>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</si>
  <si>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</si>
  <si>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</si>
  <si>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</si>
  <si>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</si>
  <si>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</si>
  <si>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</si>
  <si>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</si>
  <si>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</si>
  <si>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</si>
  <si>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</si>
  <si>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</si>
  <si>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</si>
  <si>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</si>
  <si>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</si>
  <si>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</si>
  <si>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</si>
  <si>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</si>
  <si>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</si>
  <si>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</si>
  <si>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</si>
  <si>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</si>
  <si>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</si>
  <si>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</si>
  <si>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</si>
  <si>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</si>
  <si>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</si>
  <si>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</si>
  <si>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</si>
  <si>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</si>
  <si>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</si>
  <si>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</si>
  <si>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</si>
  <si>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</si>
  <si>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</si>
  <si>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</si>
  <si>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</si>
  <si>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</si>
  <si>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</si>
  <si>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</si>
  <si>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</si>
  <si>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</si>
  <si>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</si>
  <si>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</si>
  <si>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</si>
  <si>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</si>
  <si>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</si>
  <si>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</si>
  <si>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</si>
  <si>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</si>
  <si>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</si>
  <si>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</si>
  <si>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</si>
  <si>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</si>
  <si>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</si>
  <si>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</si>
  <si>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</si>
  <si>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</si>
  <si>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</si>
  <si>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</si>
  <si>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</si>
  <si>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四万十町の農業集落排水施設は２か所あり、２か所とも処理場および管路は整備済みである。現在の主な支出は建設時の起債の償還と機器の修繕費が主となっている。
　今後は老朽化した機器の更新が必要であるが、使用料収入の増加は見込まれない事から、国庫補助事業（農山漁村地域整備交付金）を活用しての整備計画策定や修繕が必要となってくると考える。
　令和３年度は機器の修繕が必要となったため、汚水処理原価が大きくなっており、経費回収率も下がってしまった。収支不足は他会計からの繰入金に依存しており、今後も修繕が多くなってくることから、料金改定を視野に入れた見直しが必要と言える。</t>
    <rPh sb="168" eb="170">
      <t>レイワ</t>
    </rPh>
    <rPh sb="172" eb="173">
      <t>ド</t>
    </rPh>
    <rPh sb="177" eb="179">
      <t>シュウゼン</t>
    </rPh>
    <phoneticPr fontId="0"/>
  </si>
  <si>
    <t>　町内の農業集落排水施設は宮内地区が平成１３年より、江師地区が平成９年より稼働しているが、近年設備の不具合が徐々に発生している。水処理の要となるポンプやブロア類については、町の単独費で修繕・交換をしているが、機器類の老朽化により突発的に機器が作動しなくなる恐れがある。
　そのため令和元年度に策定した最適整備構想をもとに、計画的に修繕・交換等を行い機器の更新を行っていく予定である。</t>
    <rPh sb="140" eb="142">
      <t>レイワ</t>
    </rPh>
    <rPh sb="142" eb="144">
      <t>ガンネン</t>
    </rPh>
    <rPh sb="144" eb="145">
      <t>ド</t>
    </rPh>
    <rPh sb="146" eb="148">
      <t>サクテイ</t>
    </rPh>
    <phoneticPr fontId="4"/>
  </si>
  <si>
    <t xml:space="preserve">　面的整備が完了していることから、今後も維持管理を適正に行っていくとともに、より一層の経営の健全化に取り組んでいく必要がある。
　また、施設の最適化構想を基に老朽化した機器等の更新や点検修繕を適切に実施し、より確実な水処理を目指し、町民の生活環境の向上に努めていく。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</si>
</sst>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CC-4EBB-AD92-B6F821E366C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0ACC-4EBB-AD92-B6F821E366C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34.270000000000003</c:v>
                </c:pt>
                <c:pt idx="1">
                  <c:v>35.96</c:v>
                </c:pt>
                <c:pt idx="2">
                  <c:v>35.96</c:v>
                </c:pt>
                <c:pt idx="3">
                  <c:v>35.96</c:v>
                </c:pt>
                <c:pt idx="4">
                  <c:v>35.96</c:v>
                </c:pt>
              </c:numCache>
            </c:numRef>
          </c:val>
          <c:extLst>
            <c:ext xmlns:c16="http://schemas.microsoft.com/office/drawing/2014/chart" uri="{C3380CC4-5D6E-409C-BE32-E72D297353CC}">
              <c16:uniqueId val="{00000000-EE88-4EA5-AF28-F342DF87BA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E88-4EA5-AF28-F342DF87BA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77.650000000000006</c:v>
                </c:pt>
                <c:pt idx="1">
                  <c:v>77.02</c:v>
                </c:pt>
                <c:pt idx="2">
                  <c:v>86.87</c:v>
                </c:pt>
                <c:pt idx="3">
                  <c:v>80.63</c:v>
                </c:pt>
                <c:pt idx="4">
                  <c:v>76.47</c:v>
                </c:pt>
              </c:numCache>
            </c:numRef>
          </c:val>
          <c:extLst>
            <c:ext xmlns:c16="http://schemas.microsoft.com/office/drawing/2014/chart" uri="{C3380CC4-5D6E-409C-BE32-E72D297353CC}">
              <c16:uniqueId val="{00000000-78BD-4712-87C3-90F4B6C65D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78BD-4712-87C3-90F4B6C65D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94.7</c:v>
                </c:pt>
              </c:numCache>
            </c:numRef>
          </c:val>
          <c:extLst>
            <c:ext xmlns:c16="http://schemas.microsoft.com/office/drawing/2014/chart" uri="{C3380CC4-5D6E-409C-BE32-E72D297353CC}">
              <c16:uniqueId val="{00000000-BAF6-4A78-A826-979C37A389A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F6-4A78-A826-979C37A389A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3F-42E2-B73A-82B6D1F578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3F-42E2-B73A-82B6D1F578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CA-4B47-889D-565F8EFE2F8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CA-4B47-889D-565F8EFE2F8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D9-46CE-A6F0-85C8ABBBBC0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D9-46CE-A6F0-85C8ABBBBC0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29-47EE-94B5-0DA628F330E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29-47EE-94B5-0DA628F330E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35-44DB-B520-E451839FD2F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6C35-44DB-B520-E451839FD2F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39.93</c:v>
                </c:pt>
                <c:pt idx="1">
                  <c:v>48.08</c:v>
                </c:pt>
                <c:pt idx="2">
                  <c:v>41.06</c:v>
                </c:pt>
                <c:pt idx="3">
                  <c:v>72.22</c:v>
                </c:pt>
                <c:pt idx="4">
                  <c:v>44.38</c:v>
                </c:pt>
              </c:numCache>
            </c:numRef>
          </c:val>
          <c:extLst>
            <c:ext xmlns:c16="http://schemas.microsoft.com/office/drawing/2014/chart" uri="{C3380CC4-5D6E-409C-BE32-E72D297353CC}">
              <c16:uniqueId val="{00000000-0C79-4485-9EA2-D311BDFBB65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0C79-4485-9EA2-D311BDFBB65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206.4</c:v>
                </c:pt>
                <c:pt idx="1">
                  <c:v>160.32</c:v>
                </c:pt>
                <c:pt idx="2">
                  <c:v>203.57</c:v>
                </c:pt>
                <c:pt idx="3">
                  <c:v>119.35</c:v>
                </c:pt>
                <c:pt idx="4">
                  <c:v>208.91</c:v>
                </c:pt>
              </c:numCache>
            </c:numRef>
          </c:val>
          <c:extLst>
            <c:ext xmlns:c16="http://schemas.microsoft.com/office/drawing/2014/chart" uri="{C3380CC4-5D6E-409C-BE32-E72D297353CC}">
              <c16:uniqueId val="{00000000-FFBF-4EC5-AED6-F191DE260E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FFBF-4EC5-AED6-F191DE260E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四万十町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16107</v>
      </c>
      <c r="AM8" s="54"/>
      <c r="AN8" s="54"/>
      <c r="AO8" s="54"/>
      <c r="AP8" s="54"/>
      <c r="AQ8" s="54"/>
      <c r="AR8" s="54"/>
      <c r="AS8" s="54"/>
      <c r="AT8" s="53">
        <f>データ!T6</f>
        <v>642.28</v>
      </c>
      <c r="AU8" s="53"/>
      <c r="AV8" s="53"/>
      <c r="AW8" s="53"/>
      <c r="AX8" s="53"/>
      <c r="AY8" s="53"/>
      <c r="AZ8" s="53"/>
      <c r="BA8" s="53"/>
      <c r="BB8" s="53">
        <f>データ!U6</f>
        <v>25.08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2.0299999999999998</v>
      </c>
      <c r="Q10" s="53"/>
      <c r="R10" s="53"/>
      <c r="S10" s="53"/>
      <c r="T10" s="53"/>
      <c r="U10" s="53"/>
      <c r="V10" s="53"/>
      <c r="W10" s="53">
        <f>データ!Q6</f>
        <v>100</v>
      </c>
      <c r="X10" s="53"/>
      <c r="Y10" s="53"/>
      <c r="Z10" s="53"/>
      <c r="AA10" s="53"/>
      <c r="AB10" s="53"/>
      <c r="AC10" s="53"/>
      <c r="AD10" s="54">
        <f>データ!R6</f>
        <v>2610</v>
      </c>
      <c r="AE10" s="54"/>
      <c r="AF10" s="54"/>
      <c r="AG10" s="54"/>
      <c r="AH10" s="54"/>
      <c r="AI10" s="54"/>
      <c r="AJ10" s="54"/>
      <c r="AK10" s="2"/>
      <c r="AL10" s="54">
        <f>データ!V6</f>
        <v>323</v>
      </c>
      <c r="AM10" s="54"/>
      <c r="AN10" s="54"/>
      <c r="AO10" s="54"/>
      <c r="AP10" s="54"/>
      <c r="AQ10" s="54"/>
      <c r="AR10" s="54"/>
      <c r="AS10" s="54"/>
      <c r="AT10" s="53">
        <f>データ!W6</f>
        <v>0.24</v>
      </c>
      <c r="AU10" s="53"/>
      <c r="AV10" s="53"/>
      <c r="AW10" s="53"/>
      <c r="AX10" s="53"/>
      <c r="AY10" s="53"/>
      <c r="AZ10" s="53"/>
      <c r="BA10" s="53"/>
      <c r="BB10" s="53">
        <f>データ!X6</f>
        <v>1345.83</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cxbEC59qQLi+409tR5fplKPnwEgg7Wd9JGHr1PUyRqaoSr9jowrHq4k2a5xpqMXH+tv+k6R45ZUWUZWkLf+y5Q==" saltValue="ukmhbgR5Tac0jZFxOFIrc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394122</v>
      </c>
      <c r="D6" s="19">
        <f t="shared" si="3"/>
        <v>47</v>
      </c>
      <c r="E6" s="19">
        <f t="shared" si="3"/>
        <v>17</v>
      </c>
      <c r="F6" s="19">
        <f t="shared" si="3"/>
        <v>5</v>
      </c>
      <c r="G6" s="19">
        <f t="shared" si="3"/>
        <v>0</v>
      </c>
      <c r="H6" s="19" t="str">
        <f t="shared" si="3"/>
        <v>高知県　四万十町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2.0299999999999998</v>
      </c>
      <c r="Q6" s="20">
        <f t="shared" si="3"/>
        <v>100</v>
      </c>
      <c r="R6" s="20">
        <f t="shared" si="3"/>
        <v>2610</v>
      </c>
      <c r="S6" s="20">
        <f t="shared" si="3"/>
        <v>16107</v>
      </c>
      <c r="T6" s="20">
        <f t="shared" si="3"/>
        <v>642.28</v>
      </c>
      <c r="U6" s="20">
        <f t="shared" si="3"/>
        <v>25.08</v>
      </c>
      <c r="V6" s="20">
        <f t="shared" si="3"/>
        <v>323</v>
      </c>
      <c r="W6" s="20">
        <f t="shared" si="3"/>
        <v>0.24</v>
      </c>
      <c r="X6" s="20">
        <f t="shared" si="3"/>
        <v>1345.83</v>
      </c>
      <c r="Y6" s="21">
        <f>IF(Y7="",NA(),Y7)</f>
        <v>100</v>
      </c>
      <c r="Z6" s="21">
        <f t="shared" ref="Z6:AH6" si="4">IF(Z7="",NA(),Z7)</f>
        <v>100</v>
      </c>
      <c r="AA6" s="21">
        <f t="shared" si="4"/>
        <v>100</v>
      </c>
      <c r="AB6" s="21">
        <f t="shared" si="4"/>
        <v>100</v>
      </c>
      <c r="AC6" s="21">
        <f t="shared" si="4"/>
        <v>94.7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39.93</v>
      </c>
      <c r="BR6" s="21">
        <f t="shared" ref="BR6:BZ6" si="8">IF(BR7="",NA(),BR7)</f>
        <v>48.08</v>
      </c>
      <c r="BS6" s="21">
        <f t="shared" si="8"/>
        <v>41.06</v>
      </c>
      <c r="BT6" s="21">
        <f t="shared" si="8"/>
        <v>72.22</v>
      </c>
      <c r="BU6" s="21">
        <f t="shared" si="8"/>
        <v>44.38</v>
      </c>
      <c r="BV6" s="21">
        <f t="shared" si="8"/>
        <v>59.8</v>
      </c>
      <c r="BW6" s="21">
        <f t="shared" si="8"/>
        <v>57.77</v>
      </c>
      <c r="BX6" s="21">
        <f t="shared" si="8"/>
        <v>57.31</v>
      </c>
      <c r="BY6" s="21">
        <f t="shared" si="8"/>
        <v>57.08</v>
      </c>
      <c r="BZ6" s="21">
        <f t="shared" si="8"/>
        <v>56.26</v>
      </c>
      <c r="CA6" s="20" t="str">
        <f>IF(CA7="","",IF(CA7="-","【-】","【"&amp;SUBSTITUTE(TEXT(CA7,"#,##0.00"),"-","△")&amp;"】"))</f>
        <v>【60.65】</v>
      </c>
      <c r="CB6" s="21">
        <f>IF(CB7="",NA(),CB7)</f>
        <v>206.4</v>
      </c>
      <c r="CC6" s="21">
        <f t="shared" ref="CC6:CK6" si="9">IF(CC7="",NA(),CC7)</f>
        <v>160.32</v>
      </c>
      <c r="CD6" s="21">
        <f t="shared" si="9"/>
        <v>203.57</v>
      </c>
      <c r="CE6" s="21">
        <f t="shared" si="9"/>
        <v>119.35</v>
      </c>
      <c r="CF6" s="21">
        <f t="shared" si="9"/>
        <v>208.91</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34.270000000000003</v>
      </c>
      <c r="CN6" s="21">
        <f t="shared" ref="CN6:CV6" si="10">IF(CN7="",NA(),CN7)</f>
        <v>35.96</v>
      </c>
      <c r="CO6" s="21">
        <f t="shared" si="10"/>
        <v>35.96</v>
      </c>
      <c r="CP6" s="21">
        <f t="shared" si="10"/>
        <v>35.96</v>
      </c>
      <c r="CQ6" s="21">
        <f t="shared" si="10"/>
        <v>35.96</v>
      </c>
      <c r="CR6" s="21">
        <f t="shared" si="10"/>
        <v>51.75</v>
      </c>
      <c r="CS6" s="21">
        <f t="shared" si="10"/>
        <v>50.68</v>
      </c>
      <c r="CT6" s="21">
        <f t="shared" si="10"/>
        <v>50.14</v>
      </c>
      <c r="CU6" s="21">
        <f t="shared" si="10"/>
        <v>54.83</v>
      </c>
      <c r="CV6" s="21">
        <f t="shared" si="10"/>
        <v>66.53</v>
      </c>
      <c r="CW6" s="20" t="str">
        <f>IF(CW7="","",IF(CW7="-","【-】","【"&amp;SUBSTITUTE(TEXT(CW7,"#,##0.00"),"-","△")&amp;"】"))</f>
        <v>【61.14】</v>
      </c>
      <c r="CX6" s="21">
        <f>IF(CX7="",NA(),CX7)</f>
        <v>77.650000000000006</v>
      </c>
      <c r="CY6" s="21">
        <f t="shared" ref="CY6:DG6" si="11">IF(CY7="",NA(),CY7)</f>
        <v>77.02</v>
      </c>
      <c r="CZ6" s="21">
        <f t="shared" si="11"/>
        <v>86.87</v>
      </c>
      <c r="DA6" s="21">
        <f t="shared" si="11"/>
        <v>80.63</v>
      </c>
      <c r="DB6" s="21">
        <f t="shared" si="11"/>
        <v>76.47</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394122</v>
      </c>
      <c r="D7" s="23">
        <v>47</v>
      </c>
      <c r="E7" s="23">
        <v>17</v>
      </c>
      <c r="F7" s="23">
        <v>5</v>
      </c>
      <c r="G7" s="23">
        <v>0</v>
      </c>
      <c r="H7" s="23" t="s">
        <v>98</v>
      </c>
      <c r="I7" s="23" t="s">
        <v>99</v>
      </c>
      <c r="J7" s="23" t="s">
        <v>100</v>
      </c>
      <c r="K7" s="23" t="s">
        <v>101</v>
      </c>
      <c r="L7" s="23" t="s">
        <v>102</v>
      </c>
      <c r="M7" s="23" t="s">
        <v>103</v>
      </c>
      <c r="N7" s="24" t="s">
        <v>104</v>
      </c>
      <c r="O7" s="24" t="s">
        <v>105</v>
      </c>
      <c r="P7" s="24">
        <v>2.0299999999999998</v>
      </c>
      <c r="Q7" s="24">
        <v>100</v>
      </c>
      <c r="R7" s="24">
        <v>2610</v>
      </c>
      <c r="S7" s="24">
        <v>16107</v>
      </c>
      <c r="T7" s="24">
        <v>642.28</v>
      </c>
      <c r="U7" s="24">
        <v>25.08</v>
      </c>
      <c r="V7" s="24">
        <v>323</v>
      </c>
      <c r="W7" s="24">
        <v>0.24</v>
      </c>
      <c r="X7" s="24">
        <v>1345.83</v>
      </c>
      <c r="Y7" s="24">
        <v>100</v>
      </c>
      <c r="Z7" s="24">
        <v>100</v>
      </c>
      <c r="AA7" s="24">
        <v>100</v>
      </c>
      <c r="AB7" s="24">
        <v>100</v>
      </c>
      <c r="AC7" s="24">
        <v>94.7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39.93</v>
      </c>
      <c r="BR7" s="24">
        <v>48.08</v>
      </c>
      <c r="BS7" s="24">
        <v>41.06</v>
      </c>
      <c r="BT7" s="24">
        <v>72.22</v>
      </c>
      <c r="BU7" s="24">
        <v>44.38</v>
      </c>
      <c r="BV7" s="24">
        <v>59.8</v>
      </c>
      <c r="BW7" s="24">
        <v>57.77</v>
      </c>
      <c r="BX7" s="24">
        <v>57.31</v>
      </c>
      <c r="BY7" s="24">
        <v>57.08</v>
      </c>
      <c r="BZ7" s="24">
        <v>56.26</v>
      </c>
      <c r="CA7" s="24">
        <v>60.65</v>
      </c>
      <c r="CB7" s="24">
        <v>206.4</v>
      </c>
      <c r="CC7" s="24">
        <v>160.32</v>
      </c>
      <c r="CD7" s="24">
        <v>203.57</v>
      </c>
      <c r="CE7" s="24">
        <v>119.35</v>
      </c>
      <c r="CF7" s="24">
        <v>208.91</v>
      </c>
      <c r="CG7" s="24">
        <v>263.76</v>
      </c>
      <c r="CH7" s="24">
        <v>274.35000000000002</v>
      </c>
      <c r="CI7" s="24">
        <v>273.52</v>
      </c>
      <c r="CJ7" s="24">
        <v>274.99</v>
      </c>
      <c r="CK7" s="24">
        <v>282.08999999999997</v>
      </c>
      <c r="CL7" s="24">
        <v>256.97000000000003</v>
      </c>
      <c r="CM7" s="24">
        <v>34.270000000000003</v>
      </c>
      <c r="CN7" s="24">
        <v>35.96</v>
      </c>
      <c r="CO7" s="24">
        <v>35.96</v>
      </c>
      <c r="CP7" s="24">
        <v>35.96</v>
      </c>
      <c r="CQ7" s="24">
        <v>35.96</v>
      </c>
      <c r="CR7" s="24">
        <v>51.75</v>
      </c>
      <c r="CS7" s="24">
        <v>50.68</v>
      </c>
      <c r="CT7" s="24">
        <v>50.14</v>
      </c>
      <c r="CU7" s="24">
        <v>54.83</v>
      </c>
      <c r="CV7" s="24">
        <v>66.53</v>
      </c>
      <c r="CW7" s="24">
        <v>61.14</v>
      </c>
      <c r="CX7" s="24">
        <v>77.650000000000006</v>
      </c>
      <c r="CY7" s="24">
        <v>77.02</v>
      </c>
      <c r="CZ7" s="24">
        <v>86.87</v>
      </c>
      <c r="DA7" s="24">
        <v>80.63</v>
      </c>
      <c r="DB7" s="24">
        <v>76.47</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2022-12-01T02:00:39Z</dcterms:created>
  <dcterms:modified xsi:type="dcterms:W3CDTF">2023-01-10T00:21:21Z</dcterms:modified>
  <cp:category/>
</cp:coreProperties>
</file>