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ohara\Desktop\d\農集排\経営比較分析表\"/>
    </mc:Choice>
  </mc:AlternateContent>
  <workbookProtection workbookAlgorithmName="SHA-512" workbookHashValue="2iGe+hChKcFkH2eeCxaERv7hGi0GyOc2H0kDfatqNq8xOtieaGE5dxa6EhN4wVJEcdnTZB+PrC0xDZoyJK17pw==" workbookSaltValue="D5KWc1qaX06M1jBn3KR9HQ==" workbookSpinCount="100000" lockStructure="1"/>
  <bookViews>
    <workbookView xWindow="0" yWindow="0" windowWidth="19200" windowHeight="109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<sst xmlns="http://schemas.openxmlformats.org/spreadsheetml/2006/main" count="236" uniqueCount="121">
  <si>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</si>
  <si>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</si>
  <si>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</si>
  <si>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</si>
  <si>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</si>
  <si>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</si>
  <si>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</si>
  <si>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</si>
  <si>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</si>
  <si>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</si>
  <si>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</si>
  <si>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</si>
  <si>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</si>
  <si>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</si>
  <si>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</si>
  <si>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</si>
  <si>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</si>
  <si>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</si>
  <si>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</si>
  <si>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</si>
  <si>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</si>
  <si>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</si>
  <si>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</si>
  <si>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</si>
  <si>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</si>
  <si>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</si>
  <si>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</si>
  <si>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</si>
  <si>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</si>
  <si>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</si>
  <si>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</si>
  <si>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</si>
  <si>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</si>
  <si>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</si>
  <si>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</si>
  <si>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</si>
  <si>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</si>
  <si>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</si>
  <si>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</si>
  <si>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</si>
  <si>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</si>
  <si>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</si>
  <si>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</si>
  <si>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</si>
  <si>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</si>
  <si>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</si>
  <si>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</si>
  <si>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</si>
  <si>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</si>
  <si>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</si>
  <si>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</si>
  <si>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</si>
  <si>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</si>
  <si>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</si>
  <si>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</si>
  <si>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</si>
  <si>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</si>
  <si>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</si>
  <si>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</si>
  <si>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</si>
  <si>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</si>
  <si>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</si>
  <si>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</si>
  <si>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</si>
  <si>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</si>
  <si>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</si>
  <si>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</si>
  <si>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</si>
  <si>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</si>
  <si>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</si>
  <si>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</si>
  <si>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</si>
  <si>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</si>
  <si>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</si>
  <si>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</si>
  <si>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</si>
  <si>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</si>
  <si>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</si>
  <si>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</si>
  <si>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</si>
  <si>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</si>
  <si>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</si>
  <si>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</si>
  <si>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</si>
  <si>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</si>
  <si>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</si>
  <si>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</si>
  <si>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</si>
  <si>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</si>
  <si>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</si>
  <si>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</si>
  <si>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</si>
  <si>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</si>
  <si>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</si>
  <si>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</si>
  <si>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</si>
  <si>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</si>
  <si>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</si>
  <si>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</si>
  <si>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</si>
  <si>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</si>
  <si>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</si>
  <si>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</si>
  <si>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</si>
  <si>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</si>
  <si>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</si>
  <si>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</si>
  <si>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</si>
  <si>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</si>
  <si>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</si>
  <si>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</si>
  <si>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</si>
  <si>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</si>
  <si>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</si>
  <si>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</si>
  <si>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</si>
  <si>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</si>
  <si>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</si>
  <si>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収益的収支比率は、100％で推移しているが、経費回収率は100％を下回っている。現状では汚水処理にかかる経費は使用料収入だけでは賄えておらず、一般会計繰入金で賄っている状態である。
　また、施設利用率、水洗化率共に平均を下回っており、農業集落排水の加入率が低いことが分かる。
　今後とも加入促進に取り組んで行き、更なる経営の効率上昇に向けた取り組みが必要である。</t>
    <phoneticPr fontId="4"/>
  </si>
  <si>
    <t>　更なる経費回収率の上昇、施設利用率、水洗化率の上昇に向け、今後とも、農業集落排水施設への加入を促進していく必要がある。
　引き続き施設の強化（管路の更新、ポンプの修繕、不明水対策等）を行い、更なる経営向上を目指す。</t>
    <phoneticPr fontId="4"/>
  </si>
  <si>
    <t>平成27年度に策定をした農業集落排水事業機能強化対策計画概要書を基に、汚水処理施設の主要部品の更新、機器更新等の機能強化対策の工事を平成29年度～令和元年度の3ヶ年にかけて実施した。　　　農業集落排水事業が開始してから27年が経過しており核施設の老朽化が進行している。　　　　　　　このため中央クリーンセンター内の機械設備及び各中継ポンプ場の水位計及びポンプに故障が頻繁に発生しており、年間の維持修繕費が増加している。　　　　　　　　　　　　　　　　　　　　　　　　　　　　　　　　　　　　　　　　　　　　　　　　　　　　　　　　　　　　　　　　　　　　　　　　　　　　　　　　　　　　　　　　　　　　　　　　　　　　　　　　　              
農業集落排水事業開始から27年が経過しており、各施設の老朽化が進行している。このため中央クリーンセンター内の機械設備及び、各中継ポンプ場の水位計及びポンプの故障が頻繁に発生している。過去5年間の修繕費を検証してみると、H28～R元年までは年間1,200千円～1,500千円で推移していたがR2年は前年比160％の2,000千円、と増加傾向にある。</t>
    <rPh sb="193" eb="195">
      <t>ネンカン</t>
    </rPh>
    <rPh sb="196" eb="198">
      <t>イジ</t>
    </rPh>
    <rPh sb="198" eb="201">
      <t>シュウゼンヒ</t>
    </rPh>
    <rPh sb="202" eb="20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</si>
</sst>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13-4590-B34C-4CBB3485982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B213-4590-B34C-4CBB3485982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37.78</c:v>
                </c:pt>
                <c:pt idx="1">
                  <c:v>37.22</c:v>
                </c:pt>
                <c:pt idx="2">
                  <c:v>40.83</c:v>
                </c:pt>
                <c:pt idx="3">
                  <c:v>36.39</c:v>
                </c:pt>
                <c:pt idx="4">
                  <c:v>40.83</c:v>
                </c:pt>
              </c:numCache>
            </c:numRef>
          </c:val>
          <c:extLst>
            <c:ext xmlns:c16="http://schemas.microsoft.com/office/drawing/2014/chart" uri="{C3380CC4-5D6E-409C-BE32-E72D297353CC}">
              <c16:uniqueId val="{00000000-D307-4316-AE55-3621921B825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D307-4316-AE55-3621921B825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52.66</c:v>
                </c:pt>
                <c:pt idx="1">
                  <c:v>55.61</c:v>
                </c:pt>
                <c:pt idx="2">
                  <c:v>56.8</c:v>
                </c:pt>
                <c:pt idx="3">
                  <c:v>64.94</c:v>
                </c:pt>
                <c:pt idx="4">
                  <c:v>63.38</c:v>
                </c:pt>
              </c:numCache>
            </c:numRef>
          </c:val>
          <c:extLst>
            <c:ext xmlns:c16="http://schemas.microsoft.com/office/drawing/2014/chart" uri="{C3380CC4-5D6E-409C-BE32-E72D297353CC}">
              <c16:uniqueId val="{00000000-B8C9-4A48-BC51-E9863A45F7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8C9-4A48-BC51-E9863A45F7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8C6-422B-8389-9DAA8C2AA5A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C6-422B-8389-9DAA8C2AA5A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2D-4A0F-9C93-C127B2D1B21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2D-4A0F-9C93-C127B2D1B21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8F-45B1-A79E-B3F2310000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8F-45B1-A79E-B3F2310000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2B-431A-B51F-656E2411505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2B-431A-B51F-656E2411505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27-46E6-BE4C-D23B569B2C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27-46E6-BE4C-D23B569B2C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5E-444E-85E1-05B198EAC6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E65E-444E-85E1-05B198EAC6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73.17</c:v>
                </c:pt>
                <c:pt idx="1">
                  <c:v>76.599999999999994</c:v>
                </c:pt>
                <c:pt idx="2">
                  <c:v>76.64</c:v>
                </c:pt>
                <c:pt idx="3">
                  <c:v>64.86</c:v>
                </c:pt>
                <c:pt idx="4">
                  <c:v>77.03</c:v>
                </c:pt>
              </c:numCache>
            </c:numRef>
          </c:val>
          <c:extLst>
            <c:ext xmlns:c16="http://schemas.microsoft.com/office/drawing/2014/chart" uri="{C3380CC4-5D6E-409C-BE32-E72D297353CC}">
              <c16:uniqueId val="{00000000-B2FF-4C10-9A38-426FAB53C5D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B2FF-4C10-9A38-426FAB53C5D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150.01</c:v>
                </c:pt>
                <c:pt idx="2">
                  <c:v>150</c:v>
                </c:pt>
                <c:pt idx="3">
                  <c:v>178.56</c:v>
                </c:pt>
                <c:pt idx="4">
                  <c:v>150.9</c:v>
                </c:pt>
              </c:numCache>
            </c:numRef>
          </c:val>
          <c:extLst>
            <c:ext xmlns:c16="http://schemas.microsoft.com/office/drawing/2014/chart" uri="{C3380CC4-5D6E-409C-BE32-E72D297353CC}">
              <c16:uniqueId val="{00000000-7F8D-4CEE-A3D8-FBF028754F8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7F8D-4CEE-A3D8-FBF028754F8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Y5" sqref="Y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三原村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1468</v>
      </c>
      <c r="AM8" s="37"/>
      <c r="AN8" s="37"/>
      <c r="AO8" s="37"/>
      <c r="AP8" s="37"/>
      <c r="AQ8" s="37"/>
      <c r="AR8" s="37"/>
      <c r="AS8" s="37"/>
      <c r="AT8" s="38">
        <f>データ!T6</f>
        <v>85.37</v>
      </c>
      <c r="AU8" s="38"/>
      <c r="AV8" s="38"/>
      <c r="AW8" s="38"/>
      <c r="AX8" s="38"/>
      <c r="AY8" s="38"/>
      <c r="AZ8" s="38"/>
      <c r="BA8" s="38"/>
      <c r="BB8" s="38">
        <f>データ!U6</f>
        <v>17.2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49.07</v>
      </c>
      <c r="Q10" s="38"/>
      <c r="R10" s="38"/>
      <c r="S10" s="38"/>
      <c r="T10" s="38"/>
      <c r="U10" s="38"/>
      <c r="V10" s="38"/>
      <c r="W10" s="38">
        <f>データ!Q6</f>
        <v>100</v>
      </c>
      <c r="X10" s="38"/>
      <c r="Y10" s="38"/>
      <c r="Z10" s="38"/>
      <c r="AA10" s="38"/>
      <c r="AB10" s="38"/>
      <c r="AC10" s="38"/>
      <c r="AD10" s="37">
        <f>データ!R6</f>
        <v>2090</v>
      </c>
      <c r="AE10" s="37"/>
      <c r="AF10" s="37"/>
      <c r="AG10" s="37"/>
      <c r="AH10" s="37"/>
      <c r="AI10" s="37"/>
      <c r="AJ10" s="37"/>
      <c r="AK10" s="2"/>
      <c r="AL10" s="37">
        <f>データ!V6</f>
        <v>710</v>
      </c>
      <c r="AM10" s="37"/>
      <c r="AN10" s="37"/>
      <c r="AO10" s="37"/>
      <c r="AP10" s="37"/>
      <c r="AQ10" s="37"/>
      <c r="AR10" s="37"/>
      <c r="AS10" s="37"/>
      <c r="AT10" s="38">
        <f>データ!W6</f>
        <v>0.63</v>
      </c>
      <c r="AU10" s="38"/>
      <c r="AV10" s="38"/>
      <c r="AW10" s="38"/>
      <c r="AX10" s="38"/>
      <c r="AY10" s="38"/>
      <c r="AZ10" s="38"/>
      <c r="BA10" s="38"/>
      <c r="BB10" s="38">
        <f>データ!X6</f>
        <v>1126.98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120</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45</v>
      </c>
      <c r="N86" s="12" t="s">
        <v>45</v>
      </c>
      <c r="O86" s="12" t="str">
        <f>データ!EO6</f>
        <v>【0.03】</v>
      </c>
    </row>
  </sheetData>
  <sheetProtection algorithmName="SHA-512" hashValue="60PX8ysxouJihGmngsopW46dmXqETmmDgX2tvrPrgGIEZae3FRv3w4hbFIRg41lestPz/cSiaiIgI2TarEPghg==" saltValue="3sAKI1Rw+vlv3+bO1bLvL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394271</v>
      </c>
      <c r="D6" s="19">
        <f t="shared" si="3"/>
        <v>47</v>
      </c>
      <c r="E6" s="19">
        <f t="shared" si="3"/>
        <v>17</v>
      </c>
      <c r="F6" s="19">
        <f t="shared" si="3"/>
        <v>5</v>
      </c>
      <c r="G6" s="19">
        <f t="shared" si="3"/>
        <v>0</v>
      </c>
      <c r="H6" s="19" t="str">
        <f t="shared" si="3"/>
        <v>高知県　三原村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49.07</v>
      </c>
      <c r="Q6" s="20">
        <f t="shared" si="3"/>
        <v>100</v>
      </c>
      <c r="R6" s="20">
        <f t="shared" si="3"/>
        <v>2090</v>
      </c>
      <c r="S6" s="20">
        <f t="shared" si="3"/>
        <v>1468</v>
      </c>
      <c r="T6" s="20">
        <f t="shared" si="3"/>
        <v>85.37</v>
      </c>
      <c r="U6" s="20">
        <f t="shared" si="3"/>
        <v>17.2</v>
      </c>
      <c r="V6" s="20">
        <f t="shared" si="3"/>
        <v>710</v>
      </c>
      <c r="W6" s="20">
        <f t="shared" si="3"/>
        <v>0.63</v>
      </c>
      <c r="X6" s="20">
        <f t="shared" si="3"/>
        <v>1126.98</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73.17</v>
      </c>
      <c r="BR6" s="21">
        <f t="shared" ref="BR6:BZ6" si="8">IF(BR7="",NA(),BR7)</f>
        <v>76.599999999999994</v>
      </c>
      <c r="BS6" s="21">
        <f t="shared" si="8"/>
        <v>76.64</v>
      </c>
      <c r="BT6" s="21">
        <f t="shared" si="8"/>
        <v>64.86</v>
      </c>
      <c r="BU6" s="21">
        <f t="shared" si="8"/>
        <v>77.03</v>
      </c>
      <c r="BV6" s="21">
        <f t="shared" si="8"/>
        <v>59.8</v>
      </c>
      <c r="BW6" s="21">
        <f t="shared" si="8"/>
        <v>57.77</v>
      </c>
      <c r="BX6" s="21">
        <f t="shared" si="8"/>
        <v>57.31</v>
      </c>
      <c r="BY6" s="21">
        <f t="shared" si="8"/>
        <v>57.08</v>
      </c>
      <c r="BZ6" s="21">
        <f t="shared" si="8"/>
        <v>56.26</v>
      </c>
      <c r="CA6" s="20" t="str">
        <f>IF(CA7="","",IF(CA7="-","【-】","【"&amp;SUBSTITUTE(TEXT(CA7,"#,##0.00"),"-","△")&amp;"】"))</f>
        <v>【60.65】</v>
      </c>
      <c r="CB6" s="21">
        <f>IF(CB7="",NA(),CB7)</f>
        <v>150</v>
      </c>
      <c r="CC6" s="21">
        <f t="shared" ref="CC6:CK6" si="9">IF(CC7="",NA(),CC7)</f>
        <v>150.01</v>
      </c>
      <c r="CD6" s="21">
        <f t="shared" si="9"/>
        <v>150</v>
      </c>
      <c r="CE6" s="21">
        <f t="shared" si="9"/>
        <v>178.56</v>
      </c>
      <c r="CF6" s="21">
        <f t="shared" si="9"/>
        <v>150.9</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37.78</v>
      </c>
      <c r="CN6" s="21">
        <f t="shared" ref="CN6:CV6" si="10">IF(CN7="",NA(),CN7)</f>
        <v>37.22</v>
      </c>
      <c r="CO6" s="21">
        <f t="shared" si="10"/>
        <v>40.83</v>
      </c>
      <c r="CP6" s="21">
        <f t="shared" si="10"/>
        <v>36.39</v>
      </c>
      <c r="CQ6" s="21">
        <f t="shared" si="10"/>
        <v>40.83</v>
      </c>
      <c r="CR6" s="21">
        <f t="shared" si="10"/>
        <v>51.75</v>
      </c>
      <c r="CS6" s="21">
        <f t="shared" si="10"/>
        <v>50.68</v>
      </c>
      <c r="CT6" s="21">
        <f t="shared" si="10"/>
        <v>50.14</v>
      </c>
      <c r="CU6" s="21">
        <f t="shared" si="10"/>
        <v>54.83</v>
      </c>
      <c r="CV6" s="21">
        <f t="shared" si="10"/>
        <v>66.53</v>
      </c>
      <c r="CW6" s="20" t="str">
        <f>IF(CW7="","",IF(CW7="-","【-】","【"&amp;SUBSTITUTE(TEXT(CW7,"#,##0.00"),"-","△")&amp;"】"))</f>
        <v>【61.14】</v>
      </c>
      <c r="CX6" s="21">
        <f>IF(CX7="",NA(),CX7)</f>
        <v>52.66</v>
      </c>
      <c r="CY6" s="21">
        <f t="shared" ref="CY6:DG6" si="11">IF(CY7="",NA(),CY7)</f>
        <v>55.61</v>
      </c>
      <c r="CZ6" s="21">
        <f t="shared" si="11"/>
        <v>56.8</v>
      </c>
      <c r="DA6" s="21">
        <f t="shared" si="11"/>
        <v>64.94</v>
      </c>
      <c r="DB6" s="21">
        <f t="shared" si="11"/>
        <v>63.38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394271</v>
      </c>
      <c r="D7" s="23">
        <v>47</v>
      </c>
      <c r="E7" s="23">
        <v>17</v>
      </c>
      <c r="F7" s="23">
        <v>5</v>
      </c>
      <c r="G7" s="23">
        <v>0</v>
      </c>
      <c r="H7" s="23" t="s">
        <v>99</v>
      </c>
      <c r="I7" s="23" t="s">
        <v>100</v>
      </c>
      <c r="J7" s="23" t="s">
        <v>101</v>
      </c>
      <c r="K7" s="23" t="s">
        <v>102</v>
      </c>
      <c r="L7" s="23" t="s">
        <v>103</v>
      </c>
      <c r="M7" s="23" t="s">
        <v>104</v>
      </c>
      <c r="N7" s="24" t="s">
        <v>105</v>
      </c>
      <c r="O7" s="24" t="s">
        <v>106</v>
      </c>
      <c r="P7" s="24">
        <v>49.07</v>
      </c>
      <c r="Q7" s="24">
        <v>100</v>
      </c>
      <c r="R7" s="24">
        <v>2090</v>
      </c>
      <c r="S7" s="24">
        <v>1468</v>
      </c>
      <c r="T7" s="24">
        <v>85.37</v>
      </c>
      <c r="U7" s="24">
        <v>17.2</v>
      </c>
      <c r="V7" s="24">
        <v>710</v>
      </c>
      <c r="W7" s="24">
        <v>0.63</v>
      </c>
      <c r="X7" s="24">
        <v>1126.98</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73.17</v>
      </c>
      <c r="BR7" s="24">
        <v>76.599999999999994</v>
      </c>
      <c r="BS7" s="24">
        <v>76.64</v>
      </c>
      <c r="BT7" s="24">
        <v>64.86</v>
      </c>
      <c r="BU7" s="24">
        <v>77.03</v>
      </c>
      <c r="BV7" s="24">
        <v>59.8</v>
      </c>
      <c r="BW7" s="24">
        <v>57.77</v>
      </c>
      <c r="BX7" s="24">
        <v>57.31</v>
      </c>
      <c r="BY7" s="24">
        <v>57.08</v>
      </c>
      <c r="BZ7" s="24">
        <v>56.26</v>
      </c>
      <c r="CA7" s="24">
        <v>60.65</v>
      </c>
      <c r="CB7" s="24">
        <v>150</v>
      </c>
      <c r="CC7" s="24">
        <v>150.01</v>
      </c>
      <c r="CD7" s="24">
        <v>150</v>
      </c>
      <c r="CE7" s="24">
        <v>178.56</v>
      </c>
      <c r="CF7" s="24">
        <v>150.9</v>
      </c>
      <c r="CG7" s="24">
        <v>263.76</v>
      </c>
      <c r="CH7" s="24">
        <v>274.35000000000002</v>
      </c>
      <c r="CI7" s="24">
        <v>273.52</v>
      </c>
      <c r="CJ7" s="24">
        <v>274.99</v>
      </c>
      <c r="CK7" s="24">
        <v>282.08999999999997</v>
      </c>
      <c r="CL7" s="24">
        <v>256.97000000000003</v>
      </c>
      <c r="CM7" s="24">
        <v>37.78</v>
      </c>
      <c r="CN7" s="24">
        <v>37.22</v>
      </c>
      <c r="CO7" s="24">
        <v>40.83</v>
      </c>
      <c r="CP7" s="24">
        <v>36.39</v>
      </c>
      <c r="CQ7" s="24">
        <v>40.83</v>
      </c>
      <c r="CR7" s="24">
        <v>51.75</v>
      </c>
      <c r="CS7" s="24">
        <v>50.68</v>
      </c>
      <c r="CT7" s="24">
        <v>50.14</v>
      </c>
      <c r="CU7" s="24">
        <v>54.83</v>
      </c>
      <c r="CV7" s="24">
        <v>66.53</v>
      </c>
      <c r="CW7" s="24">
        <v>61.14</v>
      </c>
      <c r="CX7" s="24">
        <v>52.66</v>
      </c>
      <c r="CY7" s="24">
        <v>55.61</v>
      </c>
      <c r="CZ7" s="24">
        <v>56.8</v>
      </c>
      <c r="DA7" s="24">
        <v>64.94</v>
      </c>
      <c r="DB7" s="24">
        <v>63.38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大原　健太</cp:lastModifiedBy>
  <dcterms:created xsi:type="dcterms:W3CDTF">2023-01-13T00:04:05Z</dcterms:created>
  <dcterms:modified xsi:type="dcterms:W3CDTF">2023-01-18T00:38:02Z</dcterms:modified>
  <cp:category/>
</cp:coreProperties>
</file>