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<sst xmlns="http://schemas.openxmlformats.org/spreadsheetml/2006/main" xmlns:r="http://schemas.openxmlformats.org/officeDocument/2006/relationships" count="48" uniqueCount="48">
  <si>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貸　家</t>
  </si>
  <si>
    <t>高　知　県</t>
  </si>
  <si>
    <t xml:space="preserve"> 貸　家</t>
  </si>
  <si>
    <t xml:space="preserve"> １ 月</t>
  </si>
  <si>
    <t xml:space="preserve"> ４ 月</t>
  </si>
  <si>
    <t>（単位：戸）</t>
  </si>
  <si>
    <t xml:space="preserve"> ２ 月</t>
  </si>
  <si>
    <t xml:space="preserve"> ５ 月</t>
  </si>
  <si>
    <t>　　</t>
  </si>
  <si>
    <t xml:space="preserve"> ３ 月</t>
  </si>
  <si>
    <t xml:space="preserve"> ６ 月</t>
  </si>
  <si>
    <t xml:space="preserve"> ７ 月</t>
  </si>
  <si>
    <t>　　新設住宅計</t>
  </si>
  <si>
    <t xml:space="preserve"> ８ 月</t>
  </si>
  <si>
    <t>前年比</t>
  </si>
  <si>
    <t xml:space="preserve"> ９ 月</t>
  </si>
  <si>
    <t>１０月</t>
  </si>
  <si>
    <t>１１月</t>
  </si>
  <si>
    <t>１２月</t>
  </si>
  <si>
    <t>年計</t>
  </si>
  <si>
    <t xml:space="preserve"> 年度計</t>
  </si>
  <si>
    <t>利　用</t>
  </si>
  <si>
    <t>木　造</t>
  </si>
  <si>
    <t>持　家</t>
  </si>
  <si>
    <t>関係別</t>
  </si>
  <si>
    <t>令和8年度新設住宅：総括表</t>
    <rPh sb="0" eb="2">
      <t>れいわ</t>
    </rPh>
    <phoneticPr fontId="19" type="Hiragana"/>
  </si>
  <si>
    <t>給与住宅</t>
  </si>
  <si>
    <t>分譲住宅</t>
  </si>
  <si>
    <t>共　同</t>
  </si>
  <si>
    <t>その他</t>
  </si>
  <si>
    <t>Ｓ</t>
  </si>
  <si>
    <t>構造別</t>
  </si>
  <si>
    <t>非木造</t>
  </si>
  <si>
    <t>ＳＲＣ</t>
  </si>
  <si>
    <t>建て方別</t>
  </si>
  <si>
    <t xml:space="preserve"> 分譲住宅</t>
  </si>
  <si>
    <t>ＲＣ</t>
  </si>
  <si>
    <t>ＣＢ</t>
  </si>
  <si>
    <t>一戸建</t>
  </si>
  <si>
    <t>長屋建</t>
  </si>
  <si>
    <t/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</si>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</sst>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4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5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88"/>
  <sheetViews>
    <sheetView tabSelected="1" showOutlineSymbols="0" view="pageBreakPreview" zoomScale="85" zoomScaleNormal="75" zoomScaleSheetLayoutView="85" workbookViewId="0">
      <pane xSplit="3" ySplit="4" topLeftCell="D5" activePane="bottomRight" state="frozen"/>
      <selection pane="topRight"/>
      <selection pane="bottomLeft"/>
      <selection pane="bottomRight" activeCell="K16" sqref="K16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25</v>
      </c>
      <c r="R2" s="14" t="s">
        <v>1</v>
      </c>
    </row>
    <row r="3" spans="1:23" ht="18">
      <c r="K3" s="38"/>
      <c r="L3" s="38"/>
      <c r="S3" s="1" t="s">
        <v>5</v>
      </c>
    </row>
    <row r="4" spans="1:23" ht="22.5" customHeight="1">
      <c r="A4" s="2" t="s">
        <v>8</v>
      </c>
      <c r="B4" s="15"/>
      <c r="C4" s="15"/>
      <c r="D4" s="26" t="s">
        <v>3</v>
      </c>
      <c r="E4" s="26" t="s">
        <v>6</v>
      </c>
      <c r="F4" s="26" t="s">
        <v>9</v>
      </c>
      <c r="G4" s="26" t="s">
        <v>4</v>
      </c>
      <c r="H4" s="26" t="s">
        <v>7</v>
      </c>
      <c r="I4" s="26" t="s">
        <v>10</v>
      </c>
      <c r="J4" s="26" t="s">
        <v>11</v>
      </c>
      <c r="K4" s="26" t="s">
        <v>13</v>
      </c>
      <c r="L4" s="26" t="s">
        <v>15</v>
      </c>
      <c r="M4" s="26" t="s">
        <v>16</v>
      </c>
      <c r="N4" s="26" t="s">
        <v>17</v>
      </c>
      <c r="O4" s="26" t="s">
        <v>18</v>
      </c>
      <c r="P4" s="26" t="s">
        <v>19</v>
      </c>
      <c r="Q4" s="26" t="s">
        <v>3</v>
      </c>
      <c r="R4" s="26" t="s">
        <v>6</v>
      </c>
      <c r="S4" s="26" t="s">
        <v>9</v>
      </c>
      <c r="T4" s="41" t="s">
        <v>20</v>
      </c>
      <c r="U4" s="1" t="s">
        <v>4</v>
      </c>
    </row>
    <row r="5" spans="1:23" ht="27" customHeight="1">
      <c r="A5" s="3" t="s">
        <v>12</v>
      </c>
      <c r="B5" s="16"/>
      <c r="C5" s="16"/>
      <c r="D5" s="27">
        <v>135</v>
      </c>
      <c r="E5" s="27">
        <v>131</v>
      </c>
      <c r="F5" s="27">
        <v>132</v>
      </c>
      <c r="G5" s="27">
        <v>199</v>
      </c>
      <c r="H5" s="27">
        <v>206</v>
      </c>
      <c r="I5" s="27"/>
      <c r="J5" s="27"/>
      <c r="K5" s="27"/>
      <c r="L5" s="27"/>
      <c r="M5" s="27"/>
      <c r="N5" s="27"/>
      <c r="O5" s="27"/>
      <c r="P5" s="27">
        <f t="shared" ref="P5:P20" si="0">SUM(D5:O5)</f>
        <v>803</v>
      </c>
      <c r="Q5" s="27"/>
      <c r="R5" s="27"/>
      <c r="S5" s="27"/>
      <c r="T5" s="42">
        <f>SUM(G5:O5,Q5:S5)</f>
        <v>405</v>
      </c>
      <c r="V5" s="44">
        <f t="shared" ref="V5:V19" si="1">HLOOKUP($U$4,$G$4:$S$19,W5,FALSE)</f>
        <v>199</v>
      </c>
      <c r="W5" s="1">
        <v>2</v>
      </c>
    </row>
    <row r="6" spans="1:23" ht="27" customHeight="1">
      <c r="A6" s="3" t="s">
        <v>21</v>
      </c>
      <c r="B6" s="17"/>
      <c r="C6" s="22" t="s">
        <v>23</v>
      </c>
      <c r="D6" s="28">
        <v>73</v>
      </c>
      <c r="E6" s="28">
        <v>81</v>
      </c>
      <c r="F6" s="28">
        <v>91</v>
      </c>
      <c r="G6" s="36">
        <v>102</v>
      </c>
      <c r="H6" s="28">
        <v>84</v>
      </c>
      <c r="I6" s="28"/>
      <c r="J6" s="28"/>
      <c r="K6" s="17"/>
      <c r="L6" s="28"/>
      <c r="M6" s="28"/>
      <c r="N6" s="28"/>
      <c r="O6" s="28"/>
      <c r="P6" s="17">
        <f t="shared" si="0"/>
        <v>431</v>
      </c>
      <c r="Q6" s="28"/>
      <c r="R6" s="28"/>
      <c r="S6" s="28"/>
      <c r="T6" s="42">
        <f t="shared" ref="T6:T20" si="2">SUM(G6:O6)+SUM(Q6:S6)</f>
        <v>186</v>
      </c>
      <c r="V6" s="1">
        <f t="shared" si="1"/>
        <v>102</v>
      </c>
      <c r="W6" s="1">
        <f t="shared" ref="W6:W19" si="3">W5+1</f>
        <v>3</v>
      </c>
    </row>
    <row r="7" spans="1:23" ht="27" customHeight="1">
      <c r="A7" s="4" t="s">
        <v>24</v>
      </c>
      <c r="B7" s="17"/>
      <c r="C7" s="22" t="s">
        <v>0</v>
      </c>
      <c r="D7" s="28">
        <v>39</v>
      </c>
      <c r="E7" s="28">
        <v>23</v>
      </c>
      <c r="F7" s="28">
        <v>24</v>
      </c>
      <c r="G7" s="36">
        <v>8</v>
      </c>
      <c r="H7" s="28">
        <v>39</v>
      </c>
      <c r="I7" s="28"/>
      <c r="J7" s="28"/>
      <c r="K7" s="28"/>
      <c r="L7" s="28"/>
      <c r="M7" s="28"/>
      <c r="N7" s="28"/>
      <c r="O7" s="28"/>
      <c r="P7" s="17">
        <f t="shared" si="0"/>
        <v>133</v>
      </c>
      <c r="Q7" s="28"/>
      <c r="R7" s="28"/>
      <c r="S7" s="28"/>
      <c r="T7" s="42">
        <f t="shared" si="2"/>
        <v>47</v>
      </c>
      <c r="V7" s="1">
        <f t="shared" si="1"/>
        <v>8</v>
      </c>
      <c r="W7" s="1">
        <f t="shared" si="3"/>
        <v>4</v>
      </c>
    </row>
    <row r="8" spans="1:23" ht="27" customHeight="1">
      <c r="A8" s="5"/>
      <c r="B8" s="17"/>
      <c r="C8" s="22" t="s">
        <v>26</v>
      </c>
      <c r="D8" s="28">
        <v>1</v>
      </c>
      <c r="E8" s="28">
        <v>0</v>
      </c>
      <c r="F8" s="28">
        <v>0</v>
      </c>
      <c r="G8" s="36">
        <v>7</v>
      </c>
      <c r="H8" s="28">
        <v>40</v>
      </c>
      <c r="I8" s="28"/>
      <c r="J8" s="28"/>
      <c r="K8" s="28"/>
      <c r="L8" s="28"/>
      <c r="M8" s="28"/>
      <c r="N8" s="28"/>
      <c r="O8" s="28"/>
      <c r="P8" s="17">
        <f t="shared" si="0"/>
        <v>48</v>
      </c>
      <c r="Q8" s="28"/>
      <c r="R8" s="28"/>
      <c r="S8" s="28"/>
      <c r="T8" s="42">
        <f t="shared" si="2"/>
        <v>47</v>
      </c>
      <c r="V8" s="1">
        <f t="shared" si="1"/>
        <v>7</v>
      </c>
      <c r="W8" s="1">
        <f t="shared" si="3"/>
        <v>5</v>
      </c>
    </row>
    <row r="9" spans="1:23" ht="27" customHeight="1">
      <c r="A9" s="5"/>
      <c r="B9" s="17"/>
      <c r="C9" s="22" t="s">
        <v>27</v>
      </c>
      <c r="D9" s="28">
        <v>22</v>
      </c>
      <c r="E9" s="28">
        <v>27</v>
      </c>
      <c r="F9" s="28">
        <v>17</v>
      </c>
      <c r="G9" s="36">
        <v>82</v>
      </c>
      <c r="H9" s="28">
        <v>43</v>
      </c>
      <c r="I9" s="28"/>
      <c r="J9" s="28"/>
      <c r="K9" s="28"/>
      <c r="L9" s="28"/>
      <c r="M9" s="28"/>
      <c r="N9" s="28"/>
      <c r="O9" s="28"/>
      <c r="P9" s="17">
        <f t="shared" si="0"/>
        <v>191</v>
      </c>
      <c r="Q9" s="28"/>
      <c r="R9" s="28"/>
      <c r="S9" s="28"/>
      <c r="T9" s="42">
        <f t="shared" si="2"/>
        <v>125</v>
      </c>
      <c r="V9" s="1">
        <f t="shared" si="1"/>
        <v>82</v>
      </c>
      <c r="W9" s="1">
        <f t="shared" si="3"/>
        <v>6</v>
      </c>
    </row>
    <row r="10" spans="1:23" ht="27" customHeight="1">
      <c r="A10" s="6" t="s">
        <v>31</v>
      </c>
      <c r="B10" s="17"/>
      <c r="C10" s="22" t="s">
        <v>22</v>
      </c>
      <c r="D10" s="17">
        <v>117</v>
      </c>
      <c r="E10" s="17">
        <v>115</v>
      </c>
      <c r="F10" s="17">
        <v>123</v>
      </c>
      <c r="G10" s="27">
        <v>135</v>
      </c>
      <c r="H10" s="17">
        <v>147</v>
      </c>
      <c r="I10" s="17"/>
      <c r="J10" s="17"/>
      <c r="K10" s="17"/>
      <c r="L10" s="17"/>
      <c r="M10" s="17"/>
      <c r="N10" s="17"/>
      <c r="O10" s="17"/>
      <c r="P10" s="17">
        <f t="shared" si="0"/>
        <v>637</v>
      </c>
      <c r="Q10" s="17"/>
      <c r="R10" s="17"/>
      <c r="S10" s="17"/>
      <c r="T10" s="42">
        <f t="shared" si="2"/>
        <v>282</v>
      </c>
      <c r="U10" s="44">
        <f>SUM(V10:V11)</f>
        <v>199</v>
      </c>
      <c r="V10" s="1">
        <f t="shared" si="1"/>
        <v>135</v>
      </c>
      <c r="W10" s="1">
        <f t="shared" si="3"/>
        <v>7</v>
      </c>
    </row>
    <row r="11" spans="1:23" ht="27" customHeight="1">
      <c r="A11" s="7"/>
      <c r="B11" s="17"/>
      <c r="C11" s="22" t="s">
        <v>32</v>
      </c>
      <c r="D11" s="17">
        <v>18</v>
      </c>
      <c r="E11" s="17">
        <v>16</v>
      </c>
      <c r="F11" s="17">
        <v>9</v>
      </c>
      <c r="G11" s="27">
        <v>64</v>
      </c>
      <c r="H11" s="17">
        <v>59</v>
      </c>
      <c r="I11" s="17"/>
      <c r="J11" s="17"/>
      <c r="K11" s="17"/>
      <c r="L11" s="17"/>
      <c r="M11" s="17"/>
      <c r="N11" s="28"/>
      <c r="O11" s="17"/>
      <c r="P11" s="17">
        <f t="shared" si="0"/>
        <v>166</v>
      </c>
      <c r="Q11" s="17"/>
      <c r="R11" s="17"/>
      <c r="S11" s="17"/>
      <c r="T11" s="42">
        <f t="shared" si="2"/>
        <v>123</v>
      </c>
      <c r="V11" s="1">
        <f t="shared" si="1"/>
        <v>64</v>
      </c>
      <c r="W11" s="1">
        <f t="shared" si="3"/>
        <v>8</v>
      </c>
    </row>
    <row r="12" spans="1:23" ht="27" customHeight="1">
      <c r="A12" s="7"/>
      <c r="B12" s="18"/>
      <c r="C12" s="23" t="s">
        <v>33</v>
      </c>
      <c r="D12" s="28">
        <v>0</v>
      </c>
      <c r="E12" s="28">
        <v>0</v>
      </c>
      <c r="F12" s="28">
        <v>0</v>
      </c>
      <c r="G12" s="36">
        <v>0</v>
      </c>
      <c r="H12" s="28">
        <v>0</v>
      </c>
      <c r="I12" s="28"/>
      <c r="J12" s="28"/>
      <c r="K12" s="28"/>
      <c r="L12" s="28"/>
      <c r="M12" s="28"/>
      <c r="N12" s="28"/>
      <c r="O12" s="28"/>
      <c r="P12" s="17">
        <f t="shared" si="0"/>
        <v>0</v>
      </c>
      <c r="Q12" s="28"/>
      <c r="R12" s="28"/>
      <c r="S12" s="28"/>
      <c r="T12" s="42">
        <f t="shared" si="2"/>
        <v>0</v>
      </c>
      <c r="V12" s="1">
        <f t="shared" si="1"/>
        <v>0</v>
      </c>
      <c r="W12" s="1">
        <f t="shared" si="3"/>
        <v>9</v>
      </c>
    </row>
    <row r="13" spans="1:23" ht="27" customHeight="1">
      <c r="A13" s="7"/>
      <c r="B13" s="18"/>
      <c r="C13" s="23" t="s">
        <v>36</v>
      </c>
      <c r="D13" s="28">
        <v>0</v>
      </c>
      <c r="E13" s="28">
        <v>0</v>
      </c>
      <c r="F13" s="28">
        <v>0</v>
      </c>
      <c r="G13" s="36">
        <v>60</v>
      </c>
      <c r="H13" s="28">
        <v>24</v>
      </c>
      <c r="I13" s="28"/>
      <c r="J13" s="28"/>
      <c r="K13" s="28"/>
      <c r="L13" s="28"/>
      <c r="M13" s="28"/>
      <c r="N13" s="28"/>
      <c r="O13" s="28"/>
      <c r="P13" s="17">
        <f t="shared" si="0"/>
        <v>84</v>
      </c>
      <c r="Q13" s="28"/>
      <c r="R13" s="28"/>
      <c r="S13" s="28"/>
      <c r="T13" s="42">
        <f t="shared" si="2"/>
        <v>84</v>
      </c>
      <c r="V13" s="1">
        <f t="shared" si="1"/>
        <v>60</v>
      </c>
      <c r="W13" s="1">
        <f t="shared" si="3"/>
        <v>10</v>
      </c>
    </row>
    <row r="14" spans="1:23" ht="27" customHeight="1">
      <c r="A14" s="7"/>
      <c r="B14" s="18"/>
      <c r="C14" s="23" t="s">
        <v>30</v>
      </c>
      <c r="D14" s="28">
        <v>18</v>
      </c>
      <c r="E14" s="28">
        <v>16</v>
      </c>
      <c r="F14" s="28">
        <v>9</v>
      </c>
      <c r="G14" s="36">
        <v>4</v>
      </c>
      <c r="H14" s="28">
        <v>35</v>
      </c>
      <c r="I14" s="28"/>
      <c r="J14" s="28"/>
      <c r="K14" s="28"/>
      <c r="L14" s="28"/>
      <c r="M14" s="28"/>
      <c r="N14" s="28"/>
      <c r="O14" s="28"/>
      <c r="P14" s="17">
        <f t="shared" si="0"/>
        <v>82</v>
      </c>
      <c r="Q14" s="28"/>
      <c r="R14" s="28"/>
      <c r="S14" s="28"/>
      <c r="T14" s="42">
        <f t="shared" si="2"/>
        <v>39</v>
      </c>
      <c r="V14" s="1">
        <f t="shared" si="1"/>
        <v>4</v>
      </c>
      <c r="W14" s="1">
        <f t="shared" si="3"/>
        <v>11</v>
      </c>
    </row>
    <row r="15" spans="1:23" ht="27" customHeight="1">
      <c r="A15" s="7"/>
      <c r="B15" s="18"/>
      <c r="C15" s="23" t="s">
        <v>37</v>
      </c>
      <c r="D15" s="28">
        <v>0</v>
      </c>
      <c r="E15" s="28">
        <v>0</v>
      </c>
      <c r="F15" s="28">
        <v>0</v>
      </c>
      <c r="G15" s="36">
        <v>0</v>
      </c>
      <c r="H15" s="28">
        <v>0</v>
      </c>
      <c r="I15" s="28"/>
      <c r="J15" s="28"/>
      <c r="K15" s="28"/>
      <c r="L15" s="28"/>
      <c r="M15" s="28"/>
      <c r="N15" s="28"/>
      <c r="O15" s="28"/>
      <c r="P15" s="17">
        <f t="shared" si="0"/>
        <v>0</v>
      </c>
      <c r="Q15" s="28"/>
      <c r="R15" s="28"/>
      <c r="S15" s="28"/>
      <c r="T15" s="42">
        <f t="shared" si="2"/>
        <v>0</v>
      </c>
      <c r="V15" s="1">
        <f t="shared" si="1"/>
        <v>0</v>
      </c>
      <c r="W15" s="1">
        <f t="shared" si="3"/>
        <v>12</v>
      </c>
    </row>
    <row r="16" spans="1:23" ht="27" customHeight="1">
      <c r="A16" s="8"/>
      <c r="B16" s="18"/>
      <c r="C16" s="23" t="s">
        <v>29</v>
      </c>
      <c r="D16" s="28">
        <v>0</v>
      </c>
      <c r="E16" s="28">
        <v>0</v>
      </c>
      <c r="F16" s="28">
        <v>0</v>
      </c>
      <c r="G16" s="36">
        <v>0</v>
      </c>
      <c r="H16" s="28">
        <v>0</v>
      </c>
      <c r="I16" s="28"/>
      <c r="J16" s="28"/>
      <c r="K16" s="28"/>
      <c r="L16" s="28"/>
      <c r="M16" s="28"/>
      <c r="N16" s="28"/>
      <c r="O16" s="28"/>
      <c r="P16" s="17">
        <f t="shared" si="0"/>
        <v>0</v>
      </c>
      <c r="Q16" s="28"/>
      <c r="R16" s="28"/>
      <c r="S16" s="28"/>
      <c r="T16" s="42">
        <f t="shared" si="2"/>
        <v>0</v>
      </c>
      <c r="V16" s="1">
        <f t="shared" si="1"/>
        <v>0</v>
      </c>
      <c r="W16" s="1">
        <f t="shared" si="3"/>
        <v>13</v>
      </c>
    </row>
    <row r="17" spans="1:23" ht="27" customHeight="1">
      <c r="A17" s="3" t="s">
        <v>34</v>
      </c>
      <c r="B17" s="17"/>
      <c r="C17" s="22" t="s">
        <v>38</v>
      </c>
      <c r="D17" s="28">
        <v>99</v>
      </c>
      <c r="E17" s="28">
        <v>108</v>
      </c>
      <c r="F17" s="28">
        <v>114</v>
      </c>
      <c r="G17" s="36">
        <v>133</v>
      </c>
      <c r="H17" s="28">
        <v>107</v>
      </c>
      <c r="I17" s="28"/>
      <c r="J17" s="28"/>
      <c r="K17" s="28"/>
      <c r="L17" s="28"/>
      <c r="M17" s="28"/>
      <c r="N17" s="28"/>
      <c r="O17" s="28"/>
      <c r="P17" s="17">
        <f t="shared" si="0"/>
        <v>561</v>
      </c>
      <c r="Q17" s="28"/>
      <c r="R17" s="28"/>
      <c r="S17" s="28"/>
      <c r="T17" s="42">
        <f t="shared" si="2"/>
        <v>240</v>
      </c>
      <c r="U17" s="44">
        <f>SUM(V17:V19)</f>
        <v>199</v>
      </c>
      <c r="V17" s="1">
        <f t="shared" si="1"/>
        <v>133</v>
      </c>
      <c r="W17" s="1">
        <f t="shared" si="3"/>
        <v>14</v>
      </c>
    </row>
    <row r="18" spans="1:23" ht="27" customHeight="1">
      <c r="A18" s="5"/>
      <c r="B18" s="17"/>
      <c r="C18" s="22" t="s">
        <v>39</v>
      </c>
      <c r="D18" s="28">
        <v>6</v>
      </c>
      <c r="E18" s="28">
        <v>0</v>
      </c>
      <c r="F18" s="28">
        <v>18</v>
      </c>
      <c r="G18" s="36">
        <v>8</v>
      </c>
      <c r="H18" s="28">
        <v>20</v>
      </c>
      <c r="I18" s="28"/>
      <c r="J18" s="28"/>
      <c r="K18" s="28"/>
      <c r="L18" s="28"/>
      <c r="M18" s="28"/>
      <c r="N18" s="28"/>
      <c r="O18" s="28"/>
      <c r="P18" s="17">
        <f t="shared" si="0"/>
        <v>52</v>
      </c>
      <c r="Q18" s="28"/>
      <c r="R18" s="28"/>
      <c r="S18" s="28"/>
      <c r="T18" s="42">
        <f t="shared" si="2"/>
        <v>28</v>
      </c>
      <c r="V18" s="1">
        <f t="shared" si="1"/>
        <v>8</v>
      </c>
      <c r="W18" s="1">
        <f t="shared" si="3"/>
        <v>15</v>
      </c>
    </row>
    <row r="19" spans="1:23" ht="27" customHeight="1">
      <c r="A19" s="9"/>
      <c r="B19" s="19"/>
      <c r="C19" s="24" t="s">
        <v>28</v>
      </c>
      <c r="D19" s="29">
        <v>30</v>
      </c>
      <c r="E19" s="29">
        <v>23</v>
      </c>
      <c r="F19" s="29">
        <v>0</v>
      </c>
      <c r="G19" s="37">
        <v>58</v>
      </c>
      <c r="H19" s="29">
        <v>79</v>
      </c>
      <c r="I19" s="29"/>
      <c r="J19" s="29"/>
      <c r="K19" s="29"/>
      <c r="L19" s="29"/>
      <c r="M19" s="29"/>
      <c r="N19" s="29"/>
      <c r="O19" s="29"/>
      <c r="P19" s="19">
        <f t="shared" si="0"/>
        <v>190</v>
      </c>
      <c r="Q19" s="29"/>
      <c r="R19" s="29"/>
      <c r="S19" s="29"/>
      <c r="T19" s="42">
        <f t="shared" si="2"/>
        <v>137</v>
      </c>
      <c r="V19" s="1">
        <f t="shared" si="1"/>
        <v>58</v>
      </c>
      <c r="W19" s="1">
        <f t="shared" si="3"/>
        <v>16</v>
      </c>
    </row>
    <row r="20" spans="1:23" ht="27" customHeight="1">
      <c r="A20" s="10" t="s">
        <v>41</v>
      </c>
      <c r="B20" s="10"/>
      <c r="C20" s="25" t="s">
        <v>42</v>
      </c>
      <c r="D20" s="30">
        <v>106</v>
      </c>
      <c r="E20" s="30">
        <v>125</v>
      </c>
      <c r="F20" s="30">
        <v>342</v>
      </c>
      <c r="G20" s="30">
        <v>94</v>
      </c>
      <c r="H20" s="30">
        <v>125</v>
      </c>
      <c r="I20" s="30">
        <v>185</v>
      </c>
      <c r="J20" s="30">
        <v>266</v>
      </c>
      <c r="K20" s="30">
        <v>182</v>
      </c>
      <c r="L20" s="30">
        <v>304</v>
      </c>
      <c r="M20" s="30">
        <v>333</v>
      </c>
      <c r="N20" s="30">
        <v>172</v>
      </c>
      <c r="O20" s="30">
        <v>151</v>
      </c>
      <c r="P20" s="40">
        <f t="shared" si="0"/>
        <v>2385</v>
      </c>
      <c r="Q20" s="30">
        <f>D5</f>
        <v>135</v>
      </c>
      <c r="R20" s="30">
        <f>E5</f>
        <v>131</v>
      </c>
      <c r="S20" s="30">
        <f>F5</f>
        <v>132</v>
      </c>
      <c r="T20" s="43">
        <f t="shared" si="2"/>
        <v>2210</v>
      </c>
    </row>
    <row r="21" spans="1:23" ht="27" customHeight="1">
      <c r="C21" s="14" t="s">
        <v>14</v>
      </c>
      <c r="D21" s="31">
        <f t="shared" ref="D21:T21" si="4">IF(D5="","",D5/D20)</f>
        <v>1.2735849056603774</v>
      </c>
      <c r="E21" s="31">
        <f t="shared" si="4"/>
        <v>1.048</v>
      </c>
      <c r="F21" s="31">
        <f t="shared" si="4"/>
        <v>0.38596491228070173</v>
      </c>
      <c r="G21" s="31">
        <f t="shared" si="4"/>
        <v>2.1170212765957448</v>
      </c>
      <c r="H21" s="31">
        <f t="shared" si="4"/>
        <v>1.6479999999999999</v>
      </c>
      <c r="I21" s="31" t="str">
        <f t="shared" si="4"/>
        <v/>
      </c>
      <c r="J21" s="31" t="str">
        <f t="shared" si="4"/>
        <v/>
      </c>
      <c r="K21" s="31" t="str">
        <f t="shared" si="4"/>
        <v/>
      </c>
      <c r="L21" s="31" t="str">
        <f t="shared" si="4"/>
        <v/>
      </c>
      <c r="M21" s="31" t="str">
        <f t="shared" si="4"/>
        <v/>
      </c>
      <c r="N21" s="31" t="str">
        <f t="shared" si="4"/>
        <v/>
      </c>
      <c r="O21" s="31" t="str">
        <f t="shared" si="4"/>
        <v/>
      </c>
      <c r="P21" s="31">
        <f t="shared" si="4"/>
        <v>0.33668763102725369</v>
      </c>
      <c r="Q21" s="31" t="str">
        <f t="shared" si="4"/>
        <v/>
      </c>
      <c r="R21" s="31" t="str">
        <f t="shared" si="4"/>
        <v/>
      </c>
      <c r="S21" s="31" t="str">
        <f t="shared" si="4"/>
        <v/>
      </c>
      <c r="T21" s="31">
        <f t="shared" si="4"/>
        <v>0.18325791855203619</v>
      </c>
    </row>
    <row r="22" spans="1:23" ht="27" customHeight="1">
      <c r="C22" s="14" t="s">
        <v>43</v>
      </c>
      <c r="D22" s="1">
        <f t="shared" ref="D22:T22" si="5">IF(D5="","",D5-D20)</f>
        <v>29</v>
      </c>
      <c r="E22" s="1">
        <f t="shared" si="5"/>
        <v>6</v>
      </c>
      <c r="F22" s="1">
        <f t="shared" si="5"/>
        <v>-210</v>
      </c>
      <c r="G22" s="1">
        <f t="shared" si="5"/>
        <v>105</v>
      </c>
      <c r="H22" s="1">
        <f t="shared" si="5"/>
        <v>81</v>
      </c>
      <c r="I22" s="1" t="str">
        <f t="shared" si="5"/>
        <v/>
      </c>
      <c r="J22" s="1" t="str">
        <f t="shared" si="5"/>
        <v/>
      </c>
      <c r="K22" s="1" t="str">
        <f t="shared" si="5"/>
        <v/>
      </c>
      <c r="L22" s="1" t="str">
        <f t="shared" si="5"/>
        <v/>
      </c>
      <c r="M22" s="1" t="str">
        <f t="shared" si="5"/>
        <v/>
      </c>
      <c r="N22" s="1" t="str">
        <f t="shared" si="5"/>
        <v/>
      </c>
      <c r="O22" s="1" t="str">
        <f t="shared" si="5"/>
        <v/>
      </c>
      <c r="P22" s="1">
        <f t="shared" si="5"/>
        <v>-1582</v>
      </c>
      <c r="Q22" s="1" t="str">
        <f t="shared" si="5"/>
        <v/>
      </c>
      <c r="R22" s="1" t="str">
        <f t="shared" si="5"/>
        <v/>
      </c>
      <c r="S22" s="1" t="str">
        <f t="shared" si="5"/>
        <v/>
      </c>
      <c r="T22" s="1">
        <f t="shared" si="5"/>
        <v>-1805</v>
      </c>
    </row>
    <row r="23" spans="1:23" ht="10" customHeight="1">
      <c r="C23" s="14"/>
    </row>
    <row r="24" spans="1:23" ht="15" customHeight="1">
      <c r="A24" s="11" t="s">
        <v>47</v>
      </c>
      <c r="B24" s="20"/>
      <c r="C24" s="20" t="s">
        <v>44</v>
      </c>
      <c r="D24" s="32">
        <v>71</v>
      </c>
      <c r="E24" s="32">
        <v>97</v>
      </c>
      <c r="F24" s="32">
        <v>177</v>
      </c>
      <c r="G24" s="32">
        <v>54</v>
      </c>
      <c r="H24" s="32">
        <v>79</v>
      </c>
      <c r="I24" s="32">
        <v>77</v>
      </c>
      <c r="J24" s="32">
        <v>99</v>
      </c>
      <c r="K24" s="39">
        <v>92</v>
      </c>
      <c r="L24" s="32">
        <v>99</v>
      </c>
      <c r="M24" s="32">
        <v>102</v>
      </c>
      <c r="N24" s="32">
        <v>93</v>
      </c>
      <c r="O24" s="32">
        <v>93</v>
      </c>
      <c r="P24" s="39">
        <f>SUM(D24:O24)</f>
        <v>1133</v>
      </c>
      <c r="Q24" s="32">
        <f>D6</f>
        <v>73</v>
      </c>
      <c r="R24" s="32">
        <f>E6</f>
        <v>81</v>
      </c>
      <c r="S24" s="32">
        <f>F6</f>
        <v>91</v>
      </c>
      <c r="T24" s="39">
        <f>SUM(G24:O24)+SUM(Q24:S24)</f>
        <v>1033</v>
      </c>
    </row>
    <row r="25" spans="1:23" ht="15" customHeight="1">
      <c r="A25" s="12"/>
      <c r="B25" s="12"/>
      <c r="C25" s="13"/>
      <c r="D25" s="33">
        <f t="shared" ref="D25:T25" si="6">IF(D6="","",D6/D24)</f>
        <v>1.028169014084507</v>
      </c>
      <c r="E25" s="33">
        <f t="shared" si="6"/>
        <v>0.83505154639175261</v>
      </c>
      <c r="F25" s="33">
        <f t="shared" si="6"/>
        <v>0.51412429378531077</v>
      </c>
      <c r="G25" s="33">
        <f t="shared" si="6"/>
        <v>1.8888888888888888</v>
      </c>
      <c r="H25" s="33">
        <f t="shared" si="6"/>
        <v>1.0632911392405062</v>
      </c>
      <c r="I25" s="33" t="str">
        <f t="shared" si="6"/>
        <v/>
      </c>
      <c r="J25" s="33" t="str">
        <f t="shared" si="6"/>
        <v/>
      </c>
      <c r="K25" s="33" t="str">
        <f t="shared" si="6"/>
        <v/>
      </c>
      <c r="L25" s="33" t="str">
        <f t="shared" si="6"/>
        <v/>
      </c>
      <c r="M25" s="33" t="str">
        <f t="shared" si="6"/>
        <v/>
      </c>
      <c r="N25" s="33" t="str">
        <f t="shared" si="6"/>
        <v/>
      </c>
      <c r="O25" s="33" t="str">
        <f t="shared" si="6"/>
        <v/>
      </c>
      <c r="P25" s="33">
        <f t="shared" si="6"/>
        <v>0.38040600176522504</v>
      </c>
      <c r="Q25" s="33" t="str">
        <f t="shared" si="6"/>
        <v/>
      </c>
      <c r="R25" s="33" t="str">
        <f t="shared" si="6"/>
        <v/>
      </c>
      <c r="S25" s="33" t="str">
        <f t="shared" si="6"/>
        <v/>
      </c>
      <c r="T25" s="33">
        <f t="shared" si="6"/>
        <v>0.18005808325266215</v>
      </c>
    </row>
    <row r="26" spans="1:23" ht="15" customHeight="1">
      <c r="A26" s="12"/>
      <c r="B26" s="12"/>
      <c r="C26" s="20" t="s">
        <v>2</v>
      </c>
      <c r="D26" s="32">
        <v>12</v>
      </c>
      <c r="E26" s="32">
        <v>3</v>
      </c>
      <c r="F26" s="32">
        <v>81</v>
      </c>
      <c r="G26" s="32">
        <v>33</v>
      </c>
      <c r="H26" s="32">
        <v>25</v>
      </c>
      <c r="I26" s="32">
        <v>36</v>
      </c>
      <c r="J26" s="32">
        <v>72</v>
      </c>
      <c r="K26" s="39">
        <v>57</v>
      </c>
      <c r="L26" s="32">
        <v>116</v>
      </c>
      <c r="M26" s="32">
        <v>48</v>
      </c>
      <c r="N26" s="32">
        <v>54</v>
      </c>
      <c r="O26" s="32">
        <v>28</v>
      </c>
      <c r="P26" s="39">
        <f>SUM(D26:O26)</f>
        <v>565</v>
      </c>
      <c r="Q26" s="32">
        <f>D7</f>
        <v>39</v>
      </c>
      <c r="R26" s="32">
        <f>E7</f>
        <v>23</v>
      </c>
      <c r="S26" s="32">
        <f>F7</f>
        <v>24</v>
      </c>
      <c r="T26" s="39">
        <f>SUM(G26:O26)+SUM(Q26:S26)</f>
        <v>555</v>
      </c>
    </row>
    <row r="27" spans="1:23" ht="15" customHeight="1">
      <c r="A27" s="12"/>
      <c r="B27" s="12"/>
      <c r="C27" s="13"/>
      <c r="D27" s="33">
        <f t="shared" ref="D27:T27" si="7">IF(D7="","",D7/D26)</f>
        <v>3.25</v>
      </c>
      <c r="E27" s="33">
        <f t="shared" si="7"/>
        <v>7.666666666666667</v>
      </c>
      <c r="F27" s="33">
        <f t="shared" si="7"/>
        <v>0.29629629629629628</v>
      </c>
      <c r="G27" s="33">
        <f t="shared" si="7"/>
        <v>0.24242424242424243</v>
      </c>
      <c r="H27" s="33">
        <f t="shared" si="7"/>
        <v>1.56</v>
      </c>
      <c r="I27" s="33" t="str">
        <f t="shared" si="7"/>
        <v/>
      </c>
      <c r="J27" s="33" t="str">
        <f t="shared" si="7"/>
        <v/>
      </c>
      <c r="K27" s="33" t="str">
        <f t="shared" si="7"/>
        <v/>
      </c>
      <c r="L27" s="33" t="str">
        <f t="shared" si="7"/>
        <v/>
      </c>
      <c r="M27" s="33" t="str">
        <f t="shared" si="7"/>
        <v/>
      </c>
      <c r="N27" s="33" t="str">
        <f t="shared" si="7"/>
        <v/>
      </c>
      <c r="O27" s="33" t="str">
        <f t="shared" si="7"/>
        <v/>
      </c>
      <c r="P27" s="33">
        <f t="shared" si="7"/>
        <v>0.23539823008849559</v>
      </c>
      <c r="Q27" s="33" t="str">
        <f t="shared" si="7"/>
        <v/>
      </c>
      <c r="R27" s="33" t="str">
        <f t="shared" si="7"/>
        <v/>
      </c>
      <c r="S27" s="33" t="str">
        <f t="shared" si="7"/>
        <v/>
      </c>
      <c r="T27" s="33">
        <f t="shared" si="7"/>
        <v>8.468468468468468e-002</v>
      </c>
    </row>
    <row r="28" spans="1:23" ht="15" customHeight="1">
      <c r="A28" s="12"/>
      <c r="B28" s="12"/>
      <c r="C28" s="20" t="s">
        <v>45</v>
      </c>
      <c r="D28" s="32">
        <v>2</v>
      </c>
      <c r="E28" s="32">
        <v>12</v>
      </c>
      <c r="F28" s="32">
        <v>2</v>
      </c>
      <c r="G28" s="32">
        <v>1</v>
      </c>
      <c r="H28" s="32">
        <v>0</v>
      </c>
      <c r="I28" s="32">
        <v>1</v>
      </c>
      <c r="J28" s="32">
        <v>1</v>
      </c>
      <c r="K28" s="39">
        <v>0</v>
      </c>
      <c r="L28" s="32">
        <v>31</v>
      </c>
      <c r="M28" s="32">
        <v>1</v>
      </c>
      <c r="N28" s="32">
        <v>0</v>
      </c>
      <c r="O28" s="32">
        <v>4</v>
      </c>
      <c r="P28" s="39">
        <f>SUM(D28:O28)</f>
        <v>55</v>
      </c>
      <c r="Q28" s="32">
        <f>D8</f>
        <v>1</v>
      </c>
      <c r="R28" s="32">
        <f>E8</f>
        <v>0</v>
      </c>
      <c r="S28" s="32">
        <f>F8</f>
        <v>0</v>
      </c>
      <c r="T28" s="39">
        <f>SUM(G28:O28)+SUM(Q28:S28)</f>
        <v>40</v>
      </c>
    </row>
    <row r="29" spans="1:23" ht="15" customHeight="1">
      <c r="A29" s="12"/>
      <c r="B29" s="12"/>
      <c r="C29" s="13"/>
      <c r="D29" s="34">
        <f t="shared" ref="D29:O29" si="8">IF(D8="","",IF(D8=0,"0%",IF(D28=0,"",D8/D28)))</f>
        <v>0.5</v>
      </c>
      <c r="E29" s="34" t="str">
        <f t="shared" si="8"/>
        <v/>
      </c>
      <c r="F29" s="34" t="str">
        <f t="shared" si="8"/>
        <v/>
      </c>
      <c r="G29" s="34">
        <f t="shared" si="8"/>
        <v>7</v>
      </c>
      <c r="H29" s="34" t="str">
        <f t="shared" si="8"/>
        <v/>
      </c>
      <c r="I29" s="34" t="str">
        <f t="shared" si="8"/>
        <v/>
      </c>
      <c r="J29" s="34" t="str">
        <f t="shared" si="8"/>
        <v/>
      </c>
      <c r="K29" s="34" t="str">
        <f t="shared" si="8"/>
        <v/>
      </c>
      <c r="L29" s="34" t="str">
        <f t="shared" si="8"/>
        <v/>
      </c>
      <c r="M29" s="34" t="str">
        <f t="shared" si="8"/>
        <v/>
      </c>
      <c r="N29" s="34" t="str">
        <f t="shared" si="8"/>
        <v/>
      </c>
      <c r="O29" s="34" t="str">
        <f t="shared" si="8"/>
        <v/>
      </c>
      <c r="P29" s="34">
        <f>IF(P8="","",P8/P28)</f>
        <v>0.87272727272727268</v>
      </c>
      <c r="Q29" s="34" t="str">
        <f>IF(Q8="","",IF(Q8=0,"0%",IF(Q28=0,"",Q8/Q28)))</f>
        <v/>
      </c>
      <c r="R29" s="34" t="str">
        <f>IF(R8="","",IF(R8=0,"0%",IF(R28=0,"",R8/R28)))</f>
        <v/>
      </c>
      <c r="S29" s="34" t="str">
        <f>IF(S8="","",IF(S8=0,"0%",IF(S28=0,"",S8/S28)))</f>
        <v/>
      </c>
      <c r="T29" s="34">
        <f>IF(T8="","",IF(T8=0,"0%",IF(T28=0,"",T8/T28)))</f>
        <v>1.175</v>
      </c>
    </row>
    <row r="30" spans="1:23" ht="15" customHeight="1">
      <c r="A30" s="12"/>
      <c r="B30" s="12"/>
      <c r="C30" s="20" t="s">
        <v>35</v>
      </c>
      <c r="D30" s="32">
        <v>21</v>
      </c>
      <c r="E30" s="32">
        <v>13</v>
      </c>
      <c r="F30" s="32">
        <v>82</v>
      </c>
      <c r="G30" s="32">
        <v>6</v>
      </c>
      <c r="H30" s="32">
        <v>21</v>
      </c>
      <c r="I30" s="32">
        <v>71</v>
      </c>
      <c r="J30" s="32">
        <v>94</v>
      </c>
      <c r="K30" s="39">
        <v>33</v>
      </c>
      <c r="L30" s="32">
        <v>58</v>
      </c>
      <c r="M30" s="32">
        <v>182</v>
      </c>
      <c r="N30" s="32">
        <v>25</v>
      </c>
      <c r="O30" s="32">
        <v>26</v>
      </c>
      <c r="P30" s="39">
        <f>SUM(D30:O30)</f>
        <v>632</v>
      </c>
      <c r="Q30" s="32">
        <f>D9</f>
        <v>22</v>
      </c>
      <c r="R30" s="32">
        <f>E9</f>
        <v>27</v>
      </c>
      <c r="S30" s="32">
        <f>F9</f>
        <v>17</v>
      </c>
      <c r="T30" s="39">
        <f>SUM(G30:O30)+SUM(Q30:S30)</f>
        <v>582</v>
      </c>
    </row>
    <row r="31" spans="1:23" ht="15" customHeight="1">
      <c r="A31" s="13"/>
      <c r="B31" s="13"/>
      <c r="C31" s="13"/>
      <c r="D31" s="33">
        <f t="shared" ref="D31:T31" si="9">IF(D9="","",D9/D30)</f>
        <v>1.0476190476190477</v>
      </c>
      <c r="E31" s="33">
        <f t="shared" si="9"/>
        <v>2.0769230769230771</v>
      </c>
      <c r="F31" s="33">
        <f t="shared" si="9"/>
        <v>0.2073170731707317</v>
      </c>
      <c r="G31" s="33">
        <f t="shared" si="9"/>
        <v>13.666666666666666</v>
      </c>
      <c r="H31" s="33">
        <f t="shared" si="9"/>
        <v>2.0476190476190474</v>
      </c>
      <c r="I31" s="33" t="str">
        <f t="shared" si="9"/>
        <v/>
      </c>
      <c r="J31" s="33" t="str">
        <f t="shared" si="9"/>
        <v/>
      </c>
      <c r="K31" s="33" t="str">
        <f t="shared" si="9"/>
        <v/>
      </c>
      <c r="L31" s="33" t="str">
        <f t="shared" si="9"/>
        <v/>
      </c>
      <c r="M31" s="33" t="str">
        <f t="shared" si="9"/>
        <v/>
      </c>
      <c r="N31" s="33" t="str">
        <f t="shared" si="9"/>
        <v/>
      </c>
      <c r="O31" s="33" t="str">
        <f t="shared" si="9"/>
        <v/>
      </c>
      <c r="P31" s="33">
        <f t="shared" si="9"/>
        <v>0.30221518987341772</v>
      </c>
      <c r="Q31" s="33" t="str">
        <f t="shared" si="9"/>
        <v/>
      </c>
      <c r="R31" s="33" t="str">
        <f t="shared" si="9"/>
        <v/>
      </c>
      <c r="S31" s="33" t="str">
        <f t="shared" si="9"/>
        <v/>
      </c>
      <c r="T31" s="33">
        <f t="shared" si="9"/>
        <v>0.21477663230240548</v>
      </c>
    </row>
    <row r="40" spans="1:3">
      <c r="A40" s="14" t="s">
        <v>46</v>
      </c>
      <c r="B40" s="14" t="s">
        <v>46</v>
      </c>
      <c r="C40" s="14" t="s">
        <v>46</v>
      </c>
    </row>
    <row r="57" spans="4:19"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Q57" s="35"/>
      <c r="R57" s="35"/>
      <c r="S57" s="35"/>
    </row>
    <row r="59" spans="4:19"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Q59" s="35"/>
      <c r="R59" s="35"/>
      <c r="S59" s="35"/>
    </row>
    <row r="60" spans="4:19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Q60" s="35"/>
      <c r="R60" s="35"/>
      <c r="S60" s="35"/>
    </row>
    <row r="61" spans="4:19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Q61" s="35"/>
      <c r="R61" s="35"/>
      <c r="S61" s="35"/>
    </row>
    <row r="62" spans="4:19"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Q62" s="35"/>
      <c r="R62" s="35"/>
      <c r="S62" s="35"/>
    </row>
    <row r="65" spans="4:19"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Q65" s="35"/>
      <c r="R65" s="35"/>
      <c r="S65" s="35"/>
    </row>
    <row r="66" spans="4:19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Q66" s="35"/>
      <c r="R66" s="35"/>
      <c r="S66" s="35"/>
    </row>
    <row r="67" spans="4:19"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Q67" s="35"/>
      <c r="R67" s="35"/>
      <c r="S67" s="35"/>
    </row>
    <row r="68" spans="4:19"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Q68" s="35"/>
      <c r="R68" s="35"/>
      <c r="S68" s="35"/>
    </row>
    <row r="71" spans="4:19" ht="23.1" customHeight="1"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35"/>
      <c r="R71" s="35"/>
      <c r="S71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6" spans="4:19"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Q76" s="35"/>
      <c r="R76" s="35"/>
      <c r="S76" s="35"/>
    </row>
    <row r="77" spans="4:19"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Q77" s="35"/>
      <c r="R77" s="35"/>
      <c r="S77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20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5" spans="4:20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</row>
    <row r="86" spans="4:20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</row>
    <row r="87" spans="4:20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</row>
    <row r="88" spans="4:20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</row>
  </sheetData>
  <mergeCells count="6">
    <mergeCell ref="A20:B20"/>
    <mergeCell ref="C24:C25"/>
    <mergeCell ref="C26:C27"/>
    <mergeCell ref="C28:C29"/>
    <mergeCell ref="C30:C31"/>
    <mergeCell ref="A24:B31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501277</cp:lastModifiedBy>
  <cp:lastPrinted>2017-12-01T07:15:25Z</cp:lastPrinted>
  <dcterms:created xsi:type="dcterms:W3CDTF">2001-05-04T06:49:05Z</dcterms:created>
  <dcterms:modified xsi:type="dcterms:W3CDTF">2026-07-03T07:00:22Z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2.1.12.0</vt:lpwstr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2026-07-03T07:00:22Z</vt:filetime>
  </property>
</Properties>
</file>