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8" yWindow="-108" windowWidth="23256" windowHeight="12456" tabRatio="856"/>
  </bookViews>
  <sheets>
    <sheet name="申請書類確認シート" sheetId="4" r:id="rId1"/>
    <sheet name="表紙及び評価結果" sheetId="21" r:id="rId2"/>
    <sheet name="A.木材使用量入力シート" sheetId="2" r:id="rId3"/>
    <sheet name="B.炭素貯蔵量の計算シート" sheetId="16" r:id="rId4"/>
    <sheet name="C.木材調達ルート確認シート" sheetId="18" r:id="rId5"/>
    <sheet name="D.内外装の木材使用確認シート" sheetId="15" r:id="rId6"/>
    <sheet name="E.取組のチェックリスト" sheetId="14" r:id="rId7"/>
    <sheet name="木材データベース" sheetId="3" r:id="rId8"/>
    <sheet name="リスト" sheetId="20" r:id="rId9"/>
    <sheet name="Sheet1" sheetId="22" r:id="rId10"/>
  </sheets>
  <definedNames>
    <definedName name="_xlnm.Print_Area" localSheetId="2">'A.木材使用量入力シート'!$A$1:$AV$40</definedName>
    <definedName name="_xlnm.Print_Area" localSheetId="0">申請書類確認シート!$A$1:$AA$90</definedName>
    <definedName name="_xlnm.Print_Area" localSheetId="6">'E.取組のチェックリスト'!$A$1:$AY$30</definedName>
    <definedName name="_xlnm.Print_Area" localSheetId="5">'D.内外装の木材使用確認シート'!$A$1:$AV$34</definedName>
    <definedName name="_xlnm.Print_Area" localSheetId="3">'B.炭素貯蔵量の計算シート'!$A$1:$AU$40</definedName>
    <definedName name="_xlnm.Print_Area" localSheetId="4">'C.木材調達ルート確認シート'!$A$1:$AX$48</definedName>
    <definedName name="_xlnm.Print_Area" localSheetId="1">表紙及び評価結果!$A$1:$AZ$77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<sst xmlns="http://schemas.openxmlformats.org/spreadsheetml/2006/main" xmlns:r="http://schemas.openxmlformats.org/officeDocument/2006/relationships" count="605" uniqueCount="605">
  <si>
    <t>は手入力</t>
    <rPh sb="1" eb="2">
      <t>て</t>
    </rPh>
    <rPh sb="2" eb="4">
      <t>にゅうりょく</t>
    </rPh>
    <phoneticPr fontId="3" type="Hiragana"/>
  </si>
  <si>
    <t>入力年月日</t>
    <rPh sb="0" eb="5">
      <t>ニュウリョクネンガッピ</t>
    </rPh>
    <phoneticPr fontId="21"/>
  </si>
  <si>
    <t>60％以上</t>
    <rPh sb="3" eb="5">
      <t>イジョウ</t>
    </rPh>
    <phoneticPr fontId="21"/>
  </si>
  <si>
    <t>工場の名称</t>
    <rPh sb="0" eb="2">
      <t>コウジョウ</t>
    </rPh>
    <rPh sb="3" eb="5">
      <t>メイショウ</t>
    </rPh>
    <phoneticPr fontId="21"/>
  </si>
  <si>
    <t>年</t>
    <rPh sb="0" eb="1">
      <t>ネン</t>
    </rPh>
    <phoneticPr fontId="21"/>
  </si>
  <si>
    <t>日</t>
    <rPh sb="0" eb="1">
      <t>ニチ</t>
    </rPh>
    <phoneticPr fontId="21"/>
  </si>
  <si>
    <t>入力者</t>
    <rPh sb="0" eb="3">
      <t>ニュウリョクシャ</t>
    </rPh>
    <phoneticPr fontId="21"/>
  </si>
  <si>
    <t>木材の使用（視覚的に分かる使用方法）※５</t>
    <rPh sb="0" eb="2">
      <t>モクザイ</t>
    </rPh>
    <rPh sb="3" eb="5">
      <t>シヨウ</t>
    </rPh>
    <rPh sb="6" eb="8">
      <t>シカク</t>
    </rPh>
    <rPh sb="8" eb="9">
      <t>テキ</t>
    </rPh>
    <rPh sb="10" eb="11">
      <t>ワ</t>
    </rPh>
    <rPh sb="13" eb="17">
      <t>シヨウホウホウ</t>
    </rPh>
    <phoneticPr fontId="21"/>
  </si>
  <si>
    <t>⑦環境ラベル対象製品の使用材料の資料</t>
    <rPh sb="13" eb="15">
      <t>ざいりょう</t>
    </rPh>
    <rPh sb="16" eb="18">
      <t>しりょう</t>
    </rPh>
    <phoneticPr fontId="3" type="Hiragana"/>
  </si>
  <si>
    <t>必須書類</t>
    <rPh sb="0" eb="2">
      <t>ひっす</t>
    </rPh>
    <rPh sb="2" eb="4">
      <t>しょるい</t>
    </rPh>
    <phoneticPr fontId="3" type="Hiragana"/>
  </si>
  <si>
    <t>月</t>
    <rPh sb="0" eb="1">
      <t>ツキ</t>
    </rPh>
    <phoneticPr fontId="21"/>
  </si>
  <si>
    <t>防耐火</t>
    <rPh sb="0" eb="3">
      <t>ボウタイカ</t>
    </rPh>
    <phoneticPr fontId="21"/>
  </si>
  <si>
    <t>高知県環境不動産申請書類確認シート</t>
    <rPh sb="0" eb="3">
      <t>こうちけん</t>
    </rPh>
    <rPh sb="3" eb="5">
      <t>かんきょう</t>
    </rPh>
    <rPh sb="5" eb="8">
      <t>ふどうさん</t>
    </rPh>
    <rPh sb="8" eb="10">
      <t>しんせい</t>
    </rPh>
    <rPh sb="10" eb="12">
      <t>しょるい</t>
    </rPh>
    <rPh sb="12" eb="14">
      <t>かくにん</t>
    </rPh>
    <phoneticPr fontId="3" type="Hiragana"/>
  </si>
  <si>
    <t>木材利用量</t>
    <rPh sb="0" eb="2">
      <t>モクザイ</t>
    </rPh>
    <rPh sb="2" eb="5">
      <t>リヨウリョウ</t>
    </rPh>
    <phoneticPr fontId="21"/>
  </si>
  <si>
    <t>　レットやWebページなど</t>
  </si>
  <si>
    <t>１．建築部に関する事項</t>
    <rPh sb="2" eb="5">
      <t>けんちくぶ</t>
    </rPh>
    <rPh sb="6" eb="7">
      <t>かん</t>
    </rPh>
    <rPh sb="9" eb="11">
      <t>じこう</t>
    </rPh>
    <phoneticPr fontId="3" type="Hiragana"/>
  </si>
  <si>
    <t>物件名</t>
    <rPh sb="0" eb="3">
      <t>ブッケンメイ</t>
    </rPh>
    <phoneticPr fontId="21"/>
  </si>
  <si>
    <t>工法※4
(入力任意)</t>
    <rPh sb="0" eb="2">
      <t>コウホウ</t>
    </rPh>
    <rPh sb="6" eb="8">
      <t>ニュウリョク</t>
    </rPh>
    <rPh sb="8" eb="10">
      <t>ニンイ</t>
    </rPh>
    <phoneticPr fontId="21"/>
  </si>
  <si>
    <t>建設地</t>
    <rPh sb="0" eb="3">
      <t>ケンセツチ</t>
    </rPh>
    <phoneticPr fontId="21"/>
  </si>
  <si>
    <t>☐</t>
  </si>
  <si>
    <t>○林業技術ハンドブック（社団法人全国林業改良普及協会）</t>
    <rPh sb="1" eb="3">
      <t>リンギョウ</t>
    </rPh>
    <rPh sb="3" eb="5">
      <t>ギジュツ</t>
    </rPh>
    <rPh sb="12" eb="14">
      <t>シャダン</t>
    </rPh>
    <rPh sb="14" eb="16">
      <t>ホウジン</t>
    </rPh>
    <rPh sb="16" eb="18">
      <t>ゼンコク</t>
    </rPh>
    <rPh sb="18" eb="20">
      <t>リンギョウ</t>
    </rPh>
    <rPh sb="20" eb="22">
      <t>カイリョウ</t>
    </rPh>
    <rPh sb="22" eb="24">
      <t>フキュウ</t>
    </rPh>
    <rPh sb="24" eb="26">
      <t>キョウカイ</t>
    </rPh>
    <phoneticPr fontId="21"/>
  </si>
  <si>
    <r>
      <t>延</t>
    </r>
    <r>
      <rPr>
        <sz val="14"/>
        <color auto="1"/>
        <rFont val="BIZ UDゴシック"/>
      </rPr>
      <t>べ面積※１</t>
    </r>
    <rPh sb="0" eb="1">
      <t>エン</t>
    </rPh>
    <rPh sb="2" eb="4">
      <t>メンセキ</t>
    </rPh>
    <phoneticPr fontId="21"/>
  </si>
  <si>
    <t>環境ラベル</t>
    <rPh sb="0" eb="2">
      <t>かんきょう</t>
    </rPh>
    <phoneticPr fontId="3" type="Hiragana"/>
  </si>
  <si>
    <t>延べ面積</t>
    <rPh sb="0" eb="1">
      <t>ノ</t>
    </rPh>
    <rPh sb="2" eb="4">
      <t>メンセキ</t>
    </rPh>
    <phoneticPr fontId="21"/>
  </si>
  <si>
    <t>①主要な室での内装への木材使用</t>
    <rPh sb="1" eb="3">
      <t>シュヨウ</t>
    </rPh>
    <rPh sb="4" eb="5">
      <t>シツ</t>
    </rPh>
    <rPh sb="7" eb="9">
      <t>ナイソウ</t>
    </rPh>
    <rPh sb="11" eb="15">
      <t>モクザイシヨウ</t>
    </rPh>
    <phoneticPr fontId="21"/>
  </si>
  <si>
    <t>着工(予定）</t>
    <rPh sb="0" eb="1">
      <t>チャク</t>
    </rPh>
    <rPh sb="1" eb="2">
      <t>コウ</t>
    </rPh>
    <rPh sb="3" eb="5">
      <t>ヨテイ</t>
    </rPh>
    <phoneticPr fontId="21"/>
  </si>
  <si>
    <r>
      <t>m</t>
    </r>
    <r>
      <rPr>
        <vertAlign val="superscript"/>
        <sz val="14"/>
        <color theme="9" tint="-0.5"/>
        <rFont val="BIZ UDゴシック"/>
      </rPr>
      <t>2</t>
    </r>
  </si>
  <si>
    <t>構造</t>
    <rPh sb="0" eb="2">
      <t>コウゾウ</t>
    </rPh>
    <phoneticPr fontId="21"/>
  </si>
  <si>
    <t>外観パース</t>
  </si>
  <si>
    <t>佐賀県</t>
    <rPh sb="0" eb="3">
      <t>サガケン</t>
    </rPh>
    <phoneticPr fontId="21"/>
  </si>
  <si>
    <t>④加工場の所在地(関西以西）の資料</t>
    <rPh sb="1" eb="4">
      <t>かこうじょう</t>
    </rPh>
    <rPh sb="5" eb="8">
      <t>しょざいち</t>
    </rPh>
    <rPh sb="9" eb="11">
      <t>かんさい</t>
    </rPh>
    <rPh sb="11" eb="13">
      <t>いせい</t>
    </rPh>
    <rPh sb="15" eb="17">
      <t>しりょう</t>
    </rPh>
    <phoneticPr fontId="3" type="Hiragana"/>
  </si>
  <si>
    <t>森林認証</t>
    <rPh sb="0" eb="2">
      <t>しんりん</t>
    </rPh>
    <rPh sb="2" eb="4">
      <t>にんしょう</t>
    </rPh>
    <phoneticPr fontId="3" type="Hiragana"/>
  </si>
  <si>
    <t>①森林認証木材の根拠資料</t>
    <rPh sb="8" eb="10">
      <t>こんきょ</t>
    </rPh>
    <rPh sb="10" eb="12">
      <t>しりょう</t>
    </rPh>
    <phoneticPr fontId="3" type="Hiragana"/>
  </si>
  <si>
    <r>
      <t>各シートに必要事項を入力します。５つの評価項目それぞれに</t>
    </r>
    <r>
      <rPr>
        <b/>
        <u/>
        <sz val="11"/>
        <color theme="1"/>
        <rFont val="HG丸ｺﾞｼｯｸM-PRO"/>
      </rPr>
      <t>基礎評価項目</t>
    </r>
    <r>
      <rPr>
        <sz val="11"/>
        <color theme="1"/>
        <rFont val="HG丸ｺﾞｼｯｸM-PRO"/>
      </rPr>
      <t>、</t>
    </r>
    <r>
      <rPr>
        <b/>
        <u/>
        <sz val="11"/>
        <color theme="1"/>
        <rFont val="HG丸ｺﾞｼｯｸM-PRO"/>
      </rPr>
      <t>加点評価項目</t>
    </r>
    <r>
      <rPr>
        <sz val="11"/>
        <color theme="1"/>
        <rFont val="HG丸ｺﾞｼｯｸM-PRO"/>
      </rPr>
      <t>があります。</t>
    </r>
    <rPh sb="0" eb="1">
      <t>カク</t>
    </rPh>
    <rPh sb="5" eb="9">
      <t>ヒツヨウジコウ</t>
    </rPh>
    <rPh sb="10" eb="12">
      <t>ニュウリョク</t>
    </rPh>
    <rPh sb="19" eb="21">
      <t>ヒョウカ</t>
    </rPh>
    <rPh sb="21" eb="23">
      <t>コウモク</t>
    </rPh>
    <rPh sb="28" eb="32">
      <t>キソヒョウカ</t>
    </rPh>
    <rPh sb="32" eb="34">
      <t>コウモク</t>
    </rPh>
    <rPh sb="35" eb="39">
      <t>カテンヒョウカ</t>
    </rPh>
    <rPh sb="39" eb="41">
      <t>コウモク</t>
    </rPh>
    <phoneticPr fontId="21"/>
  </si>
  <si>
    <t>部材、製品名等の区分と樹種</t>
    <rPh sb="8" eb="10">
      <t>クブン</t>
    </rPh>
    <rPh sb="11" eb="13">
      <t>ジュシュ</t>
    </rPh>
    <phoneticPr fontId="21"/>
  </si>
  <si>
    <t>　書など</t>
    <rPh sb="1" eb="2">
      <t>ショ</t>
    </rPh>
    <phoneticPr fontId="21"/>
  </si>
  <si>
    <t>その他</t>
    <rPh sb="2" eb="3">
      <t>た</t>
    </rPh>
    <phoneticPr fontId="3" type="Hiragana"/>
  </si>
  <si>
    <t>竣工(予定）</t>
    <rPh sb="0" eb="2">
      <t>シュンコウ</t>
    </rPh>
    <rPh sb="3" eb="5">
      <t>ヨテイ</t>
    </rPh>
    <phoneticPr fontId="21"/>
  </si>
  <si>
    <t>⇒</t>
  </si>
  <si>
    <t>階数</t>
    <rPh sb="0" eb="2">
      <t>カイスウ</t>
    </rPh>
    <phoneticPr fontId="21"/>
  </si>
  <si>
    <t>地上</t>
    <rPh sb="0" eb="2">
      <t>チジョウ</t>
    </rPh>
    <phoneticPr fontId="21"/>
  </si>
  <si>
    <t>利用用途</t>
    <rPh sb="0" eb="2">
      <t>リヨウ</t>
    </rPh>
    <rPh sb="2" eb="4">
      <t>ヨウト</t>
    </rPh>
    <phoneticPr fontId="21"/>
  </si>
  <si>
    <r>
      <t>◆製造工場の省CO</t>
    </r>
    <r>
      <rPr>
        <b/>
        <vertAlign val="subscript"/>
        <sz val="10"/>
        <color theme="1"/>
        <rFont val="HG丸ｺﾞｼｯｸM-PRO"/>
      </rPr>
      <t>2</t>
    </r>
    <r>
      <rPr>
        <b/>
        <sz val="10"/>
        <color theme="1"/>
        <rFont val="HG丸ｺﾞｼｯｸM-PRO"/>
      </rPr>
      <t>の取り組み</t>
    </r>
    <rPh sb="1" eb="3">
      <t>セイゾウ</t>
    </rPh>
    <rPh sb="3" eb="5">
      <t>コウジョウ</t>
    </rPh>
    <rPh sb="6" eb="7">
      <t>ショウ</t>
    </rPh>
    <rPh sb="11" eb="12">
      <t>ト</t>
    </rPh>
    <rPh sb="13" eb="14">
      <t>ク</t>
    </rPh>
    <phoneticPr fontId="21"/>
  </si>
  <si>
    <t>地下</t>
  </si>
  <si>
    <t>での木材使用</t>
  </si>
  <si>
    <t>外構や駐輪場</t>
  </si>
  <si>
    <t>基礎評価</t>
    <rPh sb="0" eb="4">
      <t>キソヒョウカ</t>
    </rPh>
    <phoneticPr fontId="21"/>
  </si>
  <si>
    <t>m3</t>
  </si>
  <si>
    <t>サペリ</t>
  </si>
  <si>
    <t>内ＣＬＴ量</t>
    <rPh sb="0" eb="1">
      <t>ウチ</t>
    </rPh>
    <rPh sb="4" eb="5">
      <t>リョウ</t>
    </rPh>
    <phoneticPr fontId="21"/>
  </si>
  <si>
    <t>意匠設計者</t>
    <rPh sb="0" eb="2">
      <t>イショウ</t>
    </rPh>
    <rPh sb="2" eb="5">
      <t>セッケイシャ</t>
    </rPh>
    <phoneticPr fontId="21"/>
  </si>
  <si>
    <t>構造設計者</t>
    <rPh sb="0" eb="2">
      <t>コウゾウ</t>
    </rPh>
    <rPh sb="2" eb="5">
      <t>セッケイシャ</t>
    </rPh>
    <phoneticPr fontId="21"/>
  </si>
  <si>
    <t>ウェンジ</t>
  </si>
  <si>
    <t>森林認証木材量</t>
    <rPh sb="0" eb="4">
      <t>シンリンニンショウ</t>
    </rPh>
    <rPh sb="4" eb="7">
      <t>モクザイリョウ</t>
    </rPh>
    <phoneticPr fontId="21"/>
  </si>
  <si>
    <t>施工者</t>
    <rPh sb="0" eb="3">
      <t>セコウシャ</t>
    </rPh>
    <phoneticPr fontId="21"/>
  </si>
  <si>
    <t>ツガ</t>
  </si>
  <si>
    <r>
      <t>0.15</t>
    </r>
    <r>
      <rPr>
        <sz val="11"/>
        <color theme="9" tint="-0.5"/>
        <rFont val="HG丸ｺﾞｼｯｸM-PRO"/>
      </rPr>
      <t>m</t>
    </r>
    <r>
      <rPr>
        <vertAlign val="superscript"/>
        <sz val="11"/>
        <color theme="9" tint="-0.5"/>
        <rFont val="HG丸ｺﾞｼｯｸM-PRO"/>
      </rPr>
      <t>3</t>
    </r>
    <r>
      <rPr>
        <sz val="11"/>
        <color theme="9" tint="-0.5"/>
        <rFont val="HG丸ｺﾞｼｯｸM-PRO"/>
      </rPr>
      <t>/m</t>
    </r>
    <r>
      <rPr>
        <vertAlign val="superscript"/>
        <sz val="11"/>
        <color theme="9" tint="-0.5"/>
        <rFont val="HG丸ｺﾞｼｯｸM-PRO"/>
      </rPr>
      <t>2</t>
    </r>
    <r>
      <rPr>
        <sz val="11"/>
        <color theme="9" tint="-0.5"/>
        <rFont val="HG丸ｺﾞｼｯｸM-PRO"/>
      </rPr>
      <t>以上</t>
    </r>
    <rPh sb="9" eb="11">
      <t>イジョウ</t>
    </rPh>
    <phoneticPr fontId="21"/>
  </si>
  <si>
    <t>２．評価項目の根拠となる資料</t>
    <rPh sb="2" eb="4">
      <t>ひょうか</t>
    </rPh>
    <rPh sb="4" eb="6">
      <t>こうもく</t>
    </rPh>
    <rPh sb="7" eb="9">
      <t>こんきょ</t>
    </rPh>
    <rPh sb="12" eb="14">
      <t>しりょう</t>
    </rPh>
    <phoneticPr fontId="3" type="Hiragana"/>
  </si>
  <si>
    <t>島根県</t>
    <rPh sb="0" eb="3">
      <t>シマネケン</t>
    </rPh>
    <phoneticPr fontId="21"/>
  </si>
  <si>
    <r>
      <t>その他室</t>
    </r>
    <r>
      <rPr>
        <sz val="10"/>
        <color auto="1"/>
        <rFont val="HG丸ｺﾞｼｯｸM-PRO"/>
      </rPr>
      <t>※２</t>
    </r>
    <rPh sb="2" eb="3">
      <t>タ</t>
    </rPh>
    <rPh sb="3" eb="4">
      <t>シツ</t>
    </rPh>
    <phoneticPr fontId="21"/>
  </si>
  <si>
    <t>1.</t>
  </si>
  <si>
    <t>⑫県内設計事務所等の設計への参画状態の確認資料</t>
  </si>
  <si>
    <r>
      <t>全ての木材において</t>
    </r>
    <r>
      <rPr>
        <sz val="11"/>
        <color theme="9" tint="-0.5"/>
        <rFont val="HG丸ｺﾞｼｯｸM-PRO"/>
      </rPr>
      <t>一次から最終</t>
    </r>
    <rPh sb="0" eb="1">
      <t>スベ</t>
    </rPh>
    <rPh sb="3" eb="4">
      <t>モク</t>
    </rPh>
    <rPh sb="4" eb="5">
      <t>ザイ</t>
    </rPh>
    <rPh sb="9" eb="11">
      <t>イチジ</t>
    </rPh>
    <phoneticPr fontId="21"/>
  </si>
  <si>
    <t>木材の使用箇所などが確認できる各種図面(内装では、主要な居室､その他居室、居室以外、外装については、外壁、外壁以外含む）</t>
    <rPh sb="10" eb="12">
      <t>かくにん</t>
    </rPh>
    <rPh sb="15" eb="17">
      <t>かくしゅ</t>
    </rPh>
    <rPh sb="20" eb="22">
      <t>ないそう</t>
    </rPh>
    <rPh sb="25" eb="27">
      <t>しゅよう</t>
    </rPh>
    <rPh sb="28" eb="30">
      <t>きょしつ</t>
    </rPh>
    <rPh sb="33" eb="34">
      <t>た</t>
    </rPh>
    <rPh sb="34" eb="36">
      <t>きょしつ</t>
    </rPh>
    <rPh sb="37" eb="39">
      <t>きょしつ</t>
    </rPh>
    <rPh sb="39" eb="41">
      <t>いがい</t>
    </rPh>
    <rPh sb="42" eb="44">
      <t>がいそう</t>
    </rPh>
    <rPh sb="50" eb="52">
      <t>がいへき</t>
    </rPh>
    <rPh sb="53" eb="55">
      <t>がいへき</t>
    </rPh>
    <rPh sb="55" eb="57">
      <t>いがい</t>
    </rPh>
    <rPh sb="57" eb="58">
      <t>ふく</t>
    </rPh>
    <phoneticPr fontId="3" type="Hiragana"/>
  </si>
  <si>
    <t>クイラ</t>
  </si>
  <si>
    <t>使用製品</t>
    <rPh sb="0" eb="2">
      <t>シヨウ</t>
    </rPh>
    <rPh sb="2" eb="4">
      <t>セイヒン</t>
    </rPh>
    <phoneticPr fontId="21"/>
  </si>
  <si>
    <t>2.</t>
  </si>
  <si>
    <t>この計算シートは、「高知県環境不動産　独自基準評価票」に必要な計算を行うためのシートです。</t>
    <rPh sb="2" eb="4">
      <t>ケイサン</t>
    </rPh>
    <rPh sb="10" eb="12">
      <t>コウチ</t>
    </rPh>
    <rPh sb="12" eb="13">
      <t>ケン</t>
    </rPh>
    <rPh sb="13" eb="18">
      <t>カンキョウフドウサン</t>
    </rPh>
    <rPh sb="19" eb="21">
      <t>ドクジ</t>
    </rPh>
    <rPh sb="21" eb="25">
      <t>キジュンヒョウカ</t>
    </rPh>
    <rPh sb="25" eb="26">
      <t>ヒョウ</t>
    </rPh>
    <rPh sb="28" eb="30">
      <t>ヒツヨウ</t>
    </rPh>
    <rPh sb="31" eb="33">
      <t>ケイサン</t>
    </rPh>
    <rPh sb="34" eb="35">
      <t>オコナ</t>
    </rPh>
    <phoneticPr fontId="21"/>
  </si>
  <si>
    <t>③中長期維持管理計画書等</t>
    <rPh sb="1" eb="4">
      <t>ちゅうちょうき</t>
    </rPh>
    <rPh sb="10" eb="11">
      <t>しょ</t>
    </rPh>
    <rPh sb="11" eb="12">
      <t>とう</t>
    </rPh>
    <phoneticPr fontId="3" type="Hiragana"/>
  </si>
  <si>
    <t>カキ</t>
  </si>
  <si>
    <t>木材の使用量か確認できる集計表など</t>
    <rPh sb="0" eb="2">
      <t>もくざい</t>
    </rPh>
    <rPh sb="3" eb="6">
      <t>しようりょう</t>
    </rPh>
    <rPh sb="7" eb="9">
      <t>かくにん</t>
    </rPh>
    <rPh sb="12" eb="15">
      <t>しゅうけいひょう</t>
    </rPh>
    <phoneticPr fontId="3" type="Hiragana"/>
  </si>
  <si>
    <t>木材使用量</t>
    <rPh sb="0" eb="2">
      <t>もくざい</t>
    </rPh>
    <rPh sb="2" eb="5">
      <t>しようりょう</t>
    </rPh>
    <phoneticPr fontId="3" type="Hiragana"/>
  </si>
  <si>
    <t>木拾い表</t>
  </si>
  <si>
    <t>備　考</t>
    <rPh sb="0" eb="1">
      <t>び</t>
    </rPh>
    <rPh sb="2" eb="3">
      <t>こう</t>
    </rPh>
    <phoneticPr fontId="3" type="Hiragana"/>
  </si>
  <si>
    <t>県産木材60%以上</t>
    <rPh sb="0" eb="2">
      <t>けんさん</t>
    </rPh>
    <rPh sb="2" eb="4">
      <t>もくざい</t>
    </rPh>
    <rPh sb="7" eb="9">
      <t>いじょう</t>
    </rPh>
    <phoneticPr fontId="3" type="Hiragana"/>
  </si>
  <si>
    <t>省CO2の取り組み</t>
    <rPh sb="0" eb="1">
      <t>しょう</t>
    </rPh>
    <rPh sb="5" eb="6">
      <t>と</t>
    </rPh>
    <rPh sb="7" eb="8">
      <t>く</t>
    </rPh>
    <phoneticPr fontId="3" type="Hiragana"/>
  </si>
  <si>
    <t>3.</t>
  </si>
  <si>
    <t>ベイスギ</t>
  </si>
  <si>
    <t>快適空間の達成</t>
    <rPh sb="0" eb="2">
      <t>かいてき</t>
    </rPh>
    <rPh sb="2" eb="4">
      <t>くうかん</t>
    </rPh>
    <rPh sb="5" eb="7">
      <t>たっせい</t>
    </rPh>
    <phoneticPr fontId="3" type="Hiragana"/>
  </si>
  <si>
    <t>事業者名,所在地,証明書類</t>
    <rPh sb="0" eb="4">
      <t>ジギョウシャメイ</t>
    </rPh>
    <rPh sb="5" eb="8">
      <t>ショザイチ</t>
    </rPh>
    <rPh sb="9" eb="13">
      <t>ショウメイショルイ</t>
    </rPh>
    <phoneticPr fontId="21"/>
  </si>
  <si>
    <t>ホワイトアッシュ</t>
  </si>
  <si>
    <t>外壁の外装材の部位等</t>
    <rPh sb="0" eb="2">
      <t>ガイヘキ</t>
    </rPh>
    <rPh sb="3" eb="6">
      <t>ガイソウザイ</t>
    </rPh>
    <rPh sb="7" eb="9">
      <t>ブイ</t>
    </rPh>
    <rPh sb="9" eb="10">
      <t>トウ</t>
    </rPh>
    <phoneticPr fontId="21"/>
  </si>
  <si>
    <t>②外構や駐輪場などの付属施設に木製品を利用している。(加点10点)</t>
    <rPh sb="1" eb="3">
      <t>ガイコウ</t>
    </rPh>
    <rPh sb="4" eb="7">
      <t>チュウリンジョウ</t>
    </rPh>
    <rPh sb="10" eb="12">
      <t>フゾク</t>
    </rPh>
    <rPh sb="12" eb="14">
      <t>シセツ</t>
    </rPh>
    <rPh sb="15" eb="18">
      <t>モクセイヒン</t>
    </rPh>
    <rPh sb="19" eb="21">
      <t>リヨウ</t>
    </rPh>
    <rPh sb="27" eb="29">
      <t>カテン</t>
    </rPh>
    <rPh sb="31" eb="32">
      <t>テン</t>
    </rPh>
    <phoneticPr fontId="21"/>
  </si>
  <si>
    <t>付近見取図</t>
  </si>
  <si>
    <t>立面図（四面）</t>
  </si>
  <si>
    <t>配置図</t>
  </si>
  <si>
    <t>シラカシ</t>
  </si>
  <si>
    <t>各階平面図</t>
  </si>
  <si>
    <t>区分</t>
    <rPh sb="0" eb="2">
      <t>クブン</t>
    </rPh>
    <phoneticPr fontId="21"/>
  </si>
  <si>
    <t>箇所×</t>
  </si>
  <si>
    <t>使用箇所の名称※16</t>
    <rPh sb="0" eb="4">
      <t>シヨウカショ</t>
    </rPh>
    <rPh sb="5" eb="7">
      <t>メイショウ</t>
    </rPh>
    <phoneticPr fontId="21"/>
  </si>
  <si>
    <t>木材を使用した室の展開図</t>
    <rPh sb="7" eb="8">
      <t>しつ</t>
    </rPh>
    <phoneticPr fontId="3" type="Hiragana"/>
  </si>
  <si>
    <t>手順(４)評価結果と必要書類の確認</t>
    <rPh sb="0" eb="2">
      <t>テジュン</t>
    </rPh>
    <rPh sb="5" eb="7">
      <t>ヒョウカ</t>
    </rPh>
    <rPh sb="7" eb="9">
      <t>ケッカ</t>
    </rPh>
    <rPh sb="10" eb="14">
      <t>ヒツヨウショルイ</t>
    </rPh>
    <rPh sb="15" eb="17">
      <t>カクニン</t>
    </rPh>
    <phoneticPr fontId="21"/>
  </si>
  <si>
    <t>%</t>
  </si>
  <si>
    <t>断面図(二面以上）</t>
  </si>
  <si>
    <t>維持権利計画</t>
    <rPh sb="0" eb="2">
      <t>いじ</t>
    </rPh>
    <rPh sb="2" eb="4">
      <t>けんり</t>
    </rPh>
    <rPh sb="4" eb="6">
      <t>けいかく</t>
    </rPh>
    <phoneticPr fontId="3" type="Hiragana"/>
  </si>
  <si>
    <t>4.</t>
  </si>
  <si>
    <r>
      <t>延</t>
    </r>
    <r>
      <rPr>
        <sz val="11"/>
        <color auto="1"/>
        <rFont val="HG丸ｺﾞｼｯｸM-PRO"/>
      </rPr>
      <t>べ</t>
    </r>
    <r>
      <rPr>
        <sz val="11"/>
        <color theme="1"/>
        <rFont val="HG丸ｺﾞｼｯｸM-PRO"/>
      </rPr>
      <t>面積※2.3</t>
    </r>
    <rPh sb="0" eb="1">
      <t>エン</t>
    </rPh>
    <rPh sb="2" eb="4">
      <t>メンセキ</t>
    </rPh>
    <phoneticPr fontId="21"/>
  </si>
  <si>
    <t>県内の建築事業者が主たる施工業</t>
    <rPh sb="0" eb="2">
      <t>ケンナイ</t>
    </rPh>
    <rPh sb="3" eb="5">
      <t>ケンチク</t>
    </rPh>
    <rPh sb="5" eb="8">
      <t>ジギョウシャ</t>
    </rPh>
    <rPh sb="9" eb="10">
      <t>シュ</t>
    </rPh>
    <rPh sb="12" eb="14">
      <t>セコウ</t>
    </rPh>
    <rPh sb="14" eb="15">
      <t>ギョウ</t>
    </rPh>
    <phoneticPr fontId="21"/>
  </si>
  <si>
    <t>注：</t>
    <rPh sb="0" eb="1">
      <t>ちゅう</t>
    </rPh>
    <phoneticPr fontId="3" type="Hiragana"/>
  </si>
  <si>
    <t>③環境ラベル対象製品を使用している。(加点各2点）</t>
    <rPh sb="1" eb="3">
      <t>カンキョウ</t>
    </rPh>
    <rPh sb="6" eb="8">
      <t>タイショウ</t>
    </rPh>
    <rPh sb="8" eb="10">
      <t>セイヒン</t>
    </rPh>
    <rPh sb="11" eb="13">
      <t>シヨウ</t>
    </rPh>
    <rPh sb="21" eb="22">
      <t>カク</t>
    </rPh>
    <phoneticPr fontId="21"/>
  </si>
  <si>
    <t>木材の調達ルート加工業者の取組状況が確認できる資料</t>
    <rPh sb="0" eb="2">
      <t>もくざい</t>
    </rPh>
    <rPh sb="3" eb="5">
      <t>ちょうたつ</t>
    </rPh>
    <rPh sb="8" eb="10">
      <t>かこう</t>
    </rPh>
    <rPh sb="10" eb="12">
      <t>ぎょうしゃ</t>
    </rPh>
    <rPh sb="13" eb="14">
      <t>と</t>
    </rPh>
    <rPh sb="14" eb="15">
      <t>く</t>
    </rPh>
    <rPh sb="15" eb="17">
      <t>じょうきょう</t>
    </rPh>
    <rPh sb="18" eb="20">
      <t>かくにん</t>
    </rPh>
    <rPh sb="23" eb="25">
      <t>しりょう</t>
    </rPh>
    <phoneticPr fontId="3" type="Hiragana"/>
  </si>
  <si>
    <t>②加工業者が再造林に係る取組状況の資料</t>
    <rPh sb="13" eb="14">
      <t>く</t>
    </rPh>
    <rPh sb="14" eb="16">
      <t>じょうきょう</t>
    </rPh>
    <rPh sb="17" eb="19">
      <t>しりょう</t>
    </rPh>
    <phoneticPr fontId="3" type="Hiragana"/>
  </si>
  <si>
    <t>滋賀県</t>
    <rPh sb="0" eb="3">
      <t>シガケン</t>
    </rPh>
    <phoneticPr fontId="21"/>
  </si>
  <si>
    <t>セルは自動転記</t>
    <rPh sb="3" eb="5">
      <t>じどう</t>
    </rPh>
    <rPh sb="5" eb="7">
      <t>てんき</t>
    </rPh>
    <phoneticPr fontId="3" type="Hiragana"/>
  </si>
  <si>
    <t>➀木材使用量</t>
    <rPh sb="1" eb="3">
      <t>モクザイ</t>
    </rPh>
    <rPh sb="3" eb="6">
      <t>シヨウリョウ</t>
    </rPh>
    <phoneticPr fontId="21"/>
  </si>
  <si>
    <t>再造林</t>
    <rPh sb="0" eb="1">
      <t>さい</t>
    </rPh>
    <rPh sb="1" eb="3">
      <t>ぞうりん</t>
    </rPh>
    <phoneticPr fontId="3" type="Hiragana"/>
  </si>
  <si>
    <t>加工場が近畿以西</t>
    <rPh sb="0" eb="3">
      <t>かこうじょう</t>
    </rPh>
    <rPh sb="4" eb="6">
      <t>きんき</t>
    </rPh>
    <rPh sb="6" eb="8">
      <t>いせい</t>
    </rPh>
    <phoneticPr fontId="3" type="Hiragana"/>
  </si>
  <si>
    <t>⑤加工場の所在地(四国内）の資料</t>
    <rPh sb="1" eb="4">
      <t>かこうじょう</t>
    </rPh>
    <rPh sb="5" eb="8">
      <t>しょざいち</t>
    </rPh>
    <rPh sb="9" eb="11">
      <t>しこく</t>
    </rPh>
    <rPh sb="11" eb="12">
      <t>ない</t>
    </rPh>
    <rPh sb="14" eb="16">
      <t>しりょう</t>
    </rPh>
    <phoneticPr fontId="3" type="Hiragana"/>
  </si>
  <si>
    <t>山口県</t>
    <rPh sb="0" eb="3">
      <t>ヤマグチケン</t>
    </rPh>
    <phoneticPr fontId="21"/>
  </si>
  <si>
    <t>キハダ</t>
  </si>
  <si>
    <r>
      <t>※炭素の貯蔵効果や資材製造時のCO</t>
    </r>
    <r>
      <rPr>
        <vertAlign val="subscript"/>
        <sz val="9"/>
        <color auto="1"/>
        <rFont val="HG丸ｺﾞｼｯｸM-PRO"/>
      </rPr>
      <t>2</t>
    </r>
    <r>
      <rPr>
        <sz val="9"/>
        <color auto="1"/>
        <rFont val="HG丸ｺﾞｼｯｸM-PRO"/>
      </rPr>
      <t>排出量削減など脱炭素社会の実現において重要な要素となる建物の長寿命化を評価する目的で、適切な維持管理計画がなされている場合を評価いたします。維持管理計画書を証明書類として提出してください。</t>
    </r>
    <rPh sb="1" eb="3">
      <t>タンソ</t>
    </rPh>
    <rPh sb="4" eb="8">
      <t>チョゾウコウカ</t>
    </rPh>
    <rPh sb="9" eb="14">
      <t>シザイセイゾウジ</t>
    </rPh>
    <rPh sb="18" eb="21">
      <t>ハイシュツリョウ</t>
    </rPh>
    <rPh sb="21" eb="23">
      <t>サクゲン</t>
    </rPh>
    <rPh sb="25" eb="28">
      <t>ダツタンソ</t>
    </rPh>
    <rPh sb="28" eb="30">
      <t>シャカイ</t>
    </rPh>
    <rPh sb="31" eb="33">
      <t>ジツゲン</t>
    </rPh>
    <rPh sb="37" eb="39">
      <t>ジュウヨウ</t>
    </rPh>
    <rPh sb="40" eb="42">
      <t>ヨウソ</t>
    </rPh>
    <rPh sb="45" eb="47">
      <t>タテモノ</t>
    </rPh>
    <rPh sb="48" eb="52">
      <t>チョウジュミョウカ</t>
    </rPh>
    <rPh sb="53" eb="55">
      <t>ヒョウカ</t>
    </rPh>
    <rPh sb="57" eb="59">
      <t>モクテキ</t>
    </rPh>
    <rPh sb="61" eb="63">
      <t>テキセツ</t>
    </rPh>
    <rPh sb="64" eb="68">
      <t>イジカンリ</t>
    </rPh>
    <rPh sb="68" eb="70">
      <t>ケイカク</t>
    </rPh>
    <rPh sb="77" eb="79">
      <t>バアイ</t>
    </rPh>
    <rPh sb="80" eb="82">
      <t>ヒョウカ</t>
    </rPh>
    <rPh sb="88" eb="95">
      <t>イジカンリケイカクショ</t>
    </rPh>
    <rPh sb="96" eb="100">
      <t>ショウメイショルイ</t>
    </rPh>
    <rPh sb="103" eb="105">
      <t>テイシュツ</t>
    </rPh>
    <phoneticPr fontId="21"/>
  </si>
  <si>
    <t>加工場が四国内</t>
    <rPh sb="0" eb="3">
      <t>かこうじょう</t>
    </rPh>
    <rPh sb="4" eb="6">
      <t>しこく</t>
    </rPh>
    <rPh sb="6" eb="7">
      <t>ない</t>
    </rPh>
    <phoneticPr fontId="3" type="Hiragana"/>
  </si>
  <si>
    <t>ニャトー</t>
  </si>
  <si>
    <t>⑥省CO2の取り組み</t>
    <rPh sb="1" eb="2">
      <t>しょう</t>
    </rPh>
    <rPh sb="6" eb="7">
      <t>と</t>
    </rPh>
    <rPh sb="8" eb="9">
      <t>く</t>
    </rPh>
    <phoneticPr fontId="3" type="Hiragana"/>
  </si>
  <si>
    <t>－</t>
  </si>
  <si>
    <t xml:space="preserve"> 内装への視覚的な木材使用を評価.</t>
    <rPh sb="1" eb="3">
      <t>ナイソウ</t>
    </rPh>
    <rPh sb="5" eb="8">
      <t>シカクテキ</t>
    </rPh>
    <rPh sb="9" eb="11">
      <t>モクザイ</t>
    </rPh>
    <rPh sb="11" eb="13">
      <t>シヨウ</t>
    </rPh>
    <rPh sb="14" eb="16">
      <t>ヒョウカ</t>
    </rPh>
    <phoneticPr fontId="21"/>
  </si>
  <si>
    <t>セルが「○」の場合は評価しているた</t>
    <rPh sb="7" eb="9">
      <t>ばあい</t>
    </rPh>
    <rPh sb="10" eb="12">
      <t>ひょうか</t>
    </rPh>
    <phoneticPr fontId="3" type="Hiragana"/>
  </si>
  <si>
    <t>基礎評価基準の達成</t>
    <rPh sb="0" eb="4">
      <t>キソヒョウカ</t>
    </rPh>
    <rPh sb="4" eb="6">
      <t>キジュン</t>
    </rPh>
    <rPh sb="7" eb="9">
      <t>タッセイ</t>
    </rPh>
    <phoneticPr fontId="21"/>
  </si>
  <si>
    <t>め根拠資料が必要です。</t>
  </si>
  <si>
    <t>木材使用量</t>
    <rPh sb="0" eb="2">
      <t>モクザイ</t>
    </rPh>
    <rPh sb="2" eb="5">
      <t>シヨウリョウ</t>
    </rPh>
    <phoneticPr fontId="21"/>
  </si>
  <si>
    <t>LVL</t>
  </si>
  <si>
    <t>⑧外構や駐輪場など付属施設への木製品の使用状況の資料</t>
    <rPh sb="19" eb="21">
      <t>しよう</t>
    </rPh>
    <rPh sb="21" eb="23">
      <t>じょうきょう</t>
    </rPh>
    <rPh sb="24" eb="26">
      <t>しりょう</t>
    </rPh>
    <phoneticPr fontId="3" type="Hiragana"/>
  </si>
  <si>
    <t>主要な構造部材が現し仕上げである。※７</t>
    <rPh sb="0" eb="2">
      <t>シュヨウ</t>
    </rPh>
    <rPh sb="3" eb="5">
      <t>コウゾウ</t>
    </rPh>
    <rPh sb="5" eb="7">
      <t>ブザイ</t>
    </rPh>
    <rPh sb="8" eb="9">
      <t>アラワ</t>
    </rPh>
    <rPh sb="10" eb="12">
      <t>シア</t>
    </rPh>
    <phoneticPr fontId="21"/>
  </si>
  <si>
    <t>根拠資料を準備のうえ、提出資料を</t>
    <rPh sb="0" eb="2">
      <t>こんきょ</t>
    </rPh>
    <rPh sb="2" eb="4">
      <t>しりょう</t>
    </rPh>
    <rPh sb="5" eb="7">
      <t>じゅんび</t>
    </rPh>
    <rPh sb="11" eb="13">
      <t>ていしゅつ</t>
    </rPh>
    <rPh sb="13" eb="15">
      <t>しりょう</t>
    </rPh>
    <phoneticPr fontId="3" type="Hiragana"/>
  </si>
  <si>
    <t>主要な室での内装で天井、壁、床、</t>
    <rPh sb="0" eb="2">
      <t>シュヨウ</t>
    </rPh>
    <rPh sb="3" eb="4">
      <t>シツ</t>
    </rPh>
    <rPh sb="6" eb="8">
      <t>ナイソウ</t>
    </rPh>
    <rPh sb="9" eb="11">
      <t>テンジョウ</t>
    </rPh>
    <rPh sb="12" eb="13">
      <t>カベ</t>
    </rPh>
    <rPh sb="14" eb="15">
      <t>ユカ</t>
    </rPh>
    <phoneticPr fontId="21"/>
  </si>
  <si>
    <t>⑨壁面緑化、屋上緑化に取組状況の資料</t>
    <rPh sb="13" eb="15">
      <t>じょうきょう</t>
    </rPh>
    <rPh sb="16" eb="18">
      <t>しりょう</t>
    </rPh>
    <phoneticPr fontId="3" type="Hiragana"/>
  </si>
  <si>
    <t>県内の設計事務所などが設計に参</t>
    <rPh sb="0" eb="2">
      <t>ケンナイ</t>
    </rPh>
    <rPh sb="3" eb="8">
      <t>セッケイジムショ</t>
    </rPh>
    <rPh sb="11" eb="13">
      <t>セッケイ</t>
    </rPh>
    <rPh sb="14" eb="15">
      <t>サン</t>
    </rPh>
    <phoneticPr fontId="21"/>
  </si>
  <si>
    <t>☑にしてください。</t>
  </si>
  <si>
    <t>壁面緑化（緑のカーテン等）、屋上緑化</t>
  </si>
  <si>
    <r>
      <t>m</t>
    </r>
    <r>
      <rPr>
        <vertAlign val="superscript"/>
        <sz val="11"/>
        <color theme="1"/>
        <rFont val="HG丸ｺﾞｼｯｸM-PRO"/>
      </rPr>
      <t>2</t>
    </r>
  </si>
  <si>
    <t>⑩建物敷地内で生垣や樹木等の緑化状況の資料</t>
    <rPh sb="11" eb="12">
      <t>もく</t>
    </rPh>
    <rPh sb="12" eb="13">
      <t>とう</t>
    </rPh>
    <phoneticPr fontId="3" type="Hiragana"/>
  </si>
  <si>
    <t>下記の評価結果の表にて、評価結果と必要書類を確認します。</t>
    <rPh sb="0" eb="2">
      <t>カキ</t>
    </rPh>
    <rPh sb="3" eb="7">
      <t>ヒョウカケッカ</t>
    </rPh>
    <rPh sb="8" eb="9">
      <t>ヒョウ</t>
    </rPh>
    <rPh sb="12" eb="14">
      <t>ヒョウカ</t>
    </rPh>
    <rPh sb="14" eb="16">
      <t>ケッカ</t>
    </rPh>
    <rPh sb="17" eb="19">
      <t>ヒツヨウ</t>
    </rPh>
    <rPh sb="19" eb="21">
      <t>ショルイ</t>
    </rPh>
    <rPh sb="22" eb="24">
      <t>カクニン</t>
    </rPh>
    <phoneticPr fontId="21"/>
  </si>
  <si>
    <t>生け垣や街路樹</t>
  </si>
  <si>
    <t>⑪木材安定取引協定等の取組状況の資料</t>
    <rPh sb="11" eb="12">
      <t>と</t>
    </rPh>
    <rPh sb="12" eb="13">
      <t>く</t>
    </rPh>
    <rPh sb="13" eb="15">
      <t>じょうきょう</t>
    </rPh>
    <rPh sb="16" eb="18">
      <t>しりょう</t>
    </rPh>
    <phoneticPr fontId="3" type="Hiragana"/>
  </si>
  <si>
    <t>木材安定供給協定</t>
    <rPh sb="0" eb="2">
      <t>もくざい</t>
    </rPh>
    <rPh sb="2" eb="4">
      <t>あんてい</t>
    </rPh>
    <rPh sb="4" eb="6">
      <t>きょうきゅう</t>
    </rPh>
    <rPh sb="6" eb="8">
      <t>きょうてい</t>
    </rPh>
    <phoneticPr fontId="3" type="Hiragana"/>
  </si>
  <si>
    <t>②主要な室の３箇所以上で木材使用部位</t>
    <rPh sb="1" eb="3">
      <t>シュヨウ</t>
    </rPh>
    <rPh sb="4" eb="5">
      <t>シツ</t>
    </rPh>
    <rPh sb="7" eb="9">
      <t>カショ</t>
    </rPh>
    <rPh sb="9" eb="11">
      <t>イジョウ</t>
    </rPh>
    <rPh sb="12" eb="18">
      <t>モクザイシヨウブイ</t>
    </rPh>
    <phoneticPr fontId="21"/>
  </si>
  <si>
    <t>加点評価</t>
    <rPh sb="0" eb="4">
      <t>カテンヒョウカ</t>
    </rPh>
    <phoneticPr fontId="21"/>
  </si>
  <si>
    <t>県内の設計事務所</t>
  </si>
  <si>
    <t>・製造、加工工場等証明書・納品書など</t>
    <rPh sb="1" eb="3">
      <t>セイゾウ</t>
    </rPh>
    <rPh sb="4" eb="8">
      <t>カコウコウジョウ</t>
    </rPh>
    <rPh sb="8" eb="9">
      <t>ナド</t>
    </rPh>
    <rPh sb="9" eb="12">
      <t>ショウメイショ</t>
    </rPh>
    <rPh sb="13" eb="16">
      <t>ノウヒンショ</t>
    </rPh>
    <phoneticPr fontId="21"/>
  </si>
  <si>
    <t>ミズキ</t>
  </si>
  <si>
    <t>県内の建築事業者</t>
  </si>
  <si>
    <t>評価根拠資料に関する補足説明等（例　⑥については・・・・）</t>
    <rPh sb="0" eb="2">
      <t>ひょうか</t>
    </rPh>
    <rPh sb="2" eb="4">
      <t>こんきょ</t>
    </rPh>
    <rPh sb="4" eb="6">
      <t>しりょう</t>
    </rPh>
    <rPh sb="7" eb="8">
      <t>かん</t>
    </rPh>
    <rPh sb="10" eb="12">
      <t>ほそく</t>
    </rPh>
    <rPh sb="12" eb="14">
      <t>せつめい</t>
    </rPh>
    <rPh sb="14" eb="15">
      <t>とう</t>
    </rPh>
    <rPh sb="16" eb="17">
      <t>れい</t>
    </rPh>
    <phoneticPr fontId="3" type="Hiragana"/>
  </si>
  <si>
    <t>３．完成写真(認定申請時に提出。外観、主要な室の木質化等評価に関連する箇所の写真を添付してください）</t>
  </si>
  <si>
    <t>・確認申請図書など</t>
    <rPh sb="1" eb="3">
      <t>カクニン</t>
    </rPh>
    <rPh sb="3" eb="5">
      <t>シンセイ</t>
    </rPh>
    <rPh sb="5" eb="7">
      <t>トショ</t>
    </rPh>
    <phoneticPr fontId="21"/>
  </si>
  <si>
    <t>　</t>
  </si>
  <si>
    <t>◆木造化･木質化に関する当該建築物の特徴や設計にあたって工夫された内容等について記入してください。</t>
    <rPh sb="1" eb="4">
      <t>もくぞうか</t>
    </rPh>
    <rPh sb="5" eb="8">
      <t>もくしつか</t>
    </rPh>
    <rPh sb="9" eb="10">
      <t>かん</t>
    </rPh>
    <rPh sb="12" eb="14">
      <t>とうがい</t>
    </rPh>
    <rPh sb="14" eb="17">
      <t>けんちくぶつ</t>
    </rPh>
    <rPh sb="18" eb="20">
      <t>とくちょう</t>
    </rPh>
    <rPh sb="21" eb="23">
      <t>せっけい</t>
    </rPh>
    <rPh sb="28" eb="30">
      <t>くふう</t>
    </rPh>
    <rPh sb="33" eb="35">
      <t>ないよう</t>
    </rPh>
    <rPh sb="35" eb="36">
      <t>とう</t>
    </rPh>
    <rPh sb="40" eb="42">
      <t>きにゅう</t>
    </rPh>
    <phoneticPr fontId="3" type="Hiragana"/>
  </si>
  <si>
    <t>製品×</t>
    <rPh sb="0" eb="2">
      <t>セイヒン</t>
    </rPh>
    <phoneticPr fontId="21"/>
  </si>
  <si>
    <t>Ⅱ.脱炭素社会の実現の形成に関するチェック項目</t>
    <rPh sb="2" eb="3">
      <t>ダツ</t>
    </rPh>
    <rPh sb="3" eb="5">
      <t>タンソ</t>
    </rPh>
    <rPh sb="5" eb="7">
      <t>シャカイ</t>
    </rPh>
    <rPh sb="8" eb="10">
      <t>ジツゲン</t>
    </rPh>
    <rPh sb="11" eb="13">
      <t>ケイセイ</t>
    </rPh>
    <rPh sb="14" eb="15">
      <t>カン</t>
    </rPh>
    <rPh sb="21" eb="23">
      <t>コウモク</t>
    </rPh>
    <phoneticPr fontId="21"/>
  </si>
  <si>
    <t>三重県</t>
    <rPh sb="0" eb="3">
      <t>ミエケン</t>
    </rPh>
    <phoneticPr fontId="21"/>
  </si>
  <si>
    <t>愛媛県</t>
    <rPh sb="0" eb="2">
      <t>エヒメ</t>
    </rPh>
    <rPh sb="2" eb="3">
      <t>ケン</t>
    </rPh>
    <phoneticPr fontId="21"/>
  </si>
  <si>
    <t>エンゲルマンスプルース</t>
  </si>
  <si>
    <t>（上記内容と合わせてホームページや冊子、チラシ等にて広報させていただきます。不足する場合は行を追加してください。）</t>
    <rPh sb="38" eb="40">
      <t>ふそく</t>
    </rPh>
    <rPh sb="42" eb="44">
      <t>ばあい</t>
    </rPh>
    <rPh sb="45" eb="46">
      <t>ぎょう</t>
    </rPh>
    <rPh sb="47" eb="49">
      <t>ついか</t>
    </rPh>
    <phoneticPr fontId="3" type="Hiragana"/>
  </si>
  <si>
    <t>同　　意　　書</t>
    <rPh sb="0" eb="1">
      <t>どう</t>
    </rPh>
    <rPh sb="3" eb="4">
      <t>い</t>
    </rPh>
    <rPh sb="6" eb="7">
      <t>しょ</t>
    </rPh>
    <phoneticPr fontId="3" type="Hiragana"/>
  </si>
  <si>
    <t>　この様式に記載されている建築物に関する内容や完成写真等については、県の作成するホームページや冊子、チラシ等への掲載することに異議はありません。</t>
    <rPh sb="3" eb="5">
      <t>ようしき</t>
    </rPh>
    <rPh sb="6" eb="8">
      <t>きさい</t>
    </rPh>
    <rPh sb="15" eb="16">
      <t>ぶつ</t>
    </rPh>
    <rPh sb="20" eb="22">
      <t>ないよう</t>
    </rPh>
    <rPh sb="27" eb="28">
      <t>とう</t>
    </rPh>
    <rPh sb="34" eb="35">
      <t>けん</t>
    </rPh>
    <rPh sb="36" eb="38">
      <t>さくせい</t>
    </rPh>
    <rPh sb="56" eb="58">
      <t>けいさい</t>
    </rPh>
    <rPh sb="63" eb="65">
      <t>いぎ</t>
    </rPh>
    <phoneticPr fontId="3" type="Hiragana"/>
  </si>
  <si>
    <t>評価結果</t>
    <rPh sb="0" eb="2">
      <t>ヒョウカ</t>
    </rPh>
    <rPh sb="2" eb="4">
      <t>ケッカ</t>
    </rPh>
    <phoneticPr fontId="21"/>
  </si>
  <si>
    <t>　　　　高知県知事　　　　　　　　様</t>
    <rPh sb="4" eb="7">
      <t>こうちけん</t>
    </rPh>
    <rPh sb="7" eb="9">
      <t>ちじ</t>
    </rPh>
    <rPh sb="17" eb="18">
      <t>さま</t>
    </rPh>
    <phoneticPr fontId="3" type="Hiragana"/>
  </si>
  <si>
    <t>令和　年　月　日</t>
    <rPh sb="0" eb="2">
      <t>れいわ</t>
    </rPh>
    <rPh sb="3" eb="4">
      <t>ねん</t>
    </rPh>
    <rPh sb="5" eb="6">
      <t>つき</t>
    </rPh>
    <rPh sb="7" eb="8">
      <t>ひ</t>
    </rPh>
    <phoneticPr fontId="3" type="Hiragana"/>
  </si>
  <si>
    <r>
      <t>m</t>
    </r>
    <r>
      <rPr>
        <vertAlign val="superscript"/>
        <sz val="12"/>
        <color theme="1"/>
        <rFont val="HG丸ｺﾞｼｯｸM-PRO"/>
      </rPr>
      <t>2</t>
    </r>
  </si>
  <si>
    <t>住所</t>
    <rPh sb="0" eb="2">
      <t>じゅうしょ</t>
    </rPh>
    <phoneticPr fontId="3" type="Hiragana"/>
  </si>
  <si>
    <t>森林認証の
有無※３</t>
    <rPh sb="0" eb="4">
      <t>シンリンニンショウ</t>
    </rPh>
    <rPh sb="6" eb="8">
      <t>ウム</t>
    </rPh>
    <phoneticPr fontId="21"/>
  </si>
  <si>
    <t>木質ボード</t>
    <rPh sb="0" eb="2">
      <t>モクシツ</t>
    </rPh>
    <phoneticPr fontId="21"/>
  </si>
  <si>
    <t>Ⅳ.良好な景観の形成</t>
    <rPh sb="2" eb="4">
      <t>リョウコウ</t>
    </rPh>
    <rPh sb="5" eb="7">
      <t>ケイカン</t>
    </rPh>
    <rPh sb="8" eb="10">
      <t>ケイセイ</t>
    </rPh>
    <phoneticPr fontId="21"/>
  </si>
  <si>
    <t>ヤマグワ</t>
  </si>
  <si>
    <t>(代表者･職）氏名(自筆）</t>
    <rPh sb="1" eb="4">
      <t>だいひょうしゃ</t>
    </rPh>
    <rPh sb="5" eb="6">
      <t>しょく</t>
    </rPh>
    <rPh sb="7" eb="9">
      <t>しめい</t>
    </rPh>
    <rPh sb="10" eb="12">
      <t>じひつ</t>
    </rPh>
    <phoneticPr fontId="3" type="Hiragana"/>
  </si>
  <si>
    <r>
      <t>木材安定取引
協定等</t>
    </r>
    <r>
      <rPr>
        <sz val="10"/>
        <color theme="1"/>
        <rFont val="HG丸ｺﾞｼｯｸM-PRO"/>
      </rPr>
      <t>※３</t>
    </r>
  </si>
  <si>
    <t>高知県環境不動産独自基準評価シート</t>
    <rPh sb="0" eb="3">
      <t>コウチケン</t>
    </rPh>
    <rPh sb="3" eb="5">
      <t>カンキョウ</t>
    </rPh>
    <rPh sb="5" eb="8">
      <t>フドウサン</t>
    </rPh>
    <rPh sb="8" eb="10">
      <t>ドクジ</t>
    </rPh>
    <rPh sb="10" eb="12">
      <t>キジュン</t>
    </rPh>
    <rPh sb="12" eb="14">
      <t>ヒョウカ</t>
    </rPh>
    <phoneticPr fontId="21"/>
  </si>
  <si>
    <t>Ⅱ.脱炭素社会の実現</t>
    <rPh sb="2" eb="5">
      <t>ダツタンソ</t>
    </rPh>
    <rPh sb="5" eb="7">
      <t>シャカイ</t>
    </rPh>
    <rPh sb="8" eb="10">
      <t>ジツゲン</t>
    </rPh>
    <phoneticPr fontId="21"/>
  </si>
  <si>
    <t>硬質繊維板</t>
    <rPh sb="0" eb="2">
      <t>コウシツ</t>
    </rPh>
    <rPh sb="2" eb="4">
      <t>センイ</t>
    </rPh>
    <rPh sb="4" eb="5">
      <t>イタ</t>
    </rPh>
    <phoneticPr fontId="21"/>
  </si>
  <si>
    <t>手順(１)建物概要の入力</t>
    <rPh sb="0" eb="2">
      <t>テジュン</t>
    </rPh>
    <rPh sb="5" eb="9">
      <t>タテモノガイヨウ</t>
    </rPh>
    <rPh sb="10" eb="12">
      <t>ニュウリョク</t>
    </rPh>
    <phoneticPr fontId="21"/>
  </si>
  <si>
    <t>イスノキ</t>
  </si>
  <si>
    <t>評価の対象とする建物の概要を入力してください。※環境不動産として評価できる建物は延床面積300㎡以上となります。</t>
    <rPh sb="0" eb="2">
      <t>ヒョウカ</t>
    </rPh>
    <rPh sb="3" eb="5">
      <t>タイショウ</t>
    </rPh>
    <rPh sb="8" eb="10">
      <t>タテモノ</t>
    </rPh>
    <rPh sb="11" eb="13">
      <t>ガイヨウ</t>
    </rPh>
    <rPh sb="14" eb="16">
      <t>ニュウリョク</t>
    </rPh>
    <rPh sb="24" eb="26">
      <t>カンキョウ</t>
    </rPh>
    <rPh sb="26" eb="29">
      <t>フドウサン</t>
    </rPh>
    <rPh sb="32" eb="34">
      <t>ヒョウカ</t>
    </rPh>
    <rPh sb="37" eb="39">
      <t>タテモノ</t>
    </rPh>
    <rPh sb="40" eb="42">
      <t>ノベユカ</t>
    </rPh>
    <rPh sb="42" eb="44">
      <t>メンセキ</t>
    </rPh>
    <rPh sb="48" eb="50">
      <t>イジョウ</t>
    </rPh>
    <phoneticPr fontId="21"/>
  </si>
  <si>
    <t>物件名※1</t>
    <rPh sb="0" eb="3">
      <t>ブッケンメイ</t>
    </rPh>
    <phoneticPr fontId="21"/>
  </si>
  <si>
    <t>【引用】</t>
    <rPh sb="1" eb="3">
      <t>インヨウ</t>
    </rPh>
    <phoneticPr fontId="21"/>
  </si>
  <si>
    <t>備考欄</t>
    <rPh sb="0" eb="3">
      <t>ビコウラン</t>
    </rPh>
    <phoneticPr fontId="21"/>
  </si>
  <si>
    <t>建設地※1</t>
    <rPh sb="0" eb="3">
      <t>ケンセツチ</t>
    </rPh>
    <phoneticPr fontId="21"/>
  </si>
  <si>
    <t>構造※3</t>
    <rPh sb="0" eb="2">
      <t>コウゾウ</t>
    </rPh>
    <phoneticPr fontId="21"/>
  </si>
  <si>
    <t>その他の木材使用部位</t>
  </si>
  <si>
    <t>木造</t>
    <rPh sb="0" eb="2">
      <t>モクゾウ</t>
    </rPh>
    <phoneticPr fontId="21"/>
  </si>
  <si>
    <r>
      <t>m</t>
    </r>
    <r>
      <rPr>
        <vertAlign val="superscript"/>
        <sz val="11"/>
        <color theme="9" tint="-0.5"/>
        <rFont val="HG丸ｺﾞｼｯｸM-PRO"/>
      </rPr>
      <t>2</t>
    </r>
  </si>
  <si>
    <t>階数※２</t>
    <rPh sb="0" eb="2">
      <t>カイスウ</t>
    </rPh>
    <phoneticPr fontId="21"/>
  </si>
  <si>
    <t>地下</t>
    <rPh sb="0" eb="2">
      <t>チカ</t>
    </rPh>
    <phoneticPr fontId="21"/>
  </si>
  <si>
    <t>・近畿以西範囲内</t>
    <rPh sb="1" eb="5">
      <t>キンキイセイ</t>
    </rPh>
    <rPh sb="5" eb="8">
      <t>ハンイナイ</t>
    </rPh>
    <phoneticPr fontId="21"/>
  </si>
  <si>
    <t>※30行を超える場合は、別紙を添付するなどしてください。</t>
    <rPh sb="3" eb="4">
      <t>ギョウ</t>
    </rPh>
    <rPh sb="5" eb="6">
      <t>コ</t>
    </rPh>
    <rPh sb="8" eb="10">
      <t>バアイ</t>
    </rPh>
    <rPh sb="12" eb="14">
      <t>ベッシ</t>
    </rPh>
    <rPh sb="15" eb="17">
      <t>テンプ</t>
    </rPh>
    <phoneticPr fontId="21"/>
  </si>
  <si>
    <t>基礎・加点評価項目(Ⅰ,Ⅱ,Ⅴ)</t>
    <rPh sb="0" eb="2">
      <t>キソ</t>
    </rPh>
    <rPh sb="3" eb="5">
      <t>カテン</t>
    </rPh>
    <rPh sb="5" eb="7">
      <t>ヒョウカ</t>
    </rPh>
    <rPh sb="7" eb="9">
      <t>コウモク</t>
    </rPh>
    <phoneticPr fontId="21"/>
  </si>
  <si>
    <t>手順(２)評価項目の選択</t>
    <rPh sb="0" eb="2">
      <t>テジュン</t>
    </rPh>
    <rPh sb="5" eb="9">
      <t>ヒョウカコウモク</t>
    </rPh>
    <rPh sb="10" eb="12">
      <t>センタク</t>
    </rPh>
    <phoneticPr fontId="21"/>
  </si>
  <si>
    <t>評価項目には、５つの項目があります。</t>
    <rPh sb="0" eb="4">
      <t>ヒョウカコウモク</t>
    </rPh>
    <rPh sb="10" eb="12">
      <t>コウモク</t>
    </rPh>
    <phoneticPr fontId="21"/>
  </si>
  <si>
    <r>
      <t>最終</t>
    </r>
    <r>
      <rPr>
        <sz val="10"/>
        <color theme="1"/>
        <rFont val="HG丸ｺﾞｼｯｸM-PRO"/>
      </rPr>
      <t>加工※６</t>
    </r>
    <rPh sb="0" eb="2">
      <t>サイシュウ</t>
    </rPh>
    <rPh sb="2" eb="4">
      <t>カコウ</t>
    </rPh>
    <phoneticPr fontId="21"/>
  </si>
  <si>
    <t>評価項目</t>
    <rPh sb="0" eb="4">
      <t>ヒョウカコウモク</t>
    </rPh>
    <phoneticPr fontId="21"/>
  </si>
  <si>
    <t>説明</t>
    <rPh sb="0" eb="2">
      <t>セツメイ</t>
    </rPh>
    <phoneticPr fontId="21"/>
  </si>
  <si>
    <t>Ⅰ.林業･木材産業の持続性確保</t>
    <rPh sb="2" eb="4">
      <t>リンギョウ</t>
    </rPh>
    <rPh sb="5" eb="7">
      <t>モクザイ</t>
    </rPh>
    <rPh sb="7" eb="9">
      <t>サンギョウ</t>
    </rPh>
    <rPh sb="10" eb="13">
      <t>ジゾクセイ</t>
    </rPh>
    <rPh sb="13" eb="15">
      <t>カクホ</t>
    </rPh>
    <phoneticPr fontId="21"/>
  </si>
  <si>
    <t>用している。</t>
  </si>
  <si>
    <t>③評価項目に関する取組</t>
    <rPh sb="1" eb="5">
      <t>ヒョウカコウモク</t>
    </rPh>
    <rPh sb="6" eb="7">
      <t>カン</t>
    </rPh>
    <rPh sb="9" eb="11">
      <t>トリクミ</t>
    </rPh>
    <phoneticPr fontId="21"/>
  </si>
  <si>
    <t>アラカシ</t>
  </si>
  <si>
    <t xml:space="preserve"> 木材の使用量,森林認証や再造林の取組を評価.</t>
    <rPh sb="1" eb="3">
      <t>モクザイ</t>
    </rPh>
    <rPh sb="4" eb="7">
      <t>シヨウリョウ</t>
    </rPh>
    <rPh sb="8" eb="12">
      <t>シンリンニンショウ</t>
    </rPh>
    <rPh sb="13" eb="16">
      <t>サイゾウリン</t>
    </rPh>
    <rPh sb="17" eb="19">
      <t>トリクミ</t>
    </rPh>
    <rPh sb="20" eb="22">
      <t>ヒョウカ</t>
    </rPh>
    <phoneticPr fontId="21"/>
  </si>
  <si>
    <t>Ⅱ.脱炭素社会の実現</t>
  </si>
  <si>
    <r>
      <t xml:space="preserve"> 輸送距離の短縮や製造工場におけるCO</t>
    </r>
    <r>
      <rPr>
        <vertAlign val="subscript"/>
        <sz val="11"/>
        <color theme="1"/>
        <rFont val="HG丸ｺﾞｼｯｸM-PRO"/>
      </rPr>
      <t>2</t>
    </r>
    <r>
      <rPr>
        <sz val="11"/>
        <color theme="1"/>
        <rFont val="HG丸ｺﾞｼｯｸM-PRO"/>
      </rPr>
      <t>排出量低減の取組を評価.</t>
    </r>
    <rPh sb="1" eb="5">
      <t>ユソウキョリ</t>
    </rPh>
    <rPh sb="6" eb="8">
      <t>タンシュク</t>
    </rPh>
    <rPh sb="9" eb="13">
      <t>セイゾウコウジョウ</t>
    </rPh>
    <rPh sb="20" eb="23">
      <t>ハイシュツリョウ</t>
    </rPh>
    <rPh sb="23" eb="25">
      <t>テイゲン</t>
    </rPh>
    <rPh sb="26" eb="28">
      <t>トリクミ</t>
    </rPh>
    <rPh sb="29" eb="31">
      <t>ヒョウカ</t>
    </rPh>
    <phoneticPr fontId="21"/>
  </si>
  <si>
    <t>Ⅲ.快適空間の形成</t>
  </si>
  <si>
    <t>Ⅳ.良好な景観の形成</t>
  </si>
  <si>
    <t>社として参加している,</t>
    <rPh sb="0" eb="1">
      <t>シャ</t>
    </rPh>
    <rPh sb="4" eb="6">
      <t>サンカ</t>
    </rPh>
    <phoneticPr fontId="21"/>
  </si>
  <si>
    <t>セン</t>
  </si>
  <si>
    <t xml:space="preserve"> 外装への視覚的な木材使用や外構の緑化などを評価.</t>
    <rPh sb="1" eb="3">
      <t>ガイソウ</t>
    </rPh>
    <rPh sb="5" eb="8">
      <t>シカクテキ</t>
    </rPh>
    <rPh sb="9" eb="11">
      <t>モクザイ</t>
    </rPh>
    <rPh sb="11" eb="13">
      <t>シヨウ</t>
    </rPh>
    <rPh sb="14" eb="16">
      <t>ガイコウ</t>
    </rPh>
    <rPh sb="17" eb="19">
      <t>リョクカ</t>
    </rPh>
    <rPh sb="22" eb="24">
      <t>ヒョウカ</t>
    </rPh>
    <phoneticPr fontId="21"/>
  </si>
  <si>
    <t>居室以外※10</t>
    <rPh sb="0" eb="2">
      <t>キョシツ</t>
    </rPh>
    <rPh sb="2" eb="4">
      <t>イガイ</t>
    </rPh>
    <phoneticPr fontId="21"/>
  </si>
  <si>
    <t>Ⅴ.地域経済の活性化</t>
  </si>
  <si>
    <t>◆一次加工から最終加工までの輸送範囲</t>
    <rPh sb="14" eb="18">
      <t>ユソウハンイ</t>
    </rPh>
    <phoneticPr fontId="21"/>
  </si>
  <si>
    <t>福岡県</t>
    <rPh sb="0" eb="3">
      <t>フクオカケン</t>
    </rPh>
    <phoneticPr fontId="21"/>
  </si>
  <si>
    <r>
      <t xml:space="preserve"> </t>
    </r>
    <r>
      <rPr>
        <sz val="11"/>
        <color theme="1"/>
        <rFont val="HG丸ｺﾞｼｯｸM-PRO"/>
      </rPr>
      <t>県産木材の使用、県内事業者の活用を評価.</t>
    </r>
    <rPh sb="1" eb="3">
      <t>ケンサン</t>
    </rPh>
    <rPh sb="3" eb="4">
      <t>モク</t>
    </rPh>
    <rPh sb="4" eb="5">
      <t>ザイ</t>
    </rPh>
    <rPh sb="6" eb="8">
      <t>シヨウ</t>
    </rPh>
    <rPh sb="9" eb="14">
      <t>ケンナイジギョウシャ</t>
    </rPh>
    <rPh sb="15" eb="17">
      <t>カツヨウ</t>
    </rPh>
    <rPh sb="18" eb="20">
      <t>ヒョウカ</t>
    </rPh>
    <phoneticPr fontId="21"/>
  </si>
  <si>
    <t>手順(３)各シートの入力</t>
    <rPh sb="0" eb="2">
      <t>テジュン</t>
    </rPh>
    <rPh sb="5" eb="6">
      <t>カク</t>
    </rPh>
    <rPh sb="10" eb="12">
      <t>ニュウリョク</t>
    </rPh>
    <phoneticPr fontId="21"/>
  </si>
  <si>
    <t>所在地</t>
    <rPh sb="0" eb="3">
      <t>ショザイチ</t>
    </rPh>
    <phoneticPr fontId="21"/>
  </si>
  <si>
    <t>「シートA.木材使用量入力シート」の入力</t>
    <rPh sb="11" eb="13">
      <t>ニュウリョク</t>
    </rPh>
    <phoneticPr fontId="21"/>
  </si>
  <si>
    <t>③壁面緑化（緑のカーテン等）、屋上緑化に取り組んでいる。(加点10点)</t>
    <rPh sb="1" eb="3">
      <t>ヘキメン</t>
    </rPh>
    <rPh sb="3" eb="5">
      <t>リョクカ</t>
    </rPh>
    <rPh sb="6" eb="7">
      <t>ミドリ</t>
    </rPh>
    <rPh sb="12" eb="13">
      <t>ナド</t>
    </rPh>
    <rPh sb="15" eb="17">
      <t>オクジョウ</t>
    </rPh>
    <rPh sb="17" eb="19">
      <t>リョクカ</t>
    </rPh>
    <rPh sb="20" eb="21">
      <t>ト</t>
    </rPh>
    <rPh sb="22" eb="23">
      <t>ク</t>
    </rPh>
    <phoneticPr fontId="21"/>
  </si>
  <si>
    <t xml:space="preserve"> 評価項目Ⅰ,Ⅱ,Ⅴの採点に使用します。</t>
    <rPh sb="1" eb="3">
      <t>ヒョウカ</t>
    </rPh>
    <rPh sb="3" eb="5">
      <t>コウモク</t>
    </rPh>
    <rPh sb="11" eb="13">
      <t>サイテン</t>
    </rPh>
    <rPh sb="14" eb="16">
      <t>シヨウ</t>
    </rPh>
    <phoneticPr fontId="21"/>
  </si>
  <si>
    <t>「シートB.炭素貯蔵量の計算シート」の入力</t>
    <rPh sb="12" eb="14">
      <t>ケイサン</t>
    </rPh>
    <phoneticPr fontId="21"/>
  </si>
  <si>
    <r>
      <t>炭素貯蔵量(CO</t>
    </r>
    <r>
      <rPr>
        <vertAlign val="subscript"/>
        <sz val="11"/>
        <color theme="9" tint="-0.5"/>
        <rFont val="HG丸ｺﾞｼｯｸM-PRO"/>
      </rPr>
      <t>2</t>
    </r>
    <r>
      <rPr>
        <sz val="11"/>
        <color theme="9" tint="-0.5"/>
        <rFont val="HG丸ｺﾞｼｯｸM-PRO"/>
      </rPr>
      <t>換算)</t>
    </r>
    <rPh sb="0" eb="5">
      <t>タンソチョゾウリョウ</t>
    </rPh>
    <rPh sb="9" eb="11">
      <t>カンサン</t>
    </rPh>
    <phoneticPr fontId="21"/>
  </si>
  <si>
    <t xml:space="preserve"> 評価項目Ⅱの採点に使用します。</t>
    <rPh sb="1" eb="3">
      <t>ヒョウカ</t>
    </rPh>
    <rPh sb="3" eb="5">
      <t>コウモク</t>
    </rPh>
    <rPh sb="7" eb="9">
      <t>サイテン</t>
    </rPh>
    <rPh sb="10" eb="12">
      <t>シヨウ</t>
    </rPh>
    <phoneticPr fontId="21"/>
  </si>
  <si>
    <t>「シートC.木材調達ルートの確認シート」の入力</t>
  </si>
  <si>
    <t xml:space="preserve"> 評価項目Ⅱ,Ⅴの採点に使用します。</t>
    <rPh sb="1" eb="3">
      <t>ヒョウカ</t>
    </rPh>
    <rPh sb="3" eb="5">
      <t>コウモク</t>
    </rPh>
    <rPh sb="9" eb="11">
      <t>サイテン</t>
    </rPh>
    <rPh sb="12" eb="14">
      <t>シヨウ</t>
    </rPh>
    <phoneticPr fontId="21"/>
  </si>
  <si>
    <t>「シートD.内外装への木材使用確認シート」の入力</t>
    <rPh sb="15" eb="17">
      <t>カクニン</t>
    </rPh>
    <phoneticPr fontId="21"/>
  </si>
  <si>
    <t xml:space="preserve"> 評価項目Ⅲ･Ⅳの採点に使用します。</t>
    <rPh sb="1" eb="3">
      <t>ヒョウカ</t>
    </rPh>
    <rPh sb="3" eb="5">
      <t>コウモク</t>
    </rPh>
    <rPh sb="9" eb="11">
      <t>サイテン</t>
    </rPh>
    <rPh sb="12" eb="14">
      <t>シヨウ</t>
    </rPh>
    <phoneticPr fontId="21"/>
  </si>
  <si>
    <t>Ｂ．炭素貯蔵量の計算シート</t>
    <rPh sb="2" eb="7">
      <t>タンソチョゾウリョウ</t>
    </rPh>
    <rPh sb="8" eb="10">
      <t>ケイサン</t>
    </rPh>
    <phoneticPr fontId="21"/>
  </si>
  <si>
    <t>※林野庁「建築物に利用した木材の炭素貯蔵量の表示ガイドライン(令和3年10月1日付け3林政産第85号林野庁長官通知)における計算式によって計算した。(小数第一位を四捨五入)</t>
    <rPh sb="1" eb="4">
      <t>リンヤチョウ</t>
    </rPh>
    <rPh sb="5" eb="8">
      <t>ケンチクブツ</t>
    </rPh>
    <rPh sb="9" eb="11">
      <t>リヨウ</t>
    </rPh>
    <rPh sb="13" eb="15">
      <t>モクザイ</t>
    </rPh>
    <rPh sb="16" eb="21">
      <t>タンソチョゾウリョウ</t>
    </rPh>
    <rPh sb="22" eb="24">
      <t>ヒョウジ</t>
    </rPh>
    <rPh sb="31" eb="33">
      <t>レイワ</t>
    </rPh>
    <rPh sb="34" eb="35">
      <t>ネン</t>
    </rPh>
    <rPh sb="37" eb="38">
      <t>ガツ</t>
    </rPh>
    <rPh sb="39" eb="40">
      <t>ニチ</t>
    </rPh>
    <rPh sb="40" eb="41">
      <t>ツ</t>
    </rPh>
    <rPh sb="43" eb="44">
      <t>リン</t>
    </rPh>
    <rPh sb="44" eb="46">
      <t>セイサン</t>
    </rPh>
    <rPh sb="46" eb="47">
      <t>ダイ</t>
    </rPh>
    <rPh sb="49" eb="50">
      <t>ゴウ</t>
    </rPh>
    <rPh sb="50" eb="53">
      <t>リンヤチョウ</t>
    </rPh>
    <rPh sb="53" eb="55">
      <t>チョウカン</t>
    </rPh>
    <rPh sb="55" eb="57">
      <t>ツウチ</t>
    </rPh>
    <rPh sb="62" eb="65">
      <t>ケイサンシキ</t>
    </rPh>
    <rPh sb="69" eb="71">
      <t>ケイサン</t>
    </rPh>
    <rPh sb="75" eb="80">
      <t>ショウスウダイイチイ</t>
    </rPh>
    <rPh sb="81" eb="85">
      <t>シシャゴニュウ</t>
    </rPh>
    <phoneticPr fontId="21"/>
  </si>
  <si>
    <t>③-２県内の建築事業者が主たる施工業者として参加している。</t>
    <rPh sb="3" eb="5">
      <t>ケンナイ</t>
    </rPh>
    <rPh sb="6" eb="11">
      <t>ケンチクジギョウシャ</t>
    </rPh>
    <rPh sb="12" eb="13">
      <t>シュ</t>
    </rPh>
    <rPh sb="15" eb="19">
      <t>セコウギョウシャ</t>
    </rPh>
    <rPh sb="22" eb="24">
      <t>サンカ</t>
    </rPh>
    <phoneticPr fontId="21"/>
  </si>
  <si>
    <t>「シートE.取組のチェックリスト」の入力</t>
  </si>
  <si>
    <t xml:space="preserve"> 評価項目Ⅰ,Ⅱ,Ⅳ,Ⅴの採点に使用します。</t>
    <rPh sb="1" eb="3">
      <t>ヒョウカ</t>
    </rPh>
    <rPh sb="3" eb="5">
      <t>コウモク</t>
    </rPh>
    <rPh sb="13" eb="15">
      <t>サイテン</t>
    </rPh>
    <rPh sb="16" eb="18">
      <t>シヨウ</t>
    </rPh>
    <phoneticPr fontId="21"/>
  </si>
  <si>
    <t>どの緑化に取り組んでいる.</t>
    <rPh sb="2" eb="4">
      <t>リョクカ</t>
    </rPh>
    <rPh sb="5" eb="6">
      <t>ト</t>
    </rPh>
    <rPh sb="7" eb="8">
      <t>ク</t>
    </rPh>
    <phoneticPr fontId="21"/>
  </si>
  <si>
    <t>該当室の全仕上げ面積※４</t>
    <rPh sb="0" eb="3">
      <t>ガイトウシツ</t>
    </rPh>
    <rPh sb="4" eb="7">
      <t>ゼンシア</t>
    </rPh>
    <rPh sb="8" eb="10">
      <t>メンセキ</t>
    </rPh>
    <phoneticPr fontId="21"/>
  </si>
  <si>
    <t>評価結果</t>
    <rPh sb="0" eb="4">
      <t>ヒョウカケッカ</t>
    </rPh>
    <phoneticPr fontId="21"/>
  </si>
  <si>
    <t>総合評価</t>
    <rPh sb="0" eb="2">
      <t>ソウゴウ</t>
    </rPh>
    <rPh sb="2" eb="4">
      <t>ヒョウカ</t>
    </rPh>
    <phoneticPr fontId="21"/>
  </si>
  <si>
    <r>
      <t>m</t>
    </r>
    <r>
      <rPr>
        <vertAlign val="superscript"/>
        <sz val="10"/>
        <color theme="9" tint="-0.5"/>
        <rFont val="HG丸ｺﾞｼｯｸM-PRO"/>
      </rPr>
      <t>3</t>
    </r>
  </si>
  <si>
    <r>
      <t>延</t>
    </r>
    <r>
      <rPr>
        <sz val="11"/>
        <color auto="1"/>
        <rFont val="HG丸ｺﾞｼｯｸM-PRO"/>
      </rPr>
      <t>べ面積※１</t>
    </r>
    <rPh sb="0" eb="1">
      <t>エン</t>
    </rPh>
    <rPh sb="2" eb="4">
      <t>メンセキ</t>
    </rPh>
    <phoneticPr fontId="21"/>
  </si>
  <si>
    <t>ジョンコン</t>
  </si>
  <si>
    <t>基礎評価基準</t>
    <rPh sb="0" eb="4">
      <t>キソヒョウカ</t>
    </rPh>
    <rPh sb="4" eb="6">
      <t>キジュン</t>
    </rPh>
    <phoneticPr fontId="21"/>
  </si>
  <si>
    <r>
      <t>300m</t>
    </r>
    <r>
      <rPr>
        <vertAlign val="superscript"/>
        <sz val="11"/>
        <color theme="9" tint="-0.5"/>
        <rFont val="HG丸ｺﾞｼｯｸM-PRO"/>
      </rPr>
      <t>2</t>
    </r>
    <r>
      <rPr>
        <sz val="11"/>
        <color theme="9" tint="-0.5"/>
        <rFont val="HG丸ｺﾞｼｯｸM-PRO"/>
      </rPr>
      <t>以上</t>
    </r>
    <rPh sb="5" eb="7">
      <t>イジョウ</t>
    </rPh>
    <phoneticPr fontId="21"/>
  </si>
  <si>
    <t>ている.</t>
  </si>
  <si>
    <r>
      <t>m</t>
    </r>
    <r>
      <rPr>
        <vertAlign val="superscript"/>
        <sz val="11"/>
        <color theme="9" tint="-0.5"/>
        <rFont val="HG丸ｺﾞｼｯｸM-PRO"/>
      </rPr>
      <t>3</t>
    </r>
    <r>
      <rPr>
        <sz val="11"/>
        <color theme="9" tint="-0.5"/>
        <rFont val="HG丸ｺﾞｼｯｸM-PRO"/>
      </rPr>
      <t>/m</t>
    </r>
    <r>
      <rPr>
        <vertAlign val="superscript"/>
        <sz val="11"/>
        <color theme="9" tint="-0.5"/>
        <rFont val="HG丸ｺﾞｼｯｸM-PRO"/>
      </rPr>
      <t>2</t>
    </r>
  </si>
  <si>
    <t>県産木材比率</t>
    <rPh sb="0" eb="2">
      <t>ケンサン</t>
    </rPh>
    <rPh sb="2" eb="3">
      <t>モク</t>
    </rPh>
    <rPh sb="3" eb="4">
      <t>ザイ</t>
    </rPh>
    <rPh sb="4" eb="6">
      <t>ヒリツ</t>
    </rPh>
    <phoneticPr fontId="21"/>
  </si>
  <si>
    <t>合板区分</t>
    <rPh sb="0" eb="2">
      <t>ゴウハン</t>
    </rPh>
    <rPh sb="2" eb="4">
      <t>クブン</t>
    </rPh>
    <phoneticPr fontId="21"/>
  </si>
  <si>
    <t>％</t>
  </si>
  <si>
    <t>①維持管理計画(A評価必須項目)</t>
    <rPh sb="1" eb="7">
      <t>イジカンリケイカク</t>
    </rPh>
    <rPh sb="9" eb="11">
      <t>ヒョウカ</t>
    </rPh>
    <rPh sb="11" eb="13">
      <t>ヒッス</t>
    </rPh>
    <rPh sb="13" eb="15">
      <t>コウモク</t>
    </rPh>
    <phoneticPr fontId="21"/>
  </si>
  <si>
    <t>名称</t>
    <rPh sb="0" eb="2">
      <t>メイショウ</t>
    </rPh>
    <phoneticPr fontId="21"/>
  </si>
  <si>
    <t>項目</t>
    <rPh sb="0" eb="2">
      <t>コウモク</t>
    </rPh>
    <phoneticPr fontId="21"/>
  </si>
  <si>
    <r>
      <t>m</t>
    </r>
    <r>
      <rPr>
        <vertAlign val="superscript"/>
        <sz val="8"/>
        <color theme="9" tint="-0.5"/>
        <rFont val="HG丸ｺﾞｼｯｸM-PRO"/>
      </rPr>
      <t>3</t>
    </r>
    <r>
      <rPr>
        <sz val="8"/>
        <color theme="9" tint="-0.5"/>
        <rFont val="HG丸ｺﾞｼｯｸM-PRO"/>
      </rPr>
      <t>/m</t>
    </r>
    <r>
      <rPr>
        <vertAlign val="superscript"/>
        <sz val="8"/>
        <color theme="9" tint="-0.5"/>
        <rFont val="HG丸ｺﾞｼｯｸM-PRO"/>
      </rPr>
      <t>2</t>
    </r>
  </si>
  <si>
    <t>Ⅰ.林業･木材産業の
　持続性確保</t>
    <rPh sb="2" eb="4">
      <t>リンギョウ</t>
    </rPh>
    <rPh sb="5" eb="7">
      <t>モクザイ</t>
    </rPh>
    <rPh sb="7" eb="9">
      <t>サンギョウ</t>
    </rPh>
    <rPh sb="12" eb="15">
      <t>ジゾクセイ</t>
    </rPh>
    <rPh sb="15" eb="17">
      <t>カクホ</t>
    </rPh>
    <phoneticPr fontId="21"/>
  </si>
  <si>
    <t>トネリコ</t>
  </si>
  <si>
    <t>名称※1</t>
    <rPh sb="0" eb="2">
      <t>メイショウ</t>
    </rPh>
    <phoneticPr fontId="21"/>
  </si>
  <si>
    <t>Ⅲ.快適空間の形成</t>
    <rPh sb="2" eb="6">
      <t>カイテキクウカン</t>
    </rPh>
    <rPh sb="7" eb="9">
      <t>ケイセイ</t>
    </rPh>
    <phoneticPr fontId="21"/>
  </si>
  <si>
    <t>ヤチダモ</t>
  </si>
  <si>
    <t>Ⅴ.地域経済の活性化</t>
    <rPh sb="2" eb="6">
      <t>チイキケイザイ</t>
    </rPh>
    <rPh sb="7" eb="10">
      <t>カッセイカ</t>
    </rPh>
    <phoneticPr fontId="21"/>
  </si>
  <si>
    <t>炭素貯蔵量の算出</t>
    <rPh sb="0" eb="5">
      <t>タンソチョゾウリョウ</t>
    </rPh>
    <rPh sb="6" eb="8">
      <t>サンシュツ</t>
    </rPh>
    <phoneticPr fontId="21"/>
  </si>
  <si>
    <t>&lt;データ&gt;</t>
  </si>
  <si>
    <t>環境ラベル対象製品を使用して</t>
    <rPh sb="0" eb="2">
      <t>カンキョウ</t>
    </rPh>
    <rPh sb="5" eb="7">
      <t>タイショウ</t>
    </rPh>
    <rPh sb="7" eb="9">
      <t>セイヒン</t>
    </rPh>
    <rPh sb="10" eb="12">
      <t>シヨウ</t>
    </rPh>
    <phoneticPr fontId="21"/>
  </si>
  <si>
    <t>主要室の木材使用部位</t>
  </si>
  <si>
    <t>木材使用量</t>
    <rPh sb="0" eb="5">
      <t>モクザイシヨウリョウ</t>
    </rPh>
    <phoneticPr fontId="21"/>
  </si>
  <si>
    <t>緑化に取り組んでいる。</t>
    <rPh sb="0" eb="2">
      <t>リョクカ</t>
    </rPh>
    <rPh sb="3" eb="4">
      <t>ト</t>
    </rPh>
    <rPh sb="5" eb="6">
      <t>ク</t>
    </rPh>
    <phoneticPr fontId="21"/>
  </si>
  <si>
    <r>
      <t>t-CO</t>
    </r>
    <r>
      <rPr>
        <vertAlign val="subscript"/>
        <sz val="8"/>
        <color theme="9" tint="-0.5"/>
        <rFont val="HG丸ｺﾞｼｯｸM-PRO"/>
      </rPr>
      <t>2</t>
    </r>
  </si>
  <si>
    <t>証明書類の名称</t>
    <rPh sb="0" eb="4">
      <t>ショウメイショルイ</t>
    </rPh>
    <rPh sb="5" eb="7">
      <t>メイショウ</t>
    </rPh>
    <phoneticPr fontId="21"/>
  </si>
  <si>
    <t>主要室の木材使用部位２箇所以上</t>
    <rPh sb="0" eb="3">
      <t>シュヨウシツ</t>
    </rPh>
    <rPh sb="4" eb="8">
      <t>モクザイシヨウ</t>
    </rPh>
    <rPh sb="8" eb="10">
      <t>ブイ</t>
    </rPh>
    <rPh sb="11" eb="13">
      <t>カショ</t>
    </rPh>
    <rPh sb="13" eb="15">
      <t>イジョウ</t>
    </rPh>
    <phoneticPr fontId="21"/>
  </si>
  <si>
    <r>
      <t>③環境ラベル対象製品の使用(</t>
    </r>
    <r>
      <rPr>
        <sz val="11"/>
        <color theme="0" tint="-0.5"/>
        <rFont val="HG丸ｺﾞｼｯｸM-PRO"/>
      </rPr>
      <t>最大5製品)</t>
    </r>
    <rPh sb="1" eb="3">
      <t>カンキョウ</t>
    </rPh>
    <rPh sb="6" eb="10">
      <t>タイショウセイヒン</t>
    </rPh>
    <rPh sb="11" eb="13">
      <t>シヨウ</t>
    </rPh>
    <rPh sb="14" eb="16">
      <t>サイダイ</t>
    </rPh>
    <rPh sb="17" eb="19">
      <t>セイヒン</t>
    </rPh>
    <phoneticPr fontId="21"/>
  </si>
  <si>
    <t>スギ</t>
  </si>
  <si>
    <t>ヤマザクラ</t>
  </si>
  <si>
    <t>外装への木材使用</t>
    <rPh sb="0" eb="2">
      <t>ガイソウ</t>
    </rPh>
    <rPh sb="4" eb="8">
      <t>モクザイシヨウ</t>
    </rPh>
    <phoneticPr fontId="21"/>
  </si>
  <si>
    <t>・写真など</t>
    <rPh sb="1" eb="3">
      <t>シャシン</t>
    </rPh>
    <phoneticPr fontId="21"/>
  </si>
  <si>
    <t>シナノキ</t>
  </si>
  <si>
    <t>県産木材使用量</t>
    <rPh sb="0" eb="1">
      <t>アガタ</t>
    </rPh>
    <rPh sb="1" eb="2">
      <t>サン</t>
    </rPh>
    <rPh sb="2" eb="4">
      <t>モクザイ</t>
    </rPh>
    <rPh sb="4" eb="6">
      <t>シヨウ</t>
    </rPh>
    <rPh sb="6" eb="7">
      <t>リョウ</t>
    </rPh>
    <phoneticPr fontId="21"/>
  </si>
  <si>
    <t>炭素貯蔵量</t>
    <rPh sb="0" eb="5">
      <t>タンソチョゾウリョウ</t>
    </rPh>
    <phoneticPr fontId="21"/>
  </si>
  <si>
    <t>木材の輸送範囲が近畿以西</t>
    <rPh sb="0" eb="2">
      <t>モクザイ</t>
    </rPh>
    <rPh sb="3" eb="5">
      <t>ユソウ</t>
    </rPh>
    <rPh sb="5" eb="7">
      <t>ハンイ</t>
    </rPh>
    <rPh sb="8" eb="12">
      <t>キンキイセイ</t>
    </rPh>
    <phoneticPr fontId="21"/>
  </si>
  <si>
    <t>・外壁の外装材等</t>
    <rPh sb="1" eb="3">
      <t>ガイヘキ</t>
    </rPh>
    <rPh sb="4" eb="7">
      <t>ガイソウザイ</t>
    </rPh>
    <rPh sb="7" eb="8">
      <t>トウ</t>
    </rPh>
    <phoneticPr fontId="21"/>
  </si>
  <si>
    <t>　　　　　　　　近畿以西</t>
    <rPh sb="8" eb="12">
      <t>キンキイセイ</t>
    </rPh>
    <phoneticPr fontId="21"/>
  </si>
  <si>
    <t>四国内</t>
    <rPh sb="0" eb="3">
      <t>シコクナイ</t>
    </rPh>
    <phoneticPr fontId="21"/>
  </si>
  <si>
    <t>ホオノキ</t>
  </si>
  <si>
    <t>適切な維持管理計画がたてられ</t>
    <rPh sb="0" eb="2">
      <t>テキセツ</t>
    </rPh>
    <rPh sb="3" eb="7">
      <t>イジカンリ</t>
    </rPh>
    <rPh sb="7" eb="9">
      <t>ケイカク</t>
    </rPh>
    <phoneticPr fontId="21"/>
  </si>
  <si>
    <t>箇所</t>
  </si>
  <si>
    <t>ホンデュラスローズウッド</t>
  </si>
  <si>
    <t>・外壁以外の軒裏等</t>
    <rPh sb="1" eb="5">
      <t>ガイヘキイガイ</t>
    </rPh>
    <rPh sb="6" eb="8">
      <t>ノキウラ</t>
    </rPh>
    <rPh sb="8" eb="9">
      <t>トウ</t>
    </rPh>
    <phoneticPr fontId="21"/>
  </si>
  <si>
    <t>構造部材の２箇所以上で木材を使</t>
    <rPh sb="0" eb="2">
      <t>コウゾウ</t>
    </rPh>
    <rPh sb="2" eb="4">
      <t>ブザイ</t>
    </rPh>
    <rPh sb="6" eb="10">
      <t>カショイジョウ</t>
    </rPh>
    <rPh sb="11" eb="13">
      <t>モクザイ</t>
    </rPh>
    <rPh sb="14" eb="15">
      <t>シ</t>
    </rPh>
    <phoneticPr fontId="21"/>
  </si>
  <si>
    <t>ネズコ</t>
  </si>
  <si>
    <t>木材安定取引協定等締結状況</t>
    <rPh sb="9" eb="11">
      <t>テイケツ</t>
    </rPh>
    <rPh sb="11" eb="13">
      <t>ジョウキョウ</t>
    </rPh>
    <phoneticPr fontId="21"/>
  </si>
  <si>
    <t>3箇所以上</t>
    <rPh sb="1" eb="5">
      <t>カショイジョウ</t>
    </rPh>
    <phoneticPr fontId="21"/>
  </si>
  <si>
    <t>レンガス</t>
  </si>
  <si>
    <t>サワグルミ</t>
  </si>
  <si>
    <r>
      <t>製造工場における省CO</t>
    </r>
    <r>
      <rPr>
        <vertAlign val="subscript"/>
        <sz val="11"/>
        <color theme="9" tint="-0.5"/>
        <rFont val="HG丸ｺﾞｼｯｸM-PRO"/>
      </rPr>
      <t>2</t>
    </r>
    <rPh sb="0" eb="2">
      <t>セイゾウ</t>
    </rPh>
    <rPh sb="2" eb="4">
      <t>コウジョウ</t>
    </rPh>
    <rPh sb="8" eb="9">
      <t>ショウ</t>
    </rPh>
    <phoneticPr fontId="21"/>
  </si>
  <si>
    <t>①外装材に関して視覚的に分かる方法</t>
    <rPh sb="1" eb="4">
      <t>ガイソウザイ</t>
    </rPh>
    <rPh sb="5" eb="6">
      <t>カン</t>
    </rPh>
    <rPh sb="8" eb="11">
      <t>シカクテキ</t>
    </rPh>
    <rPh sb="12" eb="13">
      <t>ワ</t>
    </rPh>
    <rPh sb="15" eb="17">
      <t>ホウホウ</t>
    </rPh>
    <phoneticPr fontId="21"/>
  </si>
  <si>
    <t>①県産木材使用量</t>
    <rPh sb="1" eb="3">
      <t>ケンサン</t>
    </rPh>
    <rPh sb="3" eb="4">
      <t>モク</t>
    </rPh>
    <rPh sb="4" eb="5">
      <t>ザイ</t>
    </rPh>
    <rPh sb="5" eb="8">
      <t>シヨウリョウ</t>
    </rPh>
    <phoneticPr fontId="21"/>
  </si>
  <si>
    <r>
      <t>木材使用量0.18</t>
    </r>
    <r>
      <rPr>
        <sz val="11"/>
        <color theme="9" tint="-0.5"/>
        <rFont val="Segoe UI Symbol"/>
      </rPr>
      <t>㎥</t>
    </r>
    <r>
      <rPr>
        <sz val="11"/>
        <color theme="9" tint="-0.5"/>
        <rFont val="HG丸ｺﾞｼｯｸM-PRO"/>
      </rPr>
      <t>/</t>
    </r>
    <r>
      <rPr>
        <sz val="11"/>
        <color theme="9" tint="-0.5"/>
        <rFont val="Segoe UI Symbol"/>
      </rPr>
      <t>㎡</t>
    </r>
    <r>
      <rPr>
        <sz val="11"/>
        <color theme="9" tint="-0.5"/>
        <rFont val="HG丸ｺﾞｼｯｸM-PRO"/>
      </rPr>
      <t>以上</t>
    </r>
    <rPh sb="0" eb="2">
      <t>モクザイ</t>
    </rPh>
    <rPh sb="2" eb="5">
      <t>シヨウリョウ</t>
    </rPh>
    <rPh sb="12" eb="14">
      <t>イジョウ</t>
    </rPh>
    <phoneticPr fontId="21"/>
  </si>
  <si>
    <t>ゲロンガン</t>
  </si>
  <si>
    <t>県産木材の使用が80％以上</t>
    <rPh sb="0" eb="2">
      <t>ケンサン</t>
    </rPh>
    <rPh sb="2" eb="3">
      <t>モク</t>
    </rPh>
    <rPh sb="3" eb="4">
      <t>ザイ</t>
    </rPh>
    <rPh sb="5" eb="7">
      <t>シヨウ</t>
    </rPh>
    <rPh sb="11" eb="13">
      <t>イジョウ</t>
    </rPh>
    <phoneticPr fontId="21"/>
  </si>
  <si>
    <t>樹種不明</t>
    <rPh sb="0" eb="2">
      <t>ジュシュ</t>
    </rPh>
    <rPh sb="2" eb="4">
      <t>フメイ</t>
    </rPh>
    <phoneticPr fontId="21"/>
  </si>
  <si>
    <t>木材の密度</t>
    <rPh sb="0" eb="2">
      <t>モクザイ</t>
    </rPh>
    <rPh sb="3" eb="5">
      <t>ミツド</t>
    </rPh>
    <phoneticPr fontId="21"/>
  </si>
  <si>
    <r>
      <t>木材使用量0.25</t>
    </r>
    <r>
      <rPr>
        <sz val="11"/>
        <color theme="9" tint="-0.5"/>
        <rFont val="Segoe UI Symbol"/>
      </rPr>
      <t>㎥</t>
    </r>
    <r>
      <rPr>
        <sz val="11"/>
        <color theme="9" tint="-0.5"/>
        <rFont val="HG丸ｺﾞｼｯｸM-PRO"/>
      </rPr>
      <t>/</t>
    </r>
    <r>
      <rPr>
        <sz val="11"/>
        <color theme="9" tint="-0.5"/>
        <rFont val="Segoe UI Symbol"/>
      </rPr>
      <t>㎡</t>
    </r>
    <r>
      <rPr>
        <sz val="11"/>
        <color theme="9" tint="-0.5"/>
        <rFont val="HG丸ｺﾞｼｯｸM-PRO"/>
      </rPr>
      <t>以上</t>
    </r>
    <rPh sb="0" eb="2">
      <t>モクザイ</t>
    </rPh>
    <rPh sb="2" eb="5">
      <t>シヨウリョウ</t>
    </rPh>
    <rPh sb="12" eb="14">
      <t>イジョウ</t>
    </rPh>
    <phoneticPr fontId="21"/>
  </si>
  <si>
    <t>外壁以外の軒裏などの部位</t>
    <rPh sb="0" eb="4">
      <t>ガイヘキイガイ</t>
    </rPh>
    <rPh sb="5" eb="7">
      <t>ノキウラ</t>
    </rPh>
    <rPh sb="10" eb="12">
      <t>ブイ</t>
    </rPh>
    <phoneticPr fontId="21"/>
  </si>
  <si>
    <t>②木材安定取引協定等</t>
    <rPh sb="1" eb="3">
      <t>モクザイ</t>
    </rPh>
    <rPh sb="3" eb="5">
      <t>アンテイ</t>
    </rPh>
    <rPh sb="5" eb="7">
      <t>トリヒキ</t>
    </rPh>
    <rPh sb="7" eb="9">
      <t>キョウテイ</t>
    </rPh>
    <rPh sb="9" eb="10">
      <t>トウ</t>
    </rPh>
    <phoneticPr fontId="21"/>
  </si>
  <si>
    <t>センペルセコイア</t>
  </si>
  <si>
    <t>②森林認証</t>
    <rPh sb="1" eb="5">
      <t>シンリンニンショウ</t>
    </rPh>
    <phoneticPr fontId="21"/>
  </si>
  <si>
    <t>ラミン</t>
  </si>
  <si>
    <t>使用木材の50％以上が木材安定</t>
    <rPh sb="8" eb="10">
      <t>イジョウ</t>
    </rPh>
    <rPh sb="11" eb="13">
      <t>モクザイ</t>
    </rPh>
    <rPh sb="13" eb="15">
      <t>アンテイ</t>
    </rPh>
    <phoneticPr fontId="21"/>
  </si>
  <si>
    <t>森林認証木材を50％以上使用</t>
    <rPh sb="0" eb="4">
      <t>シンリンニンショウ</t>
    </rPh>
    <rPh sb="4" eb="6">
      <t>モクザイ</t>
    </rPh>
    <rPh sb="10" eb="12">
      <t>イジョウ</t>
    </rPh>
    <rPh sb="12" eb="14">
      <t>シヨウ</t>
    </rPh>
    <phoneticPr fontId="21"/>
  </si>
  <si>
    <r>
      <t>②木質材料の</t>
    </r>
    <r>
      <rPr>
        <sz val="11"/>
        <color theme="9" tint="-0.5"/>
        <rFont val="HG丸ｺﾞｼｯｸM-PRO"/>
      </rPr>
      <t>輸送に係るCO</t>
    </r>
    <r>
      <rPr>
        <vertAlign val="subscript"/>
        <sz val="11"/>
        <color theme="9" tint="-0.5"/>
        <rFont val="HG丸ｺﾞｼｯｸM-PRO"/>
      </rPr>
      <t>2</t>
    </r>
    <r>
      <rPr>
        <sz val="11"/>
        <color theme="9" tint="-0.5"/>
        <rFont val="HG丸ｺﾞｼｯｸM-PRO"/>
      </rPr>
      <t>削減策</t>
    </r>
    <rPh sb="1" eb="5">
      <t>モクシツザイリョウ</t>
    </rPh>
    <rPh sb="6" eb="8">
      <t>ユソウ</t>
    </rPh>
    <rPh sb="9" eb="10">
      <t>カカ</t>
    </rPh>
    <rPh sb="14" eb="16">
      <t>サクゲン</t>
    </rPh>
    <rPh sb="16" eb="17">
      <t>サク</t>
    </rPh>
    <phoneticPr fontId="21"/>
  </si>
  <si>
    <t>供給協定に取り組んでいる加工事</t>
    <rPh sb="0" eb="2">
      <t>キョウキュウ</t>
    </rPh>
    <rPh sb="2" eb="4">
      <t>キョウテイ</t>
    </rPh>
    <rPh sb="5" eb="6">
      <t>ト</t>
    </rPh>
    <rPh sb="7" eb="8">
      <t>ク</t>
    </rPh>
    <phoneticPr fontId="21"/>
  </si>
  <si>
    <r>
      <t>全ての木材において</t>
    </r>
    <r>
      <rPr>
        <sz val="11"/>
        <color theme="9" tint="-0.5"/>
        <rFont val="HG丸ｺﾞｼｯｸM-PRO"/>
      </rPr>
      <t>一次から最終</t>
    </r>
    <rPh sb="0" eb="1">
      <t>スベ</t>
    </rPh>
    <rPh sb="3" eb="5">
      <t>モクザイ</t>
    </rPh>
    <rPh sb="9" eb="11">
      <t>イチジ</t>
    </rPh>
    <phoneticPr fontId="21"/>
  </si>
  <si>
    <t>「建築物に利用した木材に係る炭素貯蔵量の表示に関するガイドライン」における参考資料より</t>
    <rPh sb="37" eb="39">
      <t>サンコウ</t>
    </rPh>
    <rPh sb="39" eb="41">
      <t>シリョウ</t>
    </rPh>
    <phoneticPr fontId="21"/>
  </si>
  <si>
    <t>業者で加工されている</t>
    <rPh sb="0" eb="2">
      <t>ギョウシャ</t>
    </rPh>
    <rPh sb="3" eb="5">
      <t>カコウ</t>
    </rPh>
    <phoneticPr fontId="21"/>
  </si>
  <si>
    <t>ラジアタマツ</t>
  </si>
  <si>
    <t>加工までの輸送範囲が近畿以西.</t>
    <rPh sb="10" eb="14">
      <t>キンキイセイ</t>
    </rPh>
    <phoneticPr fontId="21"/>
  </si>
  <si>
    <t>②外構や付属施設への木材使用</t>
    <rPh sb="1" eb="3">
      <t>ガイコウ</t>
    </rPh>
    <rPh sb="4" eb="6">
      <t>フゾク</t>
    </rPh>
    <rPh sb="6" eb="8">
      <t>シセツ</t>
    </rPh>
    <rPh sb="10" eb="12">
      <t>モクザイ</t>
    </rPh>
    <rPh sb="12" eb="14">
      <t>シヨウ</t>
    </rPh>
    <phoneticPr fontId="21"/>
  </si>
  <si>
    <t>③県内事業者の参加</t>
    <rPh sb="1" eb="3">
      <t>ケンナイ</t>
    </rPh>
    <rPh sb="3" eb="5">
      <t>ジギョウ</t>
    </rPh>
    <rPh sb="5" eb="6">
      <t>シャ</t>
    </rPh>
    <rPh sb="7" eb="9">
      <t>サンカ</t>
    </rPh>
    <phoneticPr fontId="21"/>
  </si>
  <si>
    <t>加工業者が再造林に係る取り</t>
    <rPh sb="0" eb="2">
      <t>カコウ</t>
    </rPh>
    <rPh sb="2" eb="4">
      <t>ギョウシャ</t>
    </rPh>
    <rPh sb="5" eb="8">
      <t>サイゾウリン</t>
    </rPh>
    <rPh sb="9" eb="10">
      <t>カカ</t>
    </rPh>
    <rPh sb="11" eb="12">
      <t>ト</t>
    </rPh>
    <phoneticPr fontId="21"/>
  </si>
  <si>
    <t>外構や付属施設に木製品を使用</t>
    <rPh sb="0" eb="2">
      <t>ガイコウ</t>
    </rPh>
    <rPh sb="3" eb="7">
      <t>フゾクシセツ</t>
    </rPh>
    <rPh sb="8" eb="11">
      <t>モクセイヒン</t>
    </rPh>
    <rPh sb="12" eb="14">
      <t>シヨウ</t>
    </rPh>
    <phoneticPr fontId="21"/>
  </si>
  <si>
    <t>組みに参画している.</t>
  </si>
  <si>
    <t>加工までの輸送範囲が四国内.</t>
    <rPh sb="10" eb="13">
      <t>シコクナイ</t>
    </rPh>
    <phoneticPr fontId="21"/>
  </si>
  <si>
    <t>・工事請負契約書,登記事項証明書など</t>
    <rPh sb="1" eb="3">
      <t>コウジ</t>
    </rPh>
    <rPh sb="3" eb="5">
      <t>ウケオイ</t>
    </rPh>
    <rPh sb="5" eb="8">
      <t>ケイヤクショ</t>
    </rPh>
    <rPh sb="9" eb="11">
      <t>トウキ</t>
    </rPh>
    <phoneticPr fontId="21"/>
  </si>
  <si>
    <t>主要な室の木材使用部位が</t>
    <rPh sb="0" eb="2">
      <t>シュヨウ</t>
    </rPh>
    <rPh sb="3" eb="4">
      <t>シツ</t>
    </rPh>
    <rPh sb="5" eb="11">
      <t>モクザイシヨウブイ</t>
    </rPh>
    <phoneticPr fontId="21"/>
  </si>
  <si>
    <r>
      <t xml:space="preserve">A.四国内
B.近畿以西
加点評価(Ⅱ)
</t>
    </r>
    <r>
      <rPr>
        <sz val="10"/>
        <color theme="1"/>
        <rFont val="HG丸ｺﾞｼｯｸM-PRO"/>
      </rPr>
      <t>※４</t>
    </r>
    <rPh sb="2" eb="5">
      <t>シコクナイ</t>
    </rPh>
    <rPh sb="8" eb="12">
      <t>キンキイセイ</t>
    </rPh>
    <rPh sb="13" eb="17">
      <t>カテンヒョウカ</t>
    </rPh>
    <phoneticPr fontId="21"/>
  </si>
  <si>
    <t>Ａ．木材使用量入力シート</t>
    <rPh sb="2" eb="4">
      <t>モクザイ</t>
    </rPh>
    <rPh sb="4" eb="6">
      <t>シヨウ</t>
    </rPh>
    <rPh sb="6" eb="7">
      <t>リョウ</t>
    </rPh>
    <rPh sb="7" eb="9">
      <t>ニュウリョク</t>
    </rPh>
    <phoneticPr fontId="21"/>
  </si>
  <si>
    <t>※環境評価項目に温暖化防止に関する項目が含まれる環境ラベル取得材料及びグリーン購入法による調達基準を満たす材料が対象となります。環境ラベルとして国内ではエコマーク、エコリーフ環境ラベル、カーボンフットプリントコミュニケーションプログラムなどが対象となります。極端に少量の場合を除き、一部でも使用する場合は対象とします。一方、同じ品目に含まれる複数の材料を用いる場合は、材料の種類によらず1製品としてカウントし、また、同じ材料について異なる環境ラベルを取得している場合であっても重複してカウントすることはできません。使用を明記した仕上表などの図面、環境ラベル、自己宣言書、納品書などを証明書類として提出してください。なお評価項目Ⅰにおける森林認証材の評価と重複して加点することはできません。</t>
    <rPh sb="1" eb="5">
      <t>カンキョウヒョウカ</t>
    </rPh>
    <rPh sb="5" eb="7">
      <t>コウモク</t>
    </rPh>
    <rPh sb="8" eb="11">
      <t>オンダンカ</t>
    </rPh>
    <rPh sb="11" eb="13">
      <t>ボウシ</t>
    </rPh>
    <rPh sb="14" eb="15">
      <t>カン</t>
    </rPh>
    <rPh sb="17" eb="19">
      <t>コウモク</t>
    </rPh>
    <rPh sb="20" eb="21">
      <t>フク</t>
    </rPh>
    <rPh sb="24" eb="26">
      <t>カンキョウ</t>
    </rPh>
    <rPh sb="29" eb="31">
      <t>シュトク</t>
    </rPh>
    <rPh sb="31" eb="33">
      <t>ザイリョウ</t>
    </rPh>
    <rPh sb="33" eb="34">
      <t>オヨ</t>
    </rPh>
    <rPh sb="39" eb="42">
      <t>コウニュウホウ</t>
    </rPh>
    <rPh sb="45" eb="49">
      <t>チョウタツキジュン</t>
    </rPh>
    <rPh sb="50" eb="51">
      <t>ミ</t>
    </rPh>
    <rPh sb="53" eb="55">
      <t>ザイリョウ</t>
    </rPh>
    <rPh sb="56" eb="58">
      <t>タイショウ</t>
    </rPh>
    <rPh sb="64" eb="66">
      <t>カンキョウ</t>
    </rPh>
    <rPh sb="72" eb="74">
      <t>コクナイ</t>
    </rPh>
    <rPh sb="87" eb="89">
      <t>カンキョウ</t>
    </rPh>
    <rPh sb="121" eb="123">
      <t>タイショウ</t>
    </rPh>
    <rPh sb="129" eb="131">
      <t>キョクタン</t>
    </rPh>
    <rPh sb="132" eb="134">
      <t>ショウリョウ</t>
    </rPh>
    <rPh sb="135" eb="137">
      <t>バアイ</t>
    </rPh>
    <rPh sb="138" eb="139">
      <t>ノゾ</t>
    </rPh>
    <rPh sb="141" eb="143">
      <t>イチブ</t>
    </rPh>
    <rPh sb="145" eb="147">
      <t>シヨウ</t>
    </rPh>
    <rPh sb="149" eb="151">
      <t>バアイ</t>
    </rPh>
    <rPh sb="159" eb="161">
      <t>イッポウ</t>
    </rPh>
    <rPh sb="162" eb="163">
      <t>オナ</t>
    </rPh>
    <rPh sb="164" eb="166">
      <t>ヒンモク</t>
    </rPh>
    <rPh sb="167" eb="168">
      <t>フク</t>
    </rPh>
    <rPh sb="171" eb="173">
      <t>フクスウ</t>
    </rPh>
    <rPh sb="174" eb="176">
      <t>ザイリョウ</t>
    </rPh>
    <rPh sb="177" eb="178">
      <t>モチ</t>
    </rPh>
    <rPh sb="180" eb="182">
      <t>バアイ</t>
    </rPh>
    <rPh sb="184" eb="186">
      <t>ザイリョウ</t>
    </rPh>
    <rPh sb="187" eb="189">
      <t>シュルイ</t>
    </rPh>
    <rPh sb="194" eb="196">
      <t>セイヒン</t>
    </rPh>
    <rPh sb="208" eb="209">
      <t>オナ</t>
    </rPh>
    <rPh sb="210" eb="212">
      <t>ザイリョウ</t>
    </rPh>
    <rPh sb="216" eb="217">
      <t>コト</t>
    </rPh>
    <rPh sb="219" eb="221">
      <t>カンキョウ</t>
    </rPh>
    <rPh sb="225" eb="227">
      <t>シュトク</t>
    </rPh>
    <rPh sb="231" eb="233">
      <t>バアイ</t>
    </rPh>
    <rPh sb="238" eb="240">
      <t>チョウフク</t>
    </rPh>
    <rPh sb="273" eb="275">
      <t>カンキョウ</t>
    </rPh>
    <rPh sb="279" eb="283">
      <t>ジコセンゲン</t>
    </rPh>
    <rPh sb="283" eb="284">
      <t>ショ</t>
    </rPh>
    <rPh sb="285" eb="288">
      <t>ノウヒンショ</t>
    </rPh>
    <rPh sb="291" eb="295">
      <t>ショウメイショルイ</t>
    </rPh>
    <rPh sb="298" eb="300">
      <t>テイシュツ</t>
    </rPh>
    <rPh sb="309" eb="311">
      <t>ヒョウカ</t>
    </rPh>
    <rPh sb="311" eb="313">
      <t>コウモク</t>
    </rPh>
    <rPh sb="318" eb="320">
      <t>シンリン</t>
    </rPh>
    <rPh sb="320" eb="323">
      <t>ニンショウザイ</t>
    </rPh>
    <rPh sb="324" eb="326">
      <t>ヒョウカ</t>
    </rPh>
    <rPh sb="327" eb="329">
      <t>チョウフク</t>
    </rPh>
    <rPh sb="331" eb="333">
      <t>カテン</t>
    </rPh>
    <phoneticPr fontId="21"/>
  </si>
  <si>
    <t>している,</t>
  </si>
  <si>
    <t>加している,</t>
    <rPh sb="0" eb="1">
      <t>カ</t>
    </rPh>
    <phoneticPr fontId="21"/>
  </si>
  <si>
    <t>マコレ</t>
  </si>
  <si>
    <t>15％以上の材で製造工場におけ</t>
    <rPh sb="3" eb="5">
      <t>イジョウ</t>
    </rPh>
    <rPh sb="6" eb="7">
      <t>ザイ</t>
    </rPh>
    <rPh sb="8" eb="12">
      <t>セイゾウコウジョウ</t>
    </rPh>
    <phoneticPr fontId="21"/>
  </si>
  <si>
    <t>③壁面緑化</t>
    <rPh sb="1" eb="3">
      <t>ヘキメン</t>
    </rPh>
    <rPh sb="3" eb="5">
      <t>リョクカ</t>
    </rPh>
    <phoneticPr fontId="21"/>
  </si>
  <si>
    <t>木材の密度[t/㎥]</t>
    <rPh sb="0" eb="2">
      <t>モクザイ</t>
    </rPh>
    <rPh sb="3" eb="5">
      <t>ミツド</t>
    </rPh>
    <phoneticPr fontId="21"/>
  </si>
  <si>
    <r>
      <t>る省CO</t>
    </r>
    <r>
      <rPr>
        <vertAlign val="subscript"/>
        <sz val="11"/>
        <color theme="9" tint="-0.5"/>
        <rFont val="HG丸ｺﾞｼｯｸM-PRO"/>
      </rPr>
      <t>2</t>
    </r>
    <r>
      <rPr>
        <sz val="11"/>
        <color theme="9" tint="-0.5"/>
        <rFont val="HG丸ｺﾞｼｯｸM-PRO"/>
      </rPr>
      <t>の取り組みがある.</t>
    </r>
  </si>
  <si>
    <t>該当室の全仕上げ面積※5</t>
    <rPh sb="0" eb="3">
      <t>ガイトウシツ</t>
    </rPh>
    <rPh sb="4" eb="7">
      <t>ゼンシア</t>
    </rPh>
    <rPh sb="8" eb="10">
      <t>メンセキ</t>
    </rPh>
    <phoneticPr fontId="21"/>
  </si>
  <si>
    <t>③その他の木材使用部位</t>
    <rPh sb="3" eb="4">
      <t>タ</t>
    </rPh>
    <rPh sb="5" eb="11">
      <t>モクザイシヨウブイ</t>
    </rPh>
    <phoneticPr fontId="21"/>
  </si>
  <si>
    <t>壁面緑化(緑のカーテン等)、屋上</t>
    <rPh sb="0" eb="4">
      <t>ヘキメンリョクカ</t>
    </rPh>
    <rPh sb="5" eb="6">
      <t>ミドリ</t>
    </rPh>
    <rPh sb="11" eb="12">
      <t>トウ</t>
    </rPh>
    <rPh sb="14" eb="16">
      <t>オクジョウ</t>
    </rPh>
    <phoneticPr fontId="21"/>
  </si>
  <si>
    <t>イチイ</t>
  </si>
  <si>
    <t>（最大15箇所）</t>
    <rPh sb="1" eb="3">
      <t>サイダイ</t>
    </rPh>
    <rPh sb="5" eb="7">
      <t>カショ</t>
    </rPh>
    <phoneticPr fontId="21"/>
  </si>
  <si>
    <t>④建物周囲の緑化</t>
    <rPh sb="1" eb="5">
      <t>タテモノシュウイ</t>
    </rPh>
    <rPh sb="6" eb="8">
      <t>リョクカ</t>
    </rPh>
    <phoneticPr fontId="21"/>
  </si>
  <si>
    <t>※対象建物の外装材以外で、外構や看板などに積極的に木材を使用している場合は評価をいたします。また、駐輪場などの付属施設も評価いたします（ただし、同一敷地内、同時期に工事するものに限ります。）。根拠資料としては、その旨記載した設計図書を提出してください。</t>
    <rPh sb="1" eb="3">
      <t>タイショウ</t>
    </rPh>
    <rPh sb="3" eb="5">
      <t>タテモノ</t>
    </rPh>
    <rPh sb="6" eb="8">
      <t>ガイソウ</t>
    </rPh>
    <rPh sb="8" eb="9">
      <t>ザイ</t>
    </rPh>
    <rPh sb="9" eb="11">
      <t>イガイ</t>
    </rPh>
    <rPh sb="13" eb="15">
      <t>ガイコウ</t>
    </rPh>
    <rPh sb="16" eb="18">
      <t>カンバン</t>
    </rPh>
    <rPh sb="21" eb="24">
      <t>セッキョクテキ</t>
    </rPh>
    <rPh sb="25" eb="27">
      <t>モクザイ</t>
    </rPh>
    <rPh sb="28" eb="30">
      <t>シヨウ</t>
    </rPh>
    <rPh sb="34" eb="36">
      <t>バアイ</t>
    </rPh>
    <rPh sb="37" eb="39">
      <t>ヒョウカ</t>
    </rPh>
    <rPh sb="49" eb="52">
      <t>チュウリンジョウ</t>
    </rPh>
    <rPh sb="55" eb="59">
      <t>フゾクシセツ</t>
    </rPh>
    <rPh sb="60" eb="62">
      <t>ヒョウカ</t>
    </rPh>
    <rPh sb="72" eb="74">
      <t>ドウイツ</t>
    </rPh>
    <rPh sb="74" eb="76">
      <t>シキチ</t>
    </rPh>
    <rPh sb="76" eb="77">
      <t>ナイ</t>
    </rPh>
    <rPh sb="78" eb="81">
      <t>ドウジキ</t>
    </rPh>
    <rPh sb="82" eb="84">
      <t>コウジ</t>
    </rPh>
    <rPh sb="89" eb="90">
      <t>カギ</t>
    </rPh>
    <rPh sb="96" eb="98">
      <t>コンキョ</t>
    </rPh>
    <rPh sb="98" eb="100">
      <t>シリョウ</t>
    </rPh>
    <rPh sb="107" eb="108">
      <t>ムネ</t>
    </rPh>
    <rPh sb="108" eb="110">
      <t>キサイ</t>
    </rPh>
    <rPh sb="112" eb="116">
      <t>セッケイトショ</t>
    </rPh>
    <rPh sb="117" eb="119">
      <t>テイシュツ</t>
    </rPh>
    <phoneticPr fontId="21"/>
  </si>
  <si>
    <t>いる.</t>
  </si>
  <si>
    <t>外壁以外の外装材（軒裏など含む）に関して視覚的に分かる方法での木材使用の有無※15</t>
    <rPh sb="0" eb="2">
      <t>ガイヘキ</t>
    </rPh>
    <rPh sb="2" eb="4">
      <t>イガイ</t>
    </rPh>
    <rPh sb="5" eb="8">
      <t>ガイソウザイ</t>
    </rPh>
    <rPh sb="9" eb="11">
      <t>ノキウラ</t>
    </rPh>
    <rPh sb="13" eb="14">
      <t>フク</t>
    </rPh>
    <rPh sb="17" eb="18">
      <t>カン</t>
    </rPh>
    <rPh sb="20" eb="23">
      <t>シカクテキ</t>
    </rPh>
    <rPh sb="24" eb="25">
      <t>ワ</t>
    </rPh>
    <rPh sb="27" eb="29">
      <t>ホウホウ</t>
    </rPh>
    <rPh sb="31" eb="35">
      <t>モクザイシヨウ</t>
    </rPh>
    <rPh sb="36" eb="38">
      <t>ウム</t>
    </rPh>
    <phoneticPr fontId="21"/>
  </si>
  <si>
    <t>②外装への視覚的な木材使用の確認</t>
  </si>
  <si>
    <t>建物の周囲で生け垣や樹木な</t>
    <rPh sb="0" eb="2">
      <t>タテモノ</t>
    </rPh>
    <rPh sb="3" eb="5">
      <t>シュウイ</t>
    </rPh>
    <rPh sb="6" eb="7">
      <t>イ</t>
    </rPh>
    <rPh sb="8" eb="9">
      <t>ガキ</t>
    </rPh>
    <rPh sb="10" eb="11">
      <t>キ</t>
    </rPh>
    <rPh sb="11" eb="12">
      <t>モク</t>
    </rPh>
    <phoneticPr fontId="21"/>
  </si>
  <si>
    <t>合計</t>
    <rPh sb="0" eb="2">
      <t>ゴウケイ</t>
    </rPh>
    <phoneticPr fontId="21"/>
  </si>
  <si>
    <t>点数</t>
    <rPh sb="0" eb="2">
      <t>テンスウ</t>
    </rPh>
    <phoneticPr fontId="21"/>
  </si>
  <si>
    <t xml:space="preserve">                                                                                                                                                                                                                                                                                                                                                                                                                                                                                                                                                                                                                                                                                                                                                                                                                                                                                                                                                                                                                                                                               </t>
  </si>
  <si>
    <t>使用量※５</t>
    <rPh sb="0" eb="3">
      <t>シヨウリョウ</t>
    </rPh>
    <phoneticPr fontId="21"/>
  </si>
  <si>
    <t>①適切な維持管理計画が立てられている。(加点15点）</t>
    <rPh sb="1" eb="3">
      <t>テキセツ</t>
    </rPh>
    <rPh sb="4" eb="6">
      <t>イジ</t>
    </rPh>
    <rPh sb="6" eb="8">
      <t>カンリ</t>
    </rPh>
    <rPh sb="8" eb="10">
      <t>ケイカク</t>
    </rPh>
    <rPh sb="11" eb="12">
      <t>タ</t>
    </rPh>
    <phoneticPr fontId="21"/>
  </si>
  <si>
    <t>証明書類(例)</t>
    <rPh sb="0" eb="4">
      <t>ショウメイショルイ</t>
    </rPh>
    <rPh sb="5" eb="6">
      <t>レイ</t>
    </rPh>
    <phoneticPr fontId="21"/>
  </si>
  <si>
    <t>・維持管理計画書</t>
    <rPh sb="7" eb="8">
      <t>ショ</t>
    </rPh>
    <phoneticPr fontId="21"/>
  </si>
  <si>
    <t>・各種図面、仕上表、立面図など</t>
    <rPh sb="1" eb="3">
      <t>カクシュ</t>
    </rPh>
    <rPh sb="3" eb="5">
      <t>ズメン</t>
    </rPh>
    <rPh sb="6" eb="8">
      <t>シアゲ</t>
    </rPh>
    <rPh sb="8" eb="9">
      <t>ヒョウ</t>
    </rPh>
    <rPh sb="10" eb="13">
      <t>リツメンズ</t>
    </rPh>
    <phoneticPr fontId="21"/>
  </si>
  <si>
    <t>イタヤカエデ</t>
  </si>
  <si>
    <t>・各種図面、仕上表、外構図など</t>
    <rPh sb="1" eb="3">
      <t>カクシュ</t>
    </rPh>
    <rPh sb="3" eb="5">
      <t>ズメン</t>
    </rPh>
    <rPh sb="6" eb="8">
      <t>シア</t>
    </rPh>
    <rPh sb="8" eb="9">
      <t>ヒョウ</t>
    </rPh>
    <rPh sb="10" eb="12">
      <t>ガイコウ</t>
    </rPh>
    <rPh sb="12" eb="13">
      <t>ズ</t>
    </rPh>
    <phoneticPr fontId="21"/>
  </si>
  <si>
    <t>ヒノキ</t>
  </si>
  <si>
    <t>・製造、加工工場等証明書・納品書など</t>
  </si>
  <si>
    <t>取組の説明</t>
    <rPh sb="0" eb="2">
      <t>トリクミ</t>
    </rPh>
    <rPh sb="3" eb="5">
      <t>セツメイ</t>
    </rPh>
    <phoneticPr fontId="21"/>
  </si>
  <si>
    <t>・各種図面、仕上表、木拾い表、木材明細</t>
    <rPh sb="1" eb="5">
      <t>カクシュズメン</t>
    </rPh>
    <rPh sb="6" eb="8">
      <t>シア</t>
    </rPh>
    <rPh sb="8" eb="9">
      <t>ヒョウ</t>
    </rPh>
    <rPh sb="10" eb="12">
      <t>キビロ</t>
    </rPh>
    <rPh sb="13" eb="14">
      <t>ヒョウ</t>
    </rPh>
    <rPh sb="15" eb="17">
      <t>モクザイ</t>
    </rPh>
    <rPh sb="17" eb="19">
      <t>メイサイ</t>
    </rPh>
    <phoneticPr fontId="21"/>
  </si>
  <si>
    <t>d</t>
  </si>
  <si>
    <t>その他</t>
    <rPh sb="2" eb="3">
      <t>タ</t>
    </rPh>
    <phoneticPr fontId="21"/>
  </si>
  <si>
    <t>ロッジボールパイン</t>
  </si>
  <si>
    <t>・写真など</t>
  </si>
  <si>
    <t>ケヤキ</t>
  </si>
  <si>
    <t>区分</t>
  </si>
  <si>
    <t>木材の使用箇所の面積※6</t>
    <rPh sb="0" eb="2">
      <t>モクザイ</t>
    </rPh>
    <rPh sb="3" eb="7">
      <t>シヨウカショ</t>
    </rPh>
    <rPh sb="8" eb="10">
      <t>メンセキ</t>
    </rPh>
    <phoneticPr fontId="21"/>
  </si>
  <si>
    <t>・木材安定取引協定等の写しなど</t>
    <rPh sb="11" eb="12">
      <t>ウツ</t>
    </rPh>
    <phoneticPr fontId="21"/>
  </si>
  <si>
    <t>主要室への木材使用部位２箇所以上※9</t>
    <rPh sb="0" eb="3">
      <t>シュヨウシツ</t>
    </rPh>
    <rPh sb="5" eb="7">
      <t>モクザイ</t>
    </rPh>
    <rPh sb="7" eb="9">
      <t>シヨウ</t>
    </rPh>
    <rPh sb="9" eb="11">
      <t>ブイ</t>
    </rPh>
    <rPh sb="12" eb="16">
      <t>カショイジョウ</t>
    </rPh>
    <phoneticPr fontId="21"/>
  </si>
  <si>
    <r>
      <t>・工場におけるCO</t>
    </r>
    <r>
      <rPr>
        <vertAlign val="subscript"/>
        <sz val="11"/>
        <color theme="9" tint="-0.5"/>
        <rFont val="HG丸ｺﾞｼｯｸM-PRO"/>
      </rPr>
      <t>2</t>
    </r>
    <r>
      <rPr>
        <sz val="11"/>
        <color theme="9" tint="-0.5"/>
        <rFont val="HG丸ｺﾞｼｯｸM-PRO"/>
      </rPr>
      <t>削減対策について</t>
    </r>
    <rPh sb="1" eb="3">
      <t>コウジョウ</t>
    </rPh>
    <rPh sb="10" eb="12">
      <t>サクゲン</t>
    </rPh>
    <rPh sb="12" eb="14">
      <t>タイサク</t>
    </rPh>
    <phoneticPr fontId="21"/>
  </si>
  <si>
    <t>・確認申請図書など</t>
    <rPh sb="1" eb="3">
      <t>カクニン</t>
    </rPh>
    <rPh sb="3" eb="7">
      <t>シンセイトショ</t>
    </rPh>
    <phoneticPr fontId="21"/>
  </si>
  <si>
    <t>サワラ</t>
  </si>
  <si>
    <t>・合法伐採、森林認証の証明書など</t>
    <rPh sb="6" eb="10">
      <t>シンリンニンショウ</t>
    </rPh>
    <rPh sb="11" eb="14">
      <t>ショウメイショ</t>
    </rPh>
    <phoneticPr fontId="21"/>
  </si>
  <si>
    <t>　パンフレット、Webページ印刷など</t>
    <rPh sb="14" eb="16">
      <t>インサツ</t>
    </rPh>
    <phoneticPr fontId="21"/>
  </si>
  <si>
    <t>高知県</t>
  </si>
  <si>
    <t>・再造林に係る取り組みについてパンフ</t>
  </si>
  <si>
    <t>・環境ラベル、納品書など</t>
    <rPh sb="1" eb="3">
      <t>カンキョウ</t>
    </rPh>
    <rPh sb="7" eb="10">
      <t>ノウヒンショ</t>
    </rPh>
    <phoneticPr fontId="21"/>
  </si>
  <si>
    <t>延べ面積※１</t>
    <rPh sb="0" eb="1">
      <t>ノ</t>
    </rPh>
    <rPh sb="2" eb="4">
      <t>メンセキ</t>
    </rPh>
    <phoneticPr fontId="21"/>
  </si>
  <si>
    <t>木材種類</t>
    <rPh sb="0" eb="4">
      <t>モクザイシュルイ</t>
    </rPh>
    <phoneticPr fontId="21"/>
  </si>
  <si>
    <t>加点評価項目(Ⅰ)</t>
    <rPh sb="0" eb="4">
      <t>カテンヒョウカ</t>
    </rPh>
    <rPh sb="4" eb="6">
      <t>コウモク</t>
    </rPh>
    <phoneticPr fontId="21"/>
  </si>
  <si>
    <t>No.</t>
  </si>
  <si>
    <t>使用製品</t>
  </si>
  <si>
    <t>合法伐採
木材等の確認
※2</t>
    <rPh sb="0" eb="4">
      <t>ゴウホウバッサイ</t>
    </rPh>
    <rPh sb="5" eb="7">
      <t>モクザイ</t>
    </rPh>
    <rPh sb="7" eb="8">
      <t>トウ</t>
    </rPh>
    <rPh sb="9" eb="11">
      <t>カクニン</t>
    </rPh>
    <phoneticPr fontId="21"/>
  </si>
  <si>
    <t>ローズウッド</t>
  </si>
  <si>
    <r>
      <t>県産木材</t>
    </r>
    <r>
      <rPr>
        <sz val="10"/>
        <color theme="1"/>
        <rFont val="HG丸ｺﾞｼｯｸM-PRO"/>
      </rPr>
      <t xml:space="preserve">
※４</t>
    </r>
    <rPh sb="0" eb="2">
      <t>ケンサン</t>
    </rPh>
    <rPh sb="2" eb="3">
      <t>モク</t>
    </rPh>
    <rPh sb="3" eb="4">
      <t>ザイ</t>
    </rPh>
    <phoneticPr fontId="21"/>
  </si>
  <si>
    <t>天井</t>
    <rPh sb="0" eb="2">
      <t>テンジョウ</t>
    </rPh>
    <phoneticPr fontId="21"/>
  </si>
  <si>
    <t>部材、製品名等の区分と樹種※6</t>
    <rPh sb="8" eb="10">
      <t>クブン</t>
    </rPh>
    <rPh sb="11" eb="13">
      <t>ジュシュ</t>
    </rPh>
    <phoneticPr fontId="21"/>
  </si>
  <si>
    <t>アンベロイ</t>
  </si>
  <si>
    <t>ヤマトアオダモ</t>
  </si>
  <si>
    <r>
      <t>m</t>
    </r>
    <r>
      <rPr>
        <vertAlign val="superscript"/>
        <sz val="10"/>
        <color theme="1"/>
        <rFont val="HG丸ｺﾞｼｯｸM-PRO"/>
      </rPr>
      <t>3</t>
    </r>
  </si>
  <si>
    <t>樹種</t>
    <rPh sb="0" eb="2">
      <t>ジュシュ</t>
    </rPh>
    <phoneticPr fontId="21"/>
  </si>
  <si>
    <t>CLT</t>
  </si>
  <si>
    <t>製材</t>
    <rPh sb="0" eb="2">
      <t>セイザイ</t>
    </rPh>
    <phoneticPr fontId="21"/>
  </si>
  <si>
    <t>内装について居室以外で視覚的に分かるように工夫して木材を使用した箇所※11</t>
    <rPh sb="0" eb="2">
      <t>ナイソウ</t>
    </rPh>
    <rPh sb="6" eb="8">
      <t>キョシツ</t>
    </rPh>
    <rPh sb="8" eb="10">
      <t>イガイ</t>
    </rPh>
    <rPh sb="11" eb="13">
      <t>シカク</t>
    </rPh>
    <rPh sb="21" eb="23">
      <t>クフウ</t>
    </rPh>
    <phoneticPr fontId="21"/>
  </si>
  <si>
    <t>居室の天井・壁・床・構造部材</t>
    <rPh sb="0" eb="2">
      <t>キョシツ</t>
    </rPh>
    <rPh sb="3" eb="5">
      <t>テンジョウ</t>
    </rPh>
    <rPh sb="6" eb="7">
      <t>カベ</t>
    </rPh>
    <rPh sb="8" eb="9">
      <t>ユカ</t>
    </rPh>
    <rPh sb="10" eb="14">
      <t>コウゾウブザイ</t>
    </rPh>
    <phoneticPr fontId="21"/>
  </si>
  <si>
    <t>集成材</t>
    <rPh sb="0" eb="3">
      <t>シュウセイザイ</t>
    </rPh>
    <phoneticPr fontId="21"/>
  </si>
  <si>
    <t>アカマツ</t>
  </si>
  <si>
    <r>
      <t>県産木材の</t>
    </r>
    <r>
      <rPr>
        <sz val="10"/>
        <color theme="1"/>
        <rFont val="HG丸ｺﾞｼｯｸM-PRO"/>
      </rPr>
      <t xml:space="preserve">
確認※２</t>
    </r>
    <rPh sb="0" eb="1">
      <t>ケン</t>
    </rPh>
    <rPh sb="1" eb="2">
      <t>サン</t>
    </rPh>
    <rPh sb="2" eb="4">
      <t>モクザイ</t>
    </rPh>
    <rPh sb="6" eb="8">
      <t>カクニン</t>
    </rPh>
    <phoneticPr fontId="21"/>
  </si>
  <si>
    <t>大阪府</t>
    <rPh sb="0" eb="3">
      <t>オオサカフ</t>
    </rPh>
    <phoneticPr fontId="21"/>
  </si>
  <si>
    <t>モミ</t>
  </si>
  <si>
    <t>集計結果</t>
    <rPh sb="0" eb="4">
      <t>シュウケイケッカ</t>
    </rPh>
    <phoneticPr fontId="21"/>
  </si>
  <si>
    <t>◆木材の使用量</t>
    <rPh sb="1" eb="3">
      <t>モクザイ</t>
    </rPh>
    <rPh sb="4" eb="7">
      <t>シヨウリョウ</t>
    </rPh>
    <phoneticPr fontId="21"/>
  </si>
  <si>
    <t>使用箇所の名称※12</t>
    <rPh sb="0" eb="4">
      <t>シヨウカショ</t>
    </rPh>
    <rPh sb="5" eb="7">
      <t>メイショウ</t>
    </rPh>
    <phoneticPr fontId="21"/>
  </si>
  <si>
    <t>ブビンガ</t>
  </si>
  <si>
    <r>
      <t>炭素貯蔵量(CO</t>
    </r>
    <r>
      <rPr>
        <vertAlign val="subscript"/>
        <sz val="10"/>
        <color theme="1"/>
        <rFont val="HG丸ｺﾞｼｯｸM-PRO"/>
      </rPr>
      <t>2</t>
    </r>
    <r>
      <rPr>
        <sz val="10"/>
        <color theme="1"/>
        <rFont val="HG丸ｺﾞｼｯｸM-PRO"/>
      </rPr>
      <t>換算)(t/CO</t>
    </r>
    <r>
      <rPr>
        <vertAlign val="subscript"/>
        <sz val="10"/>
        <color theme="1"/>
        <rFont val="HG丸ｺﾞｼｯｸM-PRO"/>
      </rPr>
      <t>2</t>
    </r>
    <r>
      <rPr>
        <sz val="10"/>
        <color theme="1"/>
        <rFont val="HG丸ｺﾞｼｯｸM-PRO"/>
      </rPr>
      <t>)</t>
    </r>
    <rPh sb="0" eb="5">
      <t>タンソチョゾウリョウ</t>
    </rPh>
    <rPh sb="9" eb="11">
      <t>カンサン</t>
    </rPh>
    <phoneticPr fontId="21"/>
  </si>
  <si>
    <r>
      <t>m</t>
    </r>
    <r>
      <rPr>
        <b/>
        <vertAlign val="superscript"/>
        <sz val="10"/>
        <color theme="1"/>
        <rFont val="HG丸ｺﾞｼｯｸM-PRO"/>
      </rPr>
      <t>3</t>
    </r>
  </si>
  <si>
    <t>ミズナラ</t>
  </si>
  <si>
    <r>
      <t>m</t>
    </r>
    <r>
      <rPr>
        <b/>
        <vertAlign val="superscript"/>
        <sz val="10"/>
        <color theme="1"/>
        <rFont val="HG丸ｺﾞｼｯｸM-PRO"/>
      </rPr>
      <t>3</t>
    </r>
    <r>
      <rPr>
        <b/>
        <sz val="10"/>
        <color theme="1"/>
        <rFont val="HG丸ｺﾞｼｯｸM-PRO"/>
      </rPr>
      <t>/m</t>
    </r>
    <r>
      <rPr>
        <b/>
        <vertAlign val="superscript"/>
        <sz val="10"/>
        <color theme="1"/>
        <rFont val="HG丸ｺﾞｼｯｸM-PRO"/>
      </rPr>
      <t>2</t>
    </r>
  </si>
  <si>
    <t>オノオレカンバ</t>
  </si>
  <si>
    <t>クロマツ</t>
  </si>
  <si>
    <t>◆県産木材使用量</t>
    <rPh sb="1" eb="3">
      <t>ケンサン</t>
    </rPh>
    <rPh sb="3" eb="4">
      <t>モク</t>
    </rPh>
    <rPh sb="4" eb="5">
      <t>ザイ</t>
    </rPh>
    <rPh sb="5" eb="7">
      <t>シヨウ</t>
    </rPh>
    <rPh sb="7" eb="8">
      <t>リョウ</t>
    </rPh>
    <phoneticPr fontId="21"/>
  </si>
  <si>
    <t>◆森林認証木材の使用量(加点評価)</t>
    <rPh sb="1" eb="5">
      <t>シンリンニンショウ</t>
    </rPh>
    <rPh sb="5" eb="7">
      <t>モクザイ</t>
    </rPh>
    <rPh sb="8" eb="11">
      <t>シヨウリョウ</t>
    </rPh>
    <rPh sb="12" eb="14">
      <t>カテン</t>
    </rPh>
    <rPh sb="14" eb="16">
      <t>ヒョウカ</t>
    </rPh>
    <phoneticPr fontId="21"/>
  </si>
  <si>
    <t>基礎評価項目(Ⅱ)</t>
    <rPh sb="0" eb="2">
      <t>キソ</t>
    </rPh>
    <rPh sb="2" eb="4">
      <t>ヒョウカ</t>
    </rPh>
    <rPh sb="4" eb="6">
      <t>コウモク</t>
    </rPh>
    <phoneticPr fontId="21"/>
  </si>
  <si>
    <r>
      <t>主要室</t>
    </r>
    <r>
      <rPr>
        <sz val="10"/>
        <color auto="1"/>
        <rFont val="HG丸ｺﾞｼｯｸM-PRO"/>
      </rPr>
      <t>※１</t>
    </r>
    <rPh sb="0" eb="3">
      <t>シュヨウシツ</t>
    </rPh>
    <phoneticPr fontId="21"/>
  </si>
  <si>
    <t>木材使用量※1</t>
    <rPh sb="0" eb="5">
      <t>モクザイシヨウリョウ</t>
    </rPh>
    <phoneticPr fontId="21"/>
  </si>
  <si>
    <t>炭素貯蔵量計算※2</t>
    <rPh sb="0" eb="5">
      <t>タンソチョゾウリョウ</t>
    </rPh>
    <rPh sb="5" eb="7">
      <t>ケイサン</t>
    </rPh>
    <phoneticPr fontId="21"/>
  </si>
  <si>
    <r>
      <t>使用量
m</t>
    </r>
    <r>
      <rPr>
        <vertAlign val="superscript"/>
        <sz val="10"/>
        <color theme="1"/>
        <rFont val="HG丸ｺﾞｼｯｸM-PRO"/>
      </rPr>
      <t>3</t>
    </r>
    <rPh sb="0" eb="3">
      <t>シヨウリョウ</t>
    </rPh>
    <phoneticPr fontId="21"/>
  </si>
  <si>
    <t>炭素含有率</t>
    <rPh sb="0" eb="5">
      <t>タンソガンユウリツ</t>
    </rPh>
    <phoneticPr fontId="21"/>
  </si>
  <si>
    <r>
      <t>◆木材全体の炭素貯蔵量(CO</t>
    </r>
    <r>
      <rPr>
        <b/>
        <vertAlign val="subscript"/>
        <sz val="10"/>
        <color theme="1"/>
        <rFont val="HG丸ｺﾞｼｯｸM-PRO"/>
      </rPr>
      <t>2</t>
    </r>
    <r>
      <rPr>
        <b/>
        <sz val="10"/>
        <color theme="1"/>
        <rFont val="HG丸ｺﾞｼｯｸM-PRO"/>
      </rPr>
      <t>換算)</t>
    </r>
    <rPh sb="1" eb="5">
      <t>モクザイゼンタイ</t>
    </rPh>
    <rPh sb="6" eb="11">
      <t>タンソチョゾウリョウ</t>
    </rPh>
    <rPh sb="15" eb="17">
      <t>カンサン</t>
    </rPh>
    <phoneticPr fontId="21"/>
  </si>
  <si>
    <t>主要な構造部材が現し仕上げである。※７</t>
    <rPh sb="0" eb="2">
      <t>シュヨウ</t>
    </rPh>
    <rPh sb="3" eb="7">
      <t>コウゾウブザイ</t>
    </rPh>
    <rPh sb="8" eb="9">
      <t>アラワ</t>
    </rPh>
    <rPh sb="10" eb="12">
      <t>シア</t>
    </rPh>
    <phoneticPr fontId="21"/>
  </si>
  <si>
    <r>
      <t>t/m</t>
    </r>
    <r>
      <rPr>
        <vertAlign val="superscript"/>
        <sz val="10"/>
        <color theme="1"/>
        <rFont val="HG丸ｺﾞｼｯｸM-PRO"/>
      </rPr>
      <t>3</t>
    </r>
  </si>
  <si>
    <r>
      <t>t-CO</t>
    </r>
    <r>
      <rPr>
        <vertAlign val="subscript"/>
        <sz val="10"/>
        <color theme="1"/>
        <rFont val="HG丸ｺﾞｼｯｸM-PRO"/>
      </rPr>
      <t>2</t>
    </r>
  </si>
  <si>
    <t>◆木材全体利用量</t>
    <rPh sb="1" eb="5">
      <t>モクザイゼンタイ</t>
    </rPh>
    <rPh sb="5" eb="8">
      <t>リヨウリョウ</t>
    </rPh>
    <phoneticPr fontId="21"/>
  </si>
  <si>
    <t>○木材工業ハンドブック改訂４版（森林総合研究所監修）（丸善株式会社）</t>
    <rPh sb="1" eb="3">
      <t>モクザイ</t>
    </rPh>
    <rPh sb="3" eb="5">
      <t>コウギョウ</t>
    </rPh>
    <rPh sb="11" eb="13">
      <t>カイテイ</t>
    </rPh>
    <rPh sb="14" eb="15">
      <t>バン</t>
    </rPh>
    <rPh sb="16" eb="18">
      <t>シンリン</t>
    </rPh>
    <rPh sb="18" eb="20">
      <t>ソウゴウ</t>
    </rPh>
    <rPh sb="20" eb="23">
      <t>ケンキュウジョ</t>
    </rPh>
    <rPh sb="23" eb="25">
      <t>カンシュウ</t>
    </rPh>
    <rPh sb="27" eb="29">
      <t>マルゼン</t>
    </rPh>
    <rPh sb="29" eb="33">
      <t>カブシキガイシャ</t>
    </rPh>
    <phoneticPr fontId="21"/>
  </si>
  <si>
    <r>
      <t>t-CO</t>
    </r>
    <r>
      <rPr>
        <b/>
        <vertAlign val="subscript"/>
        <sz val="10"/>
        <color theme="1"/>
        <rFont val="HG丸ｺﾞｼｯｸM-PRO"/>
      </rPr>
      <t>2</t>
    </r>
  </si>
  <si>
    <t>輸送範囲</t>
  </si>
  <si>
    <r>
      <t>◆木材安定取引協定の</t>
    </r>
    <r>
      <rPr>
        <b/>
        <sz val="10"/>
        <color theme="1"/>
        <rFont val="HG丸ｺﾞｼｯｸM-PRO"/>
      </rPr>
      <t>取り組み</t>
    </r>
    <rPh sb="1" eb="3">
      <t>モクザイ</t>
    </rPh>
    <rPh sb="3" eb="5">
      <t>アンテイ</t>
    </rPh>
    <rPh sb="5" eb="7">
      <t>トリヒキ</t>
    </rPh>
    <rPh sb="7" eb="9">
      <t>キョウテイ</t>
    </rPh>
    <rPh sb="10" eb="11">
      <t>ト</t>
    </rPh>
    <rPh sb="12" eb="13">
      <t>ク</t>
    </rPh>
    <phoneticPr fontId="21"/>
  </si>
  <si>
    <t>&lt;計算式&gt;</t>
    <rPh sb="1" eb="4">
      <t>ケイサンシキ</t>
    </rPh>
    <phoneticPr fontId="21"/>
  </si>
  <si>
    <t>室名</t>
    <rPh sb="0" eb="2">
      <t>シツメイ</t>
    </rPh>
    <phoneticPr fontId="21"/>
  </si>
  <si>
    <r>
      <t>=木材の材積(</t>
    </r>
    <r>
      <rPr>
        <sz val="10"/>
        <color theme="1"/>
        <rFont val="HG丸ｺﾞｼｯｸM-PRO"/>
      </rPr>
      <t>m</t>
    </r>
    <r>
      <rPr>
        <vertAlign val="superscript"/>
        <sz val="10"/>
        <color theme="1"/>
        <rFont val="HG丸ｺﾞｼｯｸM-PRO"/>
      </rPr>
      <t>3</t>
    </r>
    <r>
      <rPr>
        <sz val="10"/>
        <color theme="1"/>
        <rFont val="HG丸ｺﾞｼｯｸM-PRO"/>
      </rPr>
      <t>)×密度(t/m</t>
    </r>
    <r>
      <rPr>
        <vertAlign val="superscript"/>
        <sz val="10"/>
        <color theme="1"/>
        <rFont val="HG丸ｺﾞｼｯｸM-PRO"/>
      </rPr>
      <t>3</t>
    </r>
    <r>
      <rPr>
        <sz val="10"/>
        <color theme="1"/>
        <rFont val="HG丸ｺﾞｼｯｸM-PRO"/>
      </rPr>
      <t>)×炭素含有率×44/12</t>
    </r>
    <rPh sb="1" eb="3">
      <t>モクザイ</t>
    </rPh>
    <rPh sb="4" eb="5">
      <t>ザイ</t>
    </rPh>
    <rPh sb="5" eb="6">
      <t>セキ</t>
    </rPh>
    <rPh sb="11" eb="13">
      <t>ミツド</t>
    </rPh>
    <rPh sb="20" eb="22">
      <t>タンソ</t>
    </rPh>
    <rPh sb="22" eb="24">
      <t>ガンユウ</t>
    </rPh>
    <rPh sb="24" eb="25">
      <t>リツ</t>
    </rPh>
    <phoneticPr fontId="21"/>
  </si>
  <si>
    <t>Ｃ．木材調達ルート確認シート</t>
    <rPh sb="2" eb="6">
      <t>モクザイチョウタツ</t>
    </rPh>
    <rPh sb="9" eb="11">
      <t>カクニン</t>
    </rPh>
    <phoneticPr fontId="21"/>
  </si>
  <si>
    <t>アサダ</t>
  </si>
  <si>
    <r>
      <t>使用量
m</t>
    </r>
    <r>
      <rPr>
        <vertAlign val="superscript"/>
        <sz val="10"/>
        <color theme="1"/>
        <rFont val="HG丸ｺﾞｼｯｸM-PRO"/>
      </rPr>
      <t>3</t>
    </r>
    <rPh sb="0" eb="2">
      <t>シヨウ</t>
    </rPh>
    <rPh sb="2" eb="3">
      <t>リョウ</t>
    </rPh>
    <phoneticPr fontId="21"/>
  </si>
  <si>
    <t>タイワンヒノキ</t>
  </si>
  <si>
    <r>
      <t>部</t>
    </r>
    <r>
      <rPr>
        <sz val="10"/>
        <color theme="1"/>
        <rFont val="HG丸ｺﾞｼｯｸM-PRO"/>
      </rPr>
      <t>材の区分と樹種</t>
    </r>
    <rPh sb="0" eb="1">
      <t>ブ</t>
    </rPh>
    <rPh sb="1" eb="2">
      <t>ザイ</t>
    </rPh>
    <rPh sb="3" eb="5">
      <t>クブン</t>
    </rPh>
    <rPh sb="6" eb="8">
      <t>ジュシュ</t>
    </rPh>
    <phoneticPr fontId="21"/>
  </si>
  <si>
    <t>木材調達ルートの確認</t>
  </si>
  <si>
    <t>一次加工（製材工場）</t>
    <rPh sb="5" eb="7">
      <t>セイザイ</t>
    </rPh>
    <rPh sb="7" eb="9">
      <t>コウジョウ</t>
    </rPh>
    <phoneticPr fontId="21"/>
  </si>
  <si>
    <t>Ｄ．該当室の全仕上げ面積※5</t>
    <rPh sb="2" eb="5">
      <t>ガイトウシツ</t>
    </rPh>
    <rPh sb="6" eb="9">
      <t>ゼンシア</t>
    </rPh>
    <rPh sb="10" eb="12">
      <t>メンセキ</t>
    </rPh>
    <phoneticPr fontId="21"/>
  </si>
  <si>
    <r>
      <t>CO</t>
    </r>
    <r>
      <rPr>
        <vertAlign val="subscript"/>
        <sz val="9"/>
        <color theme="1"/>
        <rFont val="HG丸ｺﾞｼｯｸM-PRO"/>
      </rPr>
      <t>2</t>
    </r>
    <r>
      <rPr>
        <sz val="9"/>
        <color theme="1"/>
        <rFont val="HG丸ｺﾞｼｯｸM-PRO"/>
      </rPr>
      <t>排出量低減の取り組み※５</t>
    </r>
    <rPh sb="3" eb="5">
      <t>ハイシュツ</t>
    </rPh>
    <rPh sb="5" eb="6">
      <t>リョウ</t>
    </rPh>
    <rPh sb="6" eb="8">
      <t>テイゲン</t>
    </rPh>
    <rPh sb="9" eb="10">
      <t>ト</t>
    </rPh>
    <rPh sb="11" eb="12">
      <t>ク</t>
    </rPh>
    <phoneticPr fontId="21"/>
  </si>
  <si>
    <t>その他の室、室以外への木材使用
（最大15箇所）</t>
    <rPh sb="2" eb="3">
      <t>タ</t>
    </rPh>
    <rPh sb="4" eb="5">
      <t>シツ</t>
    </rPh>
    <rPh sb="6" eb="9">
      <t>シツイガイ</t>
    </rPh>
    <rPh sb="11" eb="15">
      <t>モクザイシヨウ</t>
    </rPh>
    <rPh sb="17" eb="19">
      <t>サイダイ</t>
    </rPh>
    <rPh sb="21" eb="22">
      <t>カ</t>
    </rPh>
    <rPh sb="22" eb="23">
      <t>ショ</t>
    </rPh>
    <phoneticPr fontId="21"/>
  </si>
  <si>
    <t>加点なし</t>
  </si>
  <si>
    <t>徳島県</t>
  </si>
  <si>
    <t>岡山県</t>
    <rPh sb="0" eb="3">
      <t>オカヤマケン</t>
    </rPh>
    <phoneticPr fontId="21"/>
  </si>
  <si>
    <t>愛媛県</t>
  </si>
  <si>
    <t>・四国内</t>
    <rPh sb="1" eb="4">
      <t>シコクナイ</t>
    </rPh>
    <phoneticPr fontId="21"/>
  </si>
  <si>
    <t>Ｄ．内装・外装への木材使用確認シート</t>
    <rPh sb="2" eb="4">
      <t>ナイソウ</t>
    </rPh>
    <rPh sb="5" eb="7">
      <t>ガイソウ</t>
    </rPh>
    <rPh sb="9" eb="11">
      <t>モクザイ</t>
    </rPh>
    <rPh sb="11" eb="13">
      <t>シヨウ</t>
    </rPh>
    <rPh sb="13" eb="15">
      <t>カクニン</t>
    </rPh>
    <phoneticPr fontId="21"/>
  </si>
  <si>
    <t>①内装への視覚的な木材使用の確認</t>
  </si>
  <si>
    <t>評価対象部位※３</t>
    <rPh sb="0" eb="4">
      <t>ヒョウカタイショウ</t>
    </rPh>
    <rPh sb="4" eb="6">
      <t>ブイ</t>
    </rPh>
    <phoneticPr fontId="21"/>
  </si>
  <si>
    <t>※所在地が県内である建設事業者などが、主たる施工業者として参加している場合に評価をいたします。工事請負契約書などの写しを根拠資料として提出してください。</t>
    <rPh sb="1" eb="4">
      <t>ショザイチ</t>
    </rPh>
    <rPh sb="5" eb="7">
      <t>ケンナイ</t>
    </rPh>
    <rPh sb="10" eb="12">
      <t>ケンセツ</t>
    </rPh>
    <rPh sb="12" eb="14">
      <t>ジギョウ</t>
    </rPh>
    <rPh sb="14" eb="15">
      <t>シャ</t>
    </rPh>
    <rPh sb="19" eb="20">
      <t>シュ</t>
    </rPh>
    <rPh sb="22" eb="24">
      <t>セコウ</t>
    </rPh>
    <rPh sb="24" eb="26">
      <t>ギョウシャ</t>
    </rPh>
    <rPh sb="29" eb="31">
      <t>サンカ</t>
    </rPh>
    <rPh sb="35" eb="37">
      <t>バアイ</t>
    </rPh>
    <rPh sb="38" eb="40">
      <t>ヒョウカ</t>
    </rPh>
    <rPh sb="47" eb="49">
      <t>コウジ</t>
    </rPh>
    <rPh sb="49" eb="51">
      <t>ウケオイ</t>
    </rPh>
    <rPh sb="51" eb="54">
      <t>ケイヤクショ</t>
    </rPh>
    <rPh sb="57" eb="58">
      <t>ウツ</t>
    </rPh>
    <rPh sb="67" eb="69">
      <t>テイシュツ</t>
    </rPh>
    <phoneticPr fontId="21"/>
  </si>
  <si>
    <t>評価</t>
    <rPh sb="0" eb="2">
      <t>ヒョウカ</t>
    </rPh>
    <phoneticPr fontId="21"/>
  </si>
  <si>
    <t>環境不動産として評価対象とすることができません。</t>
  </si>
  <si>
    <t>Ⅳ.景観形成に関する取組のチェック項目</t>
    <rPh sb="2" eb="6">
      <t>ケイカンケイセイ</t>
    </rPh>
    <rPh sb="7" eb="8">
      <t>カン</t>
    </rPh>
    <rPh sb="10" eb="12">
      <t>トリクミ</t>
    </rPh>
    <rPh sb="17" eb="19">
      <t>コウモク</t>
    </rPh>
    <phoneticPr fontId="21"/>
  </si>
  <si>
    <t>面積</t>
    <rPh sb="0" eb="2">
      <t>メンセキ</t>
    </rPh>
    <phoneticPr fontId="21"/>
  </si>
  <si>
    <t>木材使用部位としての評価※８</t>
    <rPh sb="0" eb="6">
      <t>モクザイシヨウブイ</t>
    </rPh>
    <rPh sb="10" eb="12">
      <t>ヒョウカ</t>
    </rPh>
    <phoneticPr fontId="21"/>
  </si>
  <si>
    <r>
      <t>m</t>
    </r>
    <r>
      <rPr>
        <vertAlign val="superscript"/>
        <sz val="10"/>
        <color theme="1"/>
        <rFont val="HG丸ｺﾞｼｯｸM-PRO"/>
      </rPr>
      <t>2</t>
    </r>
  </si>
  <si>
    <r>
      <t>加点評価(Ⅲ)</t>
    </r>
    <r>
      <rPr>
        <sz val="10"/>
        <color theme="1"/>
        <rFont val="Segoe UI Symbol"/>
      </rPr>
      <t>➀</t>
    </r>
    <rPh sb="0" eb="2">
      <t>カテン</t>
    </rPh>
    <rPh sb="2" eb="4">
      <t>ヒョウカ</t>
    </rPh>
    <phoneticPr fontId="21"/>
  </si>
  <si>
    <t>壁</t>
    <rPh sb="0" eb="1">
      <t>カベ</t>
    </rPh>
    <phoneticPr fontId="21"/>
  </si>
  <si>
    <t>※所在地が県内である設計事務所などが、主たる設計者として参加している場合に評価をいたします。確認申請図書に記載の設計事務所などが該当します。根拠資料として確認申請書を提出してください。</t>
    <rPh sb="1" eb="4">
      <t>ショザイチ</t>
    </rPh>
    <rPh sb="5" eb="7">
      <t>ケンナイ</t>
    </rPh>
    <rPh sb="10" eb="15">
      <t>セッケイジムショ</t>
    </rPh>
    <rPh sb="19" eb="20">
      <t>シュ</t>
    </rPh>
    <rPh sb="22" eb="25">
      <t>セッケイシャ</t>
    </rPh>
    <rPh sb="28" eb="30">
      <t>サンカ</t>
    </rPh>
    <rPh sb="34" eb="36">
      <t>バアイ</t>
    </rPh>
    <rPh sb="37" eb="39">
      <t>ヒョウカ</t>
    </rPh>
    <rPh sb="46" eb="48">
      <t>カクニン</t>
    </rPh>
    <rPh sb="48" eb="50">
      <t>シンセイ</t>
    </rPh>
    <rPh sb="50" eb="52">
      <t>トショ</t>
    </rPh>
    <rPh sb="53" eb="55">
      <t>キサイ</t>
    </rPh>
    <rPh sb="56" eb="58">
      <t>セッケイ</t>
    </rPh>
    <rPh sb="58" eb="60">
      <t>ジム</t>
    </rPh>
    <rPh sb="60" eb="61">
      <t>ショ</t>
    </rPh>
    <rPh sb="64" eb="66">
      <t>ガイトウ</t>
    </rPh>
    <rPh sb="77" eb="79">
      <t>カクニン</t>
    </rPh>
    <rPh sb="79" eb="82">
      <t>シンセイショ</t>
    </rPh>
    <rPh sb="83" eb="85">
      <t>テイシュツ</t>
    </rPh>
    <phoneticPr fontId="21"/>
  </si>
  <si>
    <t>CLT使用量</t>
    <rPh sb="3" eb="6">
      <t>シヨウリョウ</t>
    </rPh>
    <phoneticPr fontId="21"/>
  </si>
  <si>
    <t>床</t>
    <rPh sb="0" eb="1">
      <t>ユカ</t>
    </rPh>
    <phoneticPr fontId="21"/>
  </si>
  <si>
    <t>3箇所以上で加点</t>
    <rPh sb="1" eb="3">
      <t>カショ</t>
    </rPh>
    <rPh sb="3" eb="5">
      <t>イジョウ</t>
    </rPh>
    <rPh sb="6" eb="8">
      <t>カテン</t>
    </rPh>
    <phoneticPr fontId="21"/>
  </si>
  <si>
    <t>加点評価(Ⅲ)②</t>
    <rPh sb="0" eb="2">
      <t>カテン</t>
    </rPh>
    <rPh sb="2" eb="4">
      <t>ヒョウカ</t>
    </rPh>
    <phoneticPr fontId="21"/>
  </si>
  <si>
    <t>構造部材</t>
    <rPh sb="0" eb="4">
      <t>コウゾウブザイ</t>
    </rPh>
    <phoneticPr fontId="21"/>
  </si>
  <si>
    <t>オベチエ</t>
  </si>
  <si>
    <t>-</t>
  </si>
  <si>
    <t>オクメ</t>
  </si>
  <si>
    <t>カヤ</t>
  </si>
  <si>
    <t>加点評価(Ⅲ)③</t>
    <rPh sb="0" eb="2">
      <t>カテン</t>
    </rPh>
    <rPh sb="2" eb="4">
      <t>ヒョウカ</t>
    </rPh>
    <phoneticPr fontId="21"/>
  </si>
  <si>
    <t>中質繊維板</t>
    <rPh sb="0" eb="2">
      <t>チュウシツ</t>
    </rPh>
    <rPh sb="2" eb="4">
      <t>センイ</t>
    </rPh>
    <rPh sb="4" eb="5">
      <t>イタ</t>
    </rPh>
    <phoneticPr fontId="21"/>
  </si>
  <si>
    <t>ツゲ</t>
  </si>
  <si>
    <t>⑬県内の建築事業者が主たる施工業者として参加していることが確認できる資料</t>
    <rPh sb="29" eb="31">
      <t>かくにん</t>
    </rPh>
    <rPh sb="34" eb="36">
      <t>しりょう</t>
    </rPh>
    <phoneticPr fontId="3" type="Hiragana"/>
  </si>
  <si>
    <t>構造部材</t>
    <rPh sb="0" eb="2">
      <t>コウゾウ</t>
    </rPh>
    <rPh sb="2" eb="4">
      <t>ブザイ</t>
    </rPh>
    <phoneticPr fontId="21"/>
  </si>
  <si>
    <t>使用方法の説明※12</t>
    <rPh sb="0" eb="4">
      <t>シヨウホウホウ</t>
    </rPh>
    <rPh sb="5" eb="7">
      <t>セツメイ</t>
    </rPh>
    <phoneticPr fontId="21"/>
  </si>
  <si>
    <t>タウン</t>
  </si>
  <si>
    <t>外壁等</t>
    <rPh sb="0" eb="2">
      <t>ガイヘキ</t>
    </rPh>
    <rPh sb="2" eb="3">
      <t>トウ</t>
    </rPh>
    <phoneticPr fontId="21"/>
  </si>
  <si>
    <t>外壁の外装材に関して視覚的に分かる方法での木材使用の有無※13</t>
    <rPh sb="0" eb="2">
      <t>ガイヘキ</t>
    </rPh>
    <rPh sb="3" eb="6">
      <t>ガイソウザイ</t>
    </rPh>
    <rPh sb="7" eb="8">
      <t>カン</t>
    </rPh>
    <rPh sb="10" eb="13">
      <t>シカクテキ</t>
    </rPh>
    <rPh sb="14" eb="15">
      <t>ワ</t>
    </rPh>
    <rPh sb="17" eb="19">
      <t>ホウホウ</t>
    </rPh>
    <rPh sb="21" eb="25">
      <t>モクザイシヨウ</t>
    </rPh>
    <rPh sb="26" eb="28">
      <t>ウム</t>
    </rPh>
    <phoneticPr fontId="21"/>
  </si>
  <si>
    <t>パーティクルボード</t>
  </si>
  <si>
    <t>軟質繊維板</t>
    <rPh sb="0" eb="2">
      <t>ナンシツ</t>
    </rPh>
    <rPh sb="2" eb="4">
      <t>センイ</t>
    </rPh>
    <rPh sb="4" eb="5">
      <t>イタ</t>
    </rPh>
    <phoneticPr fontId="21"/>
  </si>
  <si>
    <t>加点評価(Ⅳ)①</t>
    <rPh sb="0" eb="2">
      <t>カテン</t>
    </rPh>
    <rPh sb="2" eb="4">
      <t>ヒョウカ</t>
    </rPh>
    <phoneticPr fontId="21"/>
  </si>
  <si>
    <t>使用箇所の名称※14</t>
    <rPh sb="0" eb="4">
      <t>シヨウカショ</t>
    </rPh>
    <rPh sb="5" eb="7">
      <t>メイショウ</t>
    </rPh>
    <phoneticPr fontId="21"/>
  </si>
  <si>
    <t>※環境共生建築物を達成する観点から、壁面緑化や、屋上緑化に取り組んでいる点を評価いたします。根拠資料としては、その旨記載した設計図書などを提出してください。</t>
    <rPh sb="1" eb="5">
      <t>カンキョウキョウセイ</t>
    </rPh>
    <rPh sb="5" eb="8">
      <t>ケンチクブツ</t>
    </rPh>
    <rPh sb="9" eb="11">
      <t>タッセイ</t>
    </rPh>
    <rPh sb="13" eb="15">
      <t>カンテン</t>
    </rPh>
    <rPh sb="18" eb="22">
      <t>ヘキメンリョクカ</t>
    </rPh>
    <rPh sb="24" eb="26">
      <t>オクジョウ</t>
    </rPh>
    <rPh sb="26" eb="28">
      <t>リョクカ</t>
    </rPh>
    <rPh sb="29" eb="30">
      <t>ト</t>
    </rPh>
    <rPh sb="31" eb="32">
      <t>ク</t>
    </rPh>
    <rPh sb="36" eb="37">
      <t>テン</t>
    </rPh>
    <rPh sb="38" eb="40">
      <t>ヒョウカ</t>
    </rPh>
    <rPh sb="46" eb="48">
      <t>コンキョ</t>
    </rPh>
    <rPh sb="48" eb="50">
      <t>シリョウ</t>
    </rPh>
    <rPh sb="57" eb="58">
      <t>ムネ</t>
    </rPh>
    <rPh sb="58" eb="60">
      <t>キサイ</t>
    </rPh>
    <rPh sb="62" eb="64">
      <t>セッケイ</t>
    </rPh>
    <rPh sb="64" eb="66">
      <t>トショ</t>
    </rPh>
    <rPh sb="69" eb="71">
      <t>テイシュツ</t>
    </rPh>
    <phoneticPr fontId="21"/>
  </si>
  <si>
    <t>使用方法の説明※14</t>
    <rPh sb="0" eb="4">
      <t>シヨウホウホウ</t>
    </rPh>
    <rPh sb="5" eb="7">
      <t>セツメイ</t>
    </rPh>
    <phoneticPr fontId="21"/>
  </si>
  <si>
    <t>使用方法の説明※16</t>
    <rPh sb="0" eb="4">
      <t>シヨウホウホウ</t>
    </rPh>
    <rPh sb="5" eb="7">
      <t>セツメイ</t>
    </rPh>
    <phoneticPr fontId="21"/>
  </si>
  <si>
    <t>Ｅ．評価項目に関する取組のチェックリスト（全て加点評価項目です。）</t>
    <rPh sb="2" eb="6">
      <t>ヒョウカコウモク</t>
    </rPh>
    <rPh sb="7" eb="8">
      <t>カン</t>
    </rPh>
    <rPh sb="10" eb="12">
      <t>トリクミ</t>
    </rPh>
    <rPh sb="21" eb="22">
      <t>スベ</t>
    </rPh>
    <rPh sb="23" eb="27">
      <t>カテンヒョウカ</t>
    </rPh>
    <rPh sb="27" eb="29">
      <t>コウモク</t>
    </rPh>
    <phoneticPr fontId="21"/>
  </si>
  <si>
    <t>Ⅰ.林業・木材産業の持続性確保に関する取組のチェック項目</t>
    <rPh sb="2" eb="4">
      <t>リンギョウ</t>
    </rPh>
    <rPh sb="5" eb="9">
      <t>モクザイサンギョウ</t>
    </rPh>
    <rPh sb="10" eb="15">
      <t>ジゾクセイカクホ</t>
    </rPh>
    <rPh sb="16" eb="17">
      <t>カン</t>
    </rPh>
    <rPh sb="19" eb="21">
      <t>トリクミ</t>
    </rPh>
    <rPh sb="26" eb="28">
      <t>コウモク</t>
    </rPh>
    <phoneticPr fontId="21"/>
  </si>
  <si>
    <t>③加工業者が再造林に係る取り組みに参画している。(加点10点）</t>
    <rPh sb="1" eb="5">
      <t>カコウギョウシャ</t>
    </rPh>
    <rPh sb="6" eb="9">
      <t>サイゾウリン</t>
    </rPh>
    <rPh sb="10" eb="11">
      <t>カカ</t>
    </rPh>
    <rPh sb="12" eb="13">
      <t>ト</t>
    </rPh>
    <rPh sb="14" eb="15">
      <t>ク</t>
    </rPh>
    <rPh sb="17" eb="19">
      <t>サンカク</t>
    </rPh>
    <phoneticPr fontId="21"/>
  </si>
  <si>
    <t>S造</t>
    <rPh sb="1" eb="2">
      <t>ゾウ</t>
    </rPh>
    <phoneticPr fontId="21"/>
  </si>
  <si>
    <t>製材区分</t>
    <rPh sb="0" eb="2">
      <t>セイザイ</t>
    </rPh>
    <rPh sb="2" eb="4">
      <t>クブン</t>
    </rPh>
    <phoneticPr fontId="21"/>
  </si>
  <si>
    <t>具体的な取り組み名</t>
    <rPh sb="0" eb="3">
      <t>グタイテキ</t>
    </rPh>
    <rPh sb="4" eb="5">
      <t>ト</t>
    </rPh>
    <rPh sb="6" eb="7">
      <t>ク</t>
    </rPh>
    <rPh sb="8" eb="9">
      <t>メイ</t>
    </rPh>
    <phoneticPr fontId="21"/>
  </si>
  <si>
    <t>※加工業者による林業・木材産業の持続性確保のための取組を評価する目的で、再造林に関する取り組みを評価します。</t>
    <rPh sb="1" eb="5">
      <t>カコウギョウシャ</t>
    </rPh>
    <rPh sb="8" eb="10">
      <t>リンギョウ</t>
    </rPh>
    <rPh sb="11" eb="13">
      <t>モクザイ</t>
    </rPh>
    <rPh sb="13" eb="15">
      <t>サンギョウ</t>
    </rPh>
    <rPh sb="16" eb="21">
      <t>ジゾクセイカクホ</t>
    </rPh>
    <rPh sb="25" eb="27">
      <t>トリクミ</t>
    </rPh>
    <rPh sb="28" eb="30">
      <t>ヒョウカ</t>
    </rPh>
    <rPh sb="32" eb="34">
      <t>モクテキ</t>
    </rPh>
    <rPh sb="36" eb="39">
      <t>サイゾウリン</t>
    </rPh>
    <rPh sb="40" eb="41">
      <t>カン</t>
    </rPh>
    <rPh sb="43" eb="44">
      <t>ト</t>
    </rPh>
    <rPh sb="45" eb="46">
      <t>ク</t>
    </rPh>
    <rPh sb="48" eb="50">
      <t>ヒョウカ</t>
    </rPh>
    <phoneticPr fontId="21"/>
  </si>
  <si>
    <t>④建物敷地内で生け垣や樹木などの緑化に取り組んでいる。(加点10点)</t>
    <rPh sb="1" eb="3">
      <t>タテモノ</t>
    </rPh>
    <rPh sb="3" eb="6">
      <t>シキチナイ</t>
    </rPh>
    <rPh sb="7" eb="8">
      <t>イ</t>
    </rPh>
    <rPh sb="9" eb="10">
      <t>ガキ</t>
    </rPh>
    <rPh sb="11" eb="12">
      <t>キ</t>
    </rPh>
    <rPh sb="12" eb="13">
      <t>モク</t>
    </rPh>
    <rPh sb="16" eb="18">
      <t>リョクカ</t>
    </rPh>
    <rPh sb="19" eb="20">
      <t>ト</t>
    </rPh>
    <rPh sb="21" eb="22">
      <t>ク</t>
    </rPh>
    <phoneticPr fontId="21"/>
  </si>
  <si>
    <t>種類と証明書類</t>
    <rPh sb="0" eb="2">
      <t>シュルイ</t>
    </rPh>
    <rPh sb="3" eb="5">
      <t>ショウメイ</t>
    </rPh>
    <rPh sb="5" eb="7">
      <t>ショルイ</t>
    </rPh>
    <phoneticPr fontId="21"/>
  </si>
  <si>
    <t>マンソニア</t>
  </si>
  <si>
    <t>種類と証明書類</t>
  </si>
  <si>
    <t>ケンパス</t>
  </si>
  <si>
    <t>該当する部位の名称とそれを明示した図面の名称</t>
    <rPh sb="0" eb="2">
      <t>ガイトウ</t>
    </rPh>
    <rPh sb="4" eb="6">
      <t>ブイ</t>
    </rPh>
    <rPh sb="7" eb="9">
      <t>メイショウ</t>
    </rPh>
    <rPh sb="13" eb="15">
      <t>メイジ</t>
    </rPh>
    <rPh sb="17" eb="19">
      <t>ズメン</t>
    </rPh>
    <rPh sb="20" eb="22">
      <t>メイショウ</t>
    </rPh>
    <phoneticPr fontId="21"/>
  </si>
  <si>
    <t>事業者名,所在地,証明書類</t>
    <rPh sb="0" eb="3">
      <t>ジギョウシャ</t>
    </rPh>
    <rPh sb="3" eb="4">
      <t>メイ</t>
    </rPh>
    <rPh sb="5" eb="8">
      <t>ショザイチ</t>
    </rPh>
    <rPh sb="9" eb="11">
      <t>ショウメイ</t>
    </rPh>
    <rPh sb="11" eb="13">
      <t>ショルイ</t>
    </rPh>
    <phoneticPr fontId="21"/>
  </si>
  <si>
    <t>※建物敷地内で、芝生、街路樹、植樹などで緑化に取り組んでいる点を評価いたします。根拠資料としては、その旨記載した設計図書などを提出してください。（ただし、同一敷地内、同時期に工事するものに限ります。）</t>
    <rPh sb="1" eb="3">
      <t>タテモノ</t>
    </rPh>
    <rPh sb="3" eb="5">
      <t>シキチ</t>
    </rPh>
    <rPh sb="5" eb="6">
      <t>ナイ</t>
    </rPh>
    <rPh sb="8" eb="10">
      <t>シバフ</t>
    </rPh>
    <rPh sb="11" eb="14">
      <t>ガイロジュ</t>
    </rPh>
    <rPh sb="15" eb="17">
      <t>ショクジュ</t>
    </rPh>
    <rPh sb="20" eb="22">
      <t>リョクカ</t>
    </rPh>
    <rPh sb="23" eb="24">
      <t>ト</t>
    </rPh>
    <rPh sb="25" eb="26">
      <t>ク</t>
    </rPh>
    <rPh sb="30" eb="31">
      <t>テン</t>
    </rPh>
    <rPh sb="32" eb="34">
      <t>ヒョウカ</t>
    </rPh>
    <phoneticPr fontId="21"/>
  </si>
  <si>
    <t>Ⅴ.地域経済の活性化</t>
    <rPh sb="2" eb="4">
      <t>チイキ</t>
    </rPh>
    <rPh sb="4" eb="6">
      <t>ケイザイ</t>
    </rPh>
    <rPh sb="7" eb="9">
      <t>カッセイ</t>
    </rPh>
    <rPh sb="9" eb="10">
      <t>カ</t>
    </rPh>
    <phoneticPr fontId="21"/>
  </si>
  <si>
    <t>③-１県内の設計事務所などが設計に参加している。</t>
    <rPh sb="3" eb="5">
      <t>ケンナイ</t>
    </rPh>
    <rPh sb="6" eb="11">
      <t>セッケイジムショ</t>
    </rPh>
    <rPh sb="14" eb="16">
      <t>セッケイ</t>
    </rPh>
    <rPh sb="17" eb="19">
      <t>サンカ</t>
    </rPh>
    <phoneticPr fontId="21"/>
  </si>
  <si>
    <t>広島県</t>
    <rPh sb="0" eb="3">
      <t>ヒロシマケン</t>
    </rPh>
    <phoneticPr fontId="21"/>
  </si>
  <si>
    <t>部材、製品名等の区分</t>
    <rPh sb="0" eb="2">
      <t>ブザイ</t>
    </rPh>
    <rPh sb="3" eb="6">
      <t>セイヒンメイ</t>
    </rPh>
    <rPh sb="6" eb="7">
      <t>トウ</t>
    </rPh>
    <rPh sb="8" eb="10">
      <t>クブン</t>
    </rPh>
    <phoneticPr fontId="21"/>
  </si>
  <si>
    <t>炭素含有率</t>
    <rPh sb="0" eb="2">
      <t>タンソ</t>
    </rPh>
    <rPh sb="2" eb="4">
      <t>ガンユウ</t>
    </rPh>
    <rPh sb="4" eb="5">
      <t>リツ</t>
    </rPh>
    <phoneticPr fontId="21"/>
  </si>
  <si>
    <t>気乾密度[t/㎥]</t>
    <rPh sb="0" eb="1">
      <t>キ</t>
    </rPh>
    <rPh sb="1" eb="2">
      <t>イヌイ</t>
    </rPh>
    <rPh sb="2" eb="4">
      <t>ミツド</t>
    </rPh>
    <phoneticPr fontId="21"/>
  </si>
  <si>
    <t>木材の密度[t/㎥]
G列×0.87</t>
    <rPh sb="0" eb="2">
      <t>モクザイ</t>
    </rPh>
    <rPh sb="3" eb="5">
      <t>ミツド</t>
    </rPh>
    <rPh sb="12" eb="13">
      <t>レツ</t>
    </rPh>
    <phoneticPr fontId="21"/>
  </si>
  <si>
    <t>製材・集成材・ＣＬＴ等</t>
    <rPh sb="0" eb="2">
      <t>セイザイ</t>
    </rPh>
    <rPh sb="3" eb="6">
      <t>シュウセイザイ</t>
    </rPh>
    <rPh sb="10" eb="11">
      <t>トウ</t>
    </rPh>
    <phoneticPr fontId="21"/>
  </si>
  <si>
    <t>イチョウ</t>
  </si>
  <si>
    <t>エゾマツ</t>
  </si>
  <si>
    <t>カラマツ</t>
  </si>
  <si>
    <t>合板・ＬＶＬ等</t>
    <rPh sb="0" eb="2">
      <t>ゴウバン</t>
    </rPh>
    <rPh sb="6" eb="7">
      <t>ナド</t>
    </rPh>
    <phoneticPr fontId="21"/>
  </si>
  <si>
    <t>トドマツ</t>
  </si>
  <si>
    <t>アスナロ</t>
  </si>
  <si>
    <t>カランパヤン</t>
  </si>
  <si>
    <t>ヒメコマツ</t>
  </si>
  <si>
    <t>アフリカンブラックウッド</t>
  </si>
  <si>
    <t>トガサワラ</t>
  </si>
  <si>
    <t>イヌマキ</t>
  </si>
  <si>
    <t>コウヤマキ</t>
  </si>
  <si>
    <t>マカンバ</t>
  </si>
  <si>
    <t>シラカンバ</t>
  </si>
  <si>
    <t>キリ</t>
  </si>
  <si>
    <t>カツラ</t>
  </si>
  <si>
    <t>クリ</t>
  </si>
  <si>
    <t>ギアム</t>
  </si>
  <si>
    <t>コジイ</t>
  </si>
  <si>
    <t>スダジイ</t>
  </si>
  <si>
    <t>イヌブナ</t>
  </si>
  <si>
    <t>ブナ</t>
  </si>
  <si>
    <t>アカガシ</t>
  </si>
  <si>
    <t>イチイガシ</t>
  </si>
  <si>
    <t>カリン</t>
  </si>
  <si>
    <t>クヌギ</t>
  </si>
  <si>
    <t>コナラ</t>
  </si>
  <si>
    <t>ウバメガシ</t>
  </si>
  <si>
    <t>トチノキ</t>
  </si>
  <si>
    <t>オニグルミ</t>
  </si>
  <si>
    <t>クスノキ</t>
  </si>
  <si>
    <t>京都府</t>
    <rPh sb="0" eb="3">
      <t>キョウトフ</t>
    </rPh>
    <phoneticPr fontId="21"/>
  </si>
  <si>
    <t>タブノキ</t>
  </si>
  <si>
    <t>イヌエンジュ</t>
  </si>
  <si>
    <t>シオジ</t>
  </si>
  <si>
    <t>アオダモ</t>
  </si>
  <si>
    <t>メンガリス</t>
  </si>
  <si>
    <t>ドロノキ</t>
  </si>
  <si>
    <t>ハルニレ</t>
  </si>
  <si>
    <t>ベイマツ</t>
  </si>
  <si>
    <t>ベイツガ</t>
  </si>
  <si>
    <t>ベイヒ</t>
  </si>
  <si>
    <t>ベイヒバ</t>
  </si>
  <si>
    <t>マツ類（ハードパイン）（二葉松）</t>
    <rPh sb="13" eb="14">
      <t>ハ</t>
    </rPh>
    <phoneticPr fontId="67"/>
  </si>
  <si>
    <t>マツ類（ハードパイン）（三葉松）</t>
  </si>
  <si>
    <t>マツ類（ソフトパイン）（Sugar pine）</t>
  </si>
  <si>
    <t>マツ類（ソフトパイン）（Western white pine）</t>
  </si>
  <si>
    <t>サトウカエデ</t>
  </si>
  <si>
    <t>ヒッコリー</t>
  </si>
  <si>
    <t>ブラックウォールナット</t>
  </si>
  <si>
    <t>ベニマツ</t>
  </si>
  <si>
    <t>アガチス</t>
  </si>
  <si>
    <t>オウシュウアカマツ</t>
  </si>
  <si>
    <t>クリンキパイン</t>
  </si>
  <si>
    <t>カシヤマツ</t>
  </si>
  <si>
    <t>テレンタン</t>
  </si>
  <si>
    <t>プライ</t>
  </si>
  <si>
    <t>バルサ</t>
  </si>
  <si>
    <t>カナリウム</t>
  </si>
  <si>
    <t>ビヌアン</t>
  </si>
  <si>
    <t>ディレニア</t>
  </si>
  <si>
    <t>アフロルモシア</t>
  </si>
  <si>
    <t>メルサワ</t>
  </si>
  <si>
    <t>和歌山県</t>
    <rPh sb="0" eb="4">
      <t>ワカヤマケン</t>
    </rPh>
    <phoneticPr fontId="21"/>
  </si>
  <si>
    <t>メラワン</t>
  </si>
  <si>
    <t>ニューギニアバスウッド</t>
  </si>
  <si>
    <t>ゴムノキ</t>
  </si>
  <si>
    <t>マラス</t>
  </si>
  <si>
    <t>ビリアン</t>
  </si>
  <si>
    <t>香川県</t>
    <rPh sb="0" eb="3">
      <t>カガワケン</t>
    </rPh>
    <phoneticPr fontId="21"/>
  </si>
  <si>
    <t>セドロ</t>
  </si>
  <si>
    <t>ファルカータ</t>
  </si>
  <si>
    <t>カメレレ</t>
  </si>
  <si>
    <t>メンクラン</t>
  </si>
  <si>
    <t>メリナ</t>
  </si>
  <si>
    <t>チーク</t>
  </si>
  <si>
    <t>イディグボ</t>
  </si>
  <si>
    <t>アファラ</t>
  </si>
  <si>
    <t>オバンコール</t>
  </si>
  <si>
    <t>アフリカンパドゥク</t>
  </si>
  <si>
    <t>アフリカンマホガニー</t>
  </si>
  <si>
    <t>アボディラ</t>
  </si>
  <si>
    <t>イロコ</t>
  </si>
  <si>
    <t>グリーンハート</t>
  </si>
  <si>
    <t>ブラジリアンローズウッド</t>
  </si>
  <si>
    <t>ココボロ</t>
  </si>
  <si>
    <t>キングウッド</t>
  </si>
  <si>
    <t>リグナムパイタ</t>
  </si>
  <si>
    <t>ベニヒ</t>
  </si>
  <si>
    <t>カリビアマツ</t>
  </si>
  <si>
    <t>シトカススプルース</t>
  </si>
  <si>
    <t>木材区分</t>
    <rPh sb="0" eb="4">
      <t>モクザイクブン</t>
    </rPh>
    <phoneticPr fontId="21"/>
  </si>
  <si>
    <t>近畿以西</t>
    <rPh sb="0" eb="2">
      <t>キンキ</t>
    </rPh>
    <rPh sb="2" eb="4">
      <t>イセイ</t>
    </rPh>
    <phoneticPr fontId="21"/>
  </si>
  <si>
    <t>四国</t>
    <rPh sb="0" eb="2">
      <t>シコク</t>
    </rPh>
    <phoneticPr fontId="21"/>
  </si>
  <si>
    <t>県内</t>
    <rPh sb="0" eb="2">
      <t>ケンナイ</t>
    </rPh>
    <phoneticPr fontId="21"/>
  </si>
  <si>
    <t>香川県</t>
  </si>
  <si>
    <t>徳島県</t>
    <rPh sb="0" eb="3">
      <t>トクシマケン</t>
    </rPh>
    <phoneticPr fontId="21"/>
  </si>
  <si>
    <t>高知県</t>
    <rPh sb="0" eb="3">
      <t>コウチケン</t>
    </rPh>
    <phoneticPr fontId="21"/>
  </si>
  <si>
    <t>◎</t>
  </si>
  <si>
    <t>環境不動産として評価対象建物となります。</t>
  </si>
  <si>
    <t>×</t>
  </si>
  <si>
    <t>構造用合板</t>
    <rPh sb="0" eb="3">
      <t>コウゾウヨウ</t>
    </rPh>
    <rPh sb="3" eb="5">
      <t>ゴウハン</t>
    </rPh>
    <phoneticPr fontId="21"/>
  </si>
  <si>
    <t>兵庫県</t>
    <rPh sb="0" eb="3">
      <t>ヒョウゴケン</t>
    </rPh>
    <phoneticPr fontId="21"/>
  </si>
  <si>
    <t>奈良県</t>
    <rPh sb="0" eb="3">
      <t>ナラケン</t>
    </rPh>
    <phoneticPr fontId="21"/>
  </si>
  <si>
    <t>RC造</t>
    <rPh sb="2" eb="3">
      <t>ゾウ</t>
    </rPh>
    <phoneticPr fontId="21"/>
  </si>
  <si>
    <t>SRC造</t>
    <rPh sb="3" eb="4">
      <t>ゾウ</t>
    </rPh>
    <phoneticPr fontId="21"/>
  </si>
  <si>
    <t>鳥取県</t>
    <rPh sb="0" eb="3">
      <t>トットリケン</t>
    </rPh>
    <phoneticPr fontId="21"/>
  </si>
  <si>
    <t>混構造</t>
    <rPh sb="0" eb="3">
      <t>コンコウゾウ</t>
    </rPh>
    <phoneticPr fontId="21"/>
  </si>
  <si>
    <t>大分県</t>
    <rPh sb="0" eb="3">
      <t>オオイタケン</t>
    </rPh>
    <phoneticPr fontId="21"/>
  </si>
  <si>
    <t>熊本県</t>
    <rPh sb="0" eb="3">
      <t>クマモトケン</t>
    </rPh>
    <phoneticPr fontId="21"/>
  </si>
  <si>
    <t>長崎県</t>
    <rPh sb="0" eb="3">
      <t>ナガサキケン</t>
    </rPh>
    <phoneticPr fontId="21"/>
  </si>
  <si>
    <t>鹿児島県</t>
    <rPh sb="0" eb="4">
      <t>カゴシマケン</t>
    </rPh>
    <phoneticPr fontId="21"/>
  </si>
  <si>
    <t>高知県環境不動産独自基準評価シート 及び CASBEE-建築評価シートの写し 又は ZEB認証若しくはZEH-M認証の結果の写し</t>
    <rPh sb="0" eb="3">
      <t>こうちけん</t>
    </rPh>
    <rPh sb="3" eb="5">
      <t>かんきょう</t>
    </rPh>
    <rPh sb="5" eb="8">
      <t>ふどうさん</t>
    </rPh>
    <rPh sb="8" eb="10">
      <t>どくじ</t>
    </rPh>
    <rPh sb="10" eb="12">
      <t>きじゅん</t>
    </rPh>
    <rPh sb="12" eb="14">
      <t>ひょうか</t>
    </rPh>
    <rPh sb="18" eb="19">
      <t>およ</t>
    </rPh>
    <rPh sb="28" eb="30">
      <t>けんちく</t>
    </rPh>
    <rPh sb="30" eb="32">
      <t>ひょうか</t>
    </rPh>
    <rPh sb="36" eb="37">
      <t>うつ</t>
    </rPh>
    <rPh sb="39" eb="40">
      <t>また</t>
    </rPh>
    <rPh sb="45" eb="47">
      <t>にんしょう</t>
    </rPh>
    <rPh sb="47" eb="48">
      <t>も</t>
    </rPh>
    <rPh sb="56" eb="58">
      <t>にんしょう</t>
    </rPh>
    <rPh sb="59" eb="61">
      <t>けっか</t>
    </rPh>
    <rPh sb="62" eb="63">
      <t>うつ</t>
    </rPh>
    <phoneticPr fontId="3" type="Hiragana"/>
  </si>
</sst>
</file>

<file path=xl/styles.xml><?xml version="1.0" encoding="utf-8"?>
<styleSheet xmlns="http://schemas.openxmlformats.org/spreadsheetml/2006/main" xmlns:r="http://schemas.openxmlformats.org/officeDocument/2006/relationships" xmlns:mc="http://schemas.openxmlformats.org/markup-compatibility/2006">
  <numFmts count="13">
    <numFmt numFmtId="176" formatCode="0.0_ "/>
    <numFmt numFmtId="177" formatCode="yyyy&quot;年&quot;m&quot;月&quot;d&quot;日&quot;;@"/>
    <numFmt numFmtId="178" formatCode="General&quot;点&quot;"/>
    <numFmt numFmtId="179" formatCode="&quot;各&quot;General&quot;点&quot;"/>
    <numFmt numFmtId="180" formatCode="0.0000_ "/>
    <numFmt numFmtId="181" formatCode="0.000_ "/>
    <numFmt numFmtId="182" formatCode="0_);[Red]\(0\)"/>
    <numFmt numFmtId="183" formatCode="0.0_);[Red]\(0.0\)"/>
    <numFmt numFmtId="184" formatCode="General&quot;%以上で評価&quot;"/>
    <numFmt numFmtId="185" formatCode="General&quot;箇所&quot;"/>
    <numFmt numFmtId="186" formatCode="General&quot;製品&quot;"/>
    <numFmt numFmtId="187" formatCode="#,##0.000;[Red]\-#,##0.000"/>
    <numFmt numFmtId="188" formatCode="0.0000"/>
  </numFmts>
  <fonts count="68">
    <font>
      <sz val="11"/>
      <color theme="1"/>
      <name val="Yu Gothic"/>
      <family val="3"/>
      <scheme val="minor"/>
    </font>
    <font>
      <sz val="11"/>
      <color theme="1"/>
      <name val="Yu Gothic"/>
      <family val="3"/>
      <scheme val="minor"/>
    </font>
    <font>
      <sz val="10"/>
      <color theme="1"/>
      <name val="ＭＳ Ｐゴシック"/>
      <family val="2"/>
    </font>
    <font>
      <sz val="6"/>
      <color auto="1"/>
      <name val="游ゴシック"/>
      <family val="3"/>
    </font>
    <font>
      <sz val="11"/>
      <color theme="1"/>
      <name val="BIZ UDゴシック"/>
      <family val="3"/>
    </font>
    <font>
      <sz val="18"/>
      <color theme="1"/>
      <name val="BIZ UDゴシック"/>
      <family val="3"/>
    </font>
    <font>
      <b/>
      <sz val="14"/>
      <color theme="1"/>
      <name val="BIZ UDゴシック"/>
      <family val="3"/>
    </font>
    <font>
      <sz val="14"/>
      <color theme="9" tint="-0.5"/>
      <name val="BIZ UDゴシック"/>
      <family val="3"/>
    </font>
    <font>
      <sz val="14"/>
      <color auto="1"/>
      <name val="BIZ UDゴシック"/>
      <family val="3"/>
    </font>
    <font>
      <sz val="14"/>
      <color theme="1"/>
      <name val="BIZ UDゴシック"/>
      <family val="3"/>
    </font>
    <font>
      <sz val="14"/>
      <color theme="1"/>
      <name val="HG丸ｺﾞｼｯｸM-PRO"/>
      <family val="3"/>
    </font>
    <font>
      <sz val="16"/>
      <color theme="1"/>
      <name val="BIZ UDゴシック"/>
      <family val="3"/>
    </font>
    <font>
      <sz val="12"/>
      <color theme="1"/>
      <name val="BIZ UDゴシック"/>
      <family val="3"/>
    </font>
    <font>
      <b/>
      <sz val="16"/>
      <color theme="1"/>
      <name val="Yu Gothic"/>
      <family val="3"/>
      <scheme val="minor"/>
    </font>
    <font>
      <sz val="14"/>
      <color theme="1"/>
      <name val="Yu Gothic"/>
      <family val="3"/>
      <scheme val="minor"/>
    </font>
    <font>
      <sz val="13"/>
      <color theme="1"/>
      <name val="BIZ UDゴシック"/>
      <family val="3"/>
    </font>
    <font>
      <sz val="14"/>
      <color rgb="FF000000"/>
      <name val="BIZ UDゴシック"/>
      <family val="3"/>
    </font>
    <font>
      <sz val="11"/>
      <color theme="1"/>
      <name val="游ゴシック"/>
      <family val="3"/>
    </font>
    <font>
      <sz val="14"/>
      <color rgb="FF000000"/>
      <name val="Yu Gothic"/>
      <family val="3"/>
    </font>
    <font>
      <b/>
      <sz val="11"/>
      <color theme="1"/>
      <name val="BIZ UDゴシック"/>
      <family val="3"/>
    </font>
    <font>
      <b/>
      <sz val="11"/>
      <color theme="1"/>
      <name val="Yu Gothic"/>
      <family val="3"/>
      <scheme val="minor"/>
    </font>
    <font>
      <sz val="6"/>
      <color auto="1"/>
      <name val="Yu Gothic"/>
      <family val="3"/>
      <scheme val="minor"/>
    </font>
    <font>
      <sz val="11"/>
      <color theme="1"/>
      <name val="HG丸ｺﾞｼｯｸM-PRO"/>
      <family val="3"/>
    </font>
    <font>
      <sz val="10"/>
      <color theme="1"/>
      <name val="HG丸ｺﾞｼｯｸM-PRO"/>
      <family val="3"/>
    </font>
    <font>
      <b/>
      <sz val="18"/>
      <color theme="1"/>
      <name val="HG丸ｺﾞｼｯｸM-PRO"/>
      <family val="3"/>
    </font>
    <font>
      <b/>
      <sz val="18"/>
      <color theme="9" tint="-0.5"/>
      <name val="HG丸ｺﾞｼｯｸM-PRO"/>
      <family val="3"/>
    </font>
    <font>
      <sz val="11"/>
      <color theme="9" tint="-0.5"/>
      <name val="HG丸ｺﾞｼｯｸM-PRO"/>
      <family val="3"/>
    </font>
    <font>
      <b/>
      <sz val="12"/>
      <color theme="1"/>
      <name val="HG丸ｺﾞｼｯｸM-PRO"/>
      <family val="3"/>
    </font>
    <font>
      <sz val="11"/>
      <color auto="1"/>
      <name val="HG丸ｺﾞｼｯｸM-PRO"/>
      <family val="3"/>
    </font>
    <font>
      <b/>
      <u/>
      <sz val="14"/>
      <color theme="9" tint="-0.5"/>
      <name val="HG丸ｺﾞｼｯｸM-PRO"/>
      <family val="3"/>
    </font>
    <font>
      <b/>
      <sz val="14"/>
      <color theme="0"/>
      <name val="HG丸ｺﾞｼｯｸM-PRO"/>
      <family val="3"/>
    </font>
    <font>
      <b/>
      <u/>
      <sz val="11"/>
      <color theme="9" tint="-0.5"/>
      <name val="HG丸ｺﾞｼｯｸM-PRO"/>
      <family val="3"/>
    </font>
    <font>
      <sz val="11"/>
      <color theme="9" tint="-0.5"/>
      <name val="Segoe UI Symbol"/>
      <family val="2"/>
    </font>
    <font>
      <b/>
      <sz val="11"/>
      <color theme="9" tint="-0.5"/>
      <name val="HG丸ｺﾞｼｯｸM-PRO"/>
      <family val="3"/>
    </font>
    <font>
      <u/>
      <sz val="11"/>
      <color theme="10"/>
      <name val="Yu Gothic"/>
      <family val="2"/>
      <scheme val="minor"/>
    </font>
    <font>
      <b/>
      <u/>
      <sz val="11"/>
      <color theme="10"/>
      <name val="HG丸ｺﾞｼｯｸM-PRO"/>
      <family val="3"/>
    </font>
    <font>
      <b/>
      <sz val="6"/>
      <color theme="9" tint="-0.5"/>
      <name val="HG丸ｺﾞｼｯｸM-PRO"/>
      <family val="3"/>
    </font>
    <font>
      <u/>
      <sz val="11"/>
      <color theme="1"/>
      <name val="HG丸ｺﾞｼｯｸM-PRO"/>
      <family val="3"/>
    </font>
    <font>
      <sz val="10"/>
      <color theme="9" tint="-0.5"/>
      <name val="HG丸ｺﾞｼｯｸM-PRO"/>
      <family val="3"/>
    </font>
    <font>
      <b/>
      <sz val="10"/>
      <color theme="9" tint="-0.5"/>
      <name val="HG丸ｺﾞｼｯｸM-PRO"/>
      <family val="3"/>
    </font>
    <font>
      <sz val="8"/>
      <color theme="9" tint="-0.5"/>
      <name val="HG丸ｺﾞｼｯｸM-PRO"/>
      <family val="3"/>
    </font>
    <font>
      <sz val="8"/>
      <color theme="1"/>
      <name val="HG丸ｺﾞｼｯｸM-PRO"/>
      <family val="3"/>
    </font>
    <font>
      <b/>
      <sz val="8"/>
      <color theme="9" tint="-0.5"/>
      <name val="HG丸ｺﾞｼｯｸM-PRO"/>
      <family val="3"/>
    </font>
    <font>
      <sz val="10"/>
      <color theme="0"/>
      <name val="HG丸ｺﾞｼｯｸM-PRO"/>
      <family val="3"/>
    </font>
    <font>
      <sz val="16"/>
      <color theme="0"/>
      <name val="HG丸ｺﾞｼｯｸM-PRO"/>
      <family val="3"/>
    </font>
    <font>
      <b/>
      <sz val="14"/>
      <color theme="9" tint="-0.5"/>
      <name val="HG丸ｺﾞｼｯｸM-PRO"/>
      <family val="3"/>
    </font>
    <font>
      <b/>
      <u/>
      <sz val="16"/>
      <color theme="9" tint="-0.5"/>
      <name val="HG丸ｺﾞｼｯｸM-PRO"/>
      <family val="3"/>
    </font>
    <font>
      <u/>
      <sz val="16"/>
      <color theme="9" tint="-0.5"/>
      <name val="HG丸ｺﾞｼｯｸM-PRO"/>
      <family val="3"/>
    </font>
    <font>
      <sz val="16"/>
      <color theme="9" tint="-0.5"/>
      <name val="HG丸ｺﾞｼｯｸM-PRO"/>
      <family val="3"/>
    </font>
    <font>
      <sz val="11"/>
      <color theme="0"/>
      <name val="HG丸ｺﾞｼｯｸM-PRO"/>
      <family val="3"/>
    </font>
    <font>
      <sz val="9"/>
      <color theme="0"/>
      <name val="HG丸ｺﾞｼｯｸM-PRO"/>
      <family val="3"/>
    </font>
    <font>
      <b/>
      <sz val="16"/>
      <color theme="0"/>
      <name val="HG丸ｺﾞｼｯｸM-PRO"/>
      <family val="3"/>
    </font>
    <font>
      <sz val="48"/>
      <color theme="0"/>
      <name val="HG丸ｺﾞｼｯｸM-PRO"/>
      <family val="3"/>
    </font>
    <font>
      <sz val="9"/>
      <color theme="1"/>
      <name val="HG丸ｺﾞｼｯｸM-PRO"/>
      <family val="3"/>
    </font>
    <font>
      <sz val="12"/>
      <color theme="1"/>
      <name val="HG丸ｺﾞｼｯｸM-PRO"/>
      <family val="3"/>
    </font>
    <font>
      <b/>
      <sz val="10"/>
      <color theme="1"/>
      <name val="HG丸ｺﾞｼｯｸM-PRO"/>
      <family val="3"/>
    </font>
    <font>
      <b/>
      <u/>
      <sz val="10"/>
      <color theme="1"/>
      <name val="HG丸ｺﾞｼｯｸM-PRO"/>
      <family val="3"/>
    </font>
    <font>
      <b/>
      <sz val="9"/>
      <color theme="1"/>
      <name val="HG丸ｺﾞｼｯｸM-PRO"/>
      <family val="3"/>
    </font>
    <font>
      <sz val="10"/>
      <color theme="1"/>
      <name val="Segoe UI Symbol"/>
      <family val="2"/>
    </font>
    <font>
      <sz val="10"/>
      <color theme="1"/>
      <name val="HG丸ｺﾞｼｯｸM-PRO"/>
      <family val="3"/>
    </font>
    <font>
      <b/>
      <sz val="11"/>
      <color theme="0"/>
      <name val="HG丸ｺﾞｼｯｸM-PRO"/>
      <family val="3"/>
    </font>
    <font>
      <b/>
      <sz val="11"/>
      <color auto="1"/>
      <name val="HG丸ｺﾞｼｯｸM-PRO"/>
      <family val="3"/>
    </font>
    <font>
      <b/>
      <sz val="11"/>
      <color theme="1"/>
      <name val="HG丸ｺﾞｼｯｸM-PRO"/>
      <family val="3"/>
    </font>
    <font>
      <sz val="9"/>
      <color auto="1"/>
      <name val="HG丸ｺﾞｼｯｸM-PRO"/>
      <family val="3"/>
    </font>
    <font>
      <sz val="9"/>
      <color rgb="FFFF0000"/>
      <name val="HG丸ｺﾞｼｯｸM-PRO"/>
      <family val="3"/>
    </font>
    <font>
      <sz val="11"/>
      <color auto="1"/>
      <name val="Yu Gothic"/>
      <family val="3"/>
      <scheme val="minor"/>
    </font>
    <font>
      <sz val="10"/>
      <color rgb="FF000000"/>
      <name val="HG丸ｺﾞｼｯｸM-PRO"/>
      <family val="3"/>
    </font>
    <font>
      <vertAlign val="subscript"/>
      <sz val="11"/>
      <color theme="1"/>
      <name val="BIZ UDPゴシック"/>
      <family val="3"/>
    </font>
  </fonts>
  <fills count="12">
    <fill>
      <patternFill patternType="none"/>
    </fill>
    <fill>
      <patternFill patternType="gray125"/>
    </fill>
    <fill>
      <patternFill patternType="solid">
        <fgColor theme="0" tint="-5.e-002"/>
        <bgColor indexed="64"/>
      </patternFill>
    </fill>
    <fill>
      <patternFill patternType="solid">
        <fgColor theme="4" tint="0.8"/>
        <bgColor indexed="64"/>
      </patternFill>
    </fill>
    <fill>
      <patternFill patternType="solid">
        <fgColor rgb="FFFFFFBE"/>
        <bgColor indexed="64"/>
      </patternFill>
    </fill>
    <fill>
      <patternFill patternType="solid">
        <fgColor theme="7" tint="0.6"/>
        <bgColor indexed="64"/>
      </patternFill>
    </fill>
    <fill>
      <patternFill patternType="solid">
        <fgColor theme="9" tint="-0.25"/>
        <bgColor indexed="64"/>
      </patternFill>
    </fill>
    <fill>
      <patternFill patternType="solid">
        <fgColor theme="9" tint="0.8"/>
        <bgColor indexed="64"/>
      </patternFill>
    </fill>
    <fill>
      <patternFill patternType="solid">
        <fgColor theme="7" tint="0.8"/>
        <bgColor indexed="64"/>
      </patternFill>
    </fill>
    <fill>
      <patternFill patternType="solid">
        <fgColor theme="9"/>
        <bgColor indexed="64"/>
      </patternFill>
    </fill>
    <fill>
      <patternFill patternType="solid">
        <fgColor theme="9" tint="0.4"/>
        <bgColor indexed="64"/>
      </patternFill>
    </fill>
    <fill>
      <patternFill patternType="solid">
        <fgColor theme="9" tint="0.6"/>
        <bgColor indexed="64"/>
      </patternFill>
    </fill>
  </fills>
  <borders count="185">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thin">
        <color indexed="64"/>
      </left>
      <right/>
      <top style="hair">
        <color indexed="64"/>
      </top>
      <bottom style="hair">
        <color indexed="64"/>
      </bottom>
      <diagonal/>
    </border>
    <border>
      <left style="hair">
        <color indexed="64"/>
      </left>
      <right/>
      <top style="medium">
        <color indexed="64"/>
      </top>
      <bottom style="thin">
        <color indexed="64"/>
      </bottom>
      <diagonal/>
    </border>
    <border>
      <left style="hair">
        <color indexed="64"/>
      </left>
      <right/>
      <top/>
      <bottom style="thin">
        <color indexed="64"/>
      </bottom>
      <diagonal/>
    </border>
    <border>
      <left style="hair">
        <color auto="1"/>
      </left>
      <right/>
      <top style="thin">
        <color indexed="64"/>
      </top>
      <bottom style="thin">
        <color indexed="64"/>
      </bottom>
      <diagonal/>
    </border>
    <border>
      <left style="hair">
        <color indexed="64"/>
      </left>
      <right/>
      <top style="thin">
        <color indexed="64"/>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ck">
        <color theme="9" tint="-0.5"/>
      </left>
      <right/>
      <top style="thick">
        <color theme="9" tint="-0.5"/>
      </top>
      <bottom style="thin">
        <color indexed="64"/>
      </bottom>
      <diagonal/>
    </border>
    <border>
      <left style="thick">
        <color theme="9" tint="-0.5"/>
      </left>
      <right/>
      <top style="thin">
        <color indexed="64"/>
      </top>
      <bottom style="thin">
        <color indexed="64"/>
      </bottom>
      <diagonal/>
    </border>
    <border>
      <left style="thick">
        <color theme="9" tint="-0.5"/>
      </left>
      <right/>
      <top style="thin">
        <color indexed="64"/>
      </top>
      <bottom/>
      <diagonal/>
    </border>
    <border>
      <left style="thick">
        <color theme="9" tint="-0.5"/>
      </left>
      <right/>
      <top style="thick">
        <color theme="9" tint="-0.5"/>
      </top>
      <bottom/>
      <diagonal/>
    </border>
    <border>
      <left style="thick">
        <color theme="9" tint="-0.5"/>
      </left>
      <right/>
      <top/>
      <bottom/>
      <diagonal/>
    </border>
    <border>
      <left style="thick">
        <color indexed="64"/>
      </left>
      <right/>
      <top/>
      <bottom/>
      <diagonal/>
    </border>
    <border>
      <left style="thick">
        <color theme="9" tint="-0.5"/>
      </left>
      <right/>
      <top/>
      <bottom style="thick">
        <color theme="9" tint="-0.5"/>
      </bottom>
      <diagonal/>
    </border>
    <border>
      <left style="thick">
        <color theme="9" tint="-0.5"/>
      </left>
      <right style="thin">
        <color indexed="64"/>
      </right>
      <top style="thick">
        <color theme="9" tint="-0.5"/>
      </top>
      <bottom/>
      <diagonal/>
    </border>
    <border>
      <left style="thick">
        <color theme="9" tint="-0.5"/>
      </left>
      <right style="thin">
        <color indexed="64"/>
      </right>
      <top/>
      <bottom style="thin">
        <color indexed="64"/>
      </bottom>
      <diagonal/>
    </border>
    <border>
      <left style="thick">
        <color theme="9" tint="-0.5"/>
      </left>
      <right style="thin">
        <color indexed="64"/>
      </right>
      <top/>
      <bottom/>
      <diagonal/>
    </border>
    <border>
      <left style="thick">
        <color theme="9" tint="-0.5"/>
      </left>
      <right style="thin">
        <color indexed="64"/>
      </right>
      <top/>
      <bottom style="thick">
        <color theme="9" tint="-0.5"/>
      </bottom>
      <diagonal/>
    </border>
    <border>
      <left/>
      <right/>
      <top style="thick">
        <color theme="9" tint="-0.5"/>
      </top>
      <bottom style="thin">
        <color indexed="64"/>
      </bottom>
      <diagonal/>
    </border>
    <border>
      <left/>
      <right/>
      <top style="thick">
        <color theme="9" tint="-0.5"/>
      </top>
      <bottom/>
      <diagonal/>
    </border>
    <border>
      <left/>
      <right/>
      <top/>
      <bottom style="thick">
        <color theme="9" tint="-0.5"/>
      </bottom>
      <diagonal/>
    </border>
    <border>
      <left style="thin">
        <color indexed="64"/>
      </left>
      <right/>
      <top style="thick">
        <color theme="9" tint="-0.5"/>
      </top>
      <bottom/>
      <diagonal/>
    </border>
    <border>
      <left style="thin">
        <color indexed="64"/>
      </left>
      <right/>
      <top/>
      <bottom style="thick">
        <color theme="9" tint="-0.5"/>
      </bottom>
      <diagonal/>
    </border>
    <border>
      <left/>
      <right style="hair">
        <color indexed="64"/>
      </right>
      <top style="thick">
        <color theme="9" tint="-0.5"/>
      </top>
      <bottom style="thin">
        <color indexed="64"/>
      </bottom>
      <diagonal/>
    </border>
    <border>
      <left/>
      <right style="hair">
        <color indexed="64"/>
      </right>
      <top style="thin">
        <color indexed="64"/>
      </top>
      <bottom/>
      <diagonal/>
    </border>
    <border>
      <left style="hair">
        <color indexed="64"/>
      </left>
      <right/>
      <top style="thick">
        <color theme="9" tint="-0.5"/>
      </top>
      <bottom style="thin">
        <color indexed="64"/>
      </bottom>
      <diagonal/>
    </border>
    <border>
      <left style="hair">
        <color indexed="64"/>
      </left>
      <right/>
      <top style="thin">
        <color indexed="64"/>
      </top>
      <bottom/>
      <diagonal/>
    </border>
    <border>
      <left/>
      <right style="thin">
        <color indexed="64"/>
      </right>
      <top style="thick">
        <color theme="9" tint="-0.5"/>
      </top>
      <bottom/>
      <diagonal/>
    </border>
    <border>
      <left/>
      <right style="thin">
        <color indexed="64"/>
      </right>
      <top/>
      <bottom style="thick">
        <color theme="9" tint="-0.5"/>
      </bottom>
      <diagonal/>
    </border>
    <border>
      <left/>
      <right/>
      <top style="thin">
        <color indexed="64"/>
      </top>
      <bottom style="thick">
        <color theme="9" tint="-0.5"/>
      </bottom>
      <diagonal/>
    </border>
    <border>
      <left/>
      <right style="thin">
        <color indexed="64"/>
      </right>
      <top style="thin">
        <color indexed="64"/>
      </top>
      <bottom style="thick">
        <color theme="9" tint="-0.5"/>
      </bottom>
      <diagonal/>
    </border>
    <border>
      <left/>
      <right style="thick">
        <color theme="9" tint="-0.5"/>
      </right>
      <top style="thick">
        <color theme="9" tint="-0.5"/>
      </top>
      <bottom style="thin">
        <color indexed="64"/>
      </bottom>
      <diagonal/>
    </border>
    <border>
      <left/>
      <right style="thick">
        <color theme="9" tint="-0.5"/>
      </right>
      <top style="thin">
        <color indexed="64"/>
      </top>
      <bottom style="thin">
        <color indexed="64"/>
      </bottom>
      <diagonal/>
    </border>
    <border>
      <left/>
      <right style="thick">
        <color theme="9" tint="-0.5"/>
      </right>
      <top style="thin">
        <color indexed="64"/>
      </top>
      <bottom/>
      <diagonal/>
    </border>
    <border>
      <left/>
      <right style="thick">
        <color theme="9" tint="-0.5"/>
      </right>
      <top style="thick">
        <color theme="9" tint="-0.5"/>
      </top>
      <bottom/>
      <diagonal/>
    </border>
    <border>
      <left/>
      <right style="thick">
        <color theme="9" tint="-0.5"/>
      </right>
      <top/>
      <bottom/>
      <diagonal/>
    </border>
    <border>
      <left/>
      <right style="thick">
        <color theme="9" tint="-0.5"/>
      </right>
      <top/>
      <bottom style="thick">
        <color theme="9" tint="-0.5"/>
      </bottom>
      <diagonal/>
    </border>
    <border>
      <left/>
      <right style="thin">
        <color theme="9" tint="-0.5"/>
      </right>
      <top style="thin">
        <color indexed="64"/>
      </top>
      <bottom/>
      <diagonal/>
    </border>
    <border>
      <left/>
      <right style="thin">
        <color theme="9" tint="-0.5"/>
      </right>
      <top/>
      <bottom/>
      <diagonal/>
    </border>
    <border>
      <left/>
      <right style="thin">
        <color theme="9" tint="-0.5"/>
      </right>
      <top/>
      <bottom style="thin">
        <color indexed="64"/>
      </bottom>
      <diagonal/>
    </border>
    <border>
      <left/>
      <right style="thin">
        <color theme="9" tint="-0.5"/>
      </right>
      <top/>
      <bottom style="thick">
        <color theme="9" tint="-0.5"/>
      </bottom>
      <diagonal/>
    </border>
    <border>
      <left/>
      <right style="thick">
        <color theme="9" tint="-0.5"/>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medium">
        <color indexed="64"/>
      </top>
      <bottom/>
      <diagonal/>
    </border>
    <border>
      <left style="thin">
        <color indexed="64"/>
      </left>
      <right/>
      <top/>
      <bottom style="double">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right/>
      <top/>
      <bottom style="double">
        <color indexed="64"/>
      </bottom>
      <diagonal/>
    </border>
    <border>
      <left/>
      <right/>
      <top style="hair">
        <color indexed="64"/>
      </top>
      <bottom style="medium">
        <color indexed="64"/>
      </bottom>
      <diagonal/>
    </border>
    <border>
      <left/>
      <right style="medium">
        <color indexed="64"/>
      </right>
      <top/>
      <bottom style="double">
        <color indexed="64"/>
      </bottom>
      <diagonal/>
    </border>
    <border>
      <left/>
      <right style="medium">
        <color indexed="64"/>
      </right>
      <top/>
      <bottom style="hair">
        <color indexed="64"/>
      </bottom>
      <diagonal/>
    </border>
    <border>
      <left/>
      <right style="medium">
        <color indexed="64"/>
      </right>
      <top style="hair">
        <color auto="1"/>
      </top>
      <bottom style="hair">
        <color auto="1"/>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double">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right/>
      <top style="double">
        <color indexed="64"/>
      </top>
      <bottom style="hair">
        <color indexed="64"/>
      </bottom>
      <diagonal/>
    </border>
    <border>
      <left/>
      <right style="thin">
        <color indexed="64"/>
      </right>
      <top style="medium">
        <color indexed="64"/>
      </top>
      <bottom/>
      <diagonal/>
    </border>
    <border>
      <left/>
      <right style="thin">
        <color indexed="64"/>
      </right>
      <top/>
      <bottom style="double">
        <color indexed="64"/>
      </bottom>
      <diagonal/>
    </border>
    <border>
      <left/>
      <right style="thin">
        <color indexed="64"/>
      </right>
      <top style="double">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hair">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hair">
        <color auto="1"/>
      </right>
      <top/>
      <bottom/>
      <diagonal/>
    </border>
    <border>
      <left/>
      <right style="hair">
        <color auto="1"/>
      </right>
      <top/>
      <bottom style="double">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top/>
      <bottom style="double">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thin">
        <color indexed="64"/>
      </right>
      <top style="medium">
        <color indexed="64"/>
      </top>
      <bottom style="thin">
        <color indexed="64"/>
      </bottom>
      <diagonal/>
    </border>
    <border>
      <left style="medium">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style="medium">
        <color indexed="64"/>
      </right>
      <top style="thin">
        <color indexed="64"/>
      </top>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thin">
        <color indexed="64"/>
      </left>
      <right style="hair">
        <color indexed="64"/>
      </right>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auto="1"/>
      </left>
      <right style="hair">
        <color auto="1"/>
      </right>
      <top/>
      <bottom style="double">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auto="1"/>
      </left>
      <right/>
      <top style="medium">
        <color indexed="64"/>
      </top>
      <bottom/>
      <diagonal/>
    </border>
    <border>
      <left style="hair">
        <color auto="1"/>
      </left>
      <right/>
      <top/>
      <bottom/>
      <diagonal/>
    </border>
    <border>
      <left style="thin">
        <color indexed="64"/>
      </left>
      <right/>
      <top style="hair">
        <color indexed="64"/>
      </top>
      <bottom/>
      <diagonal/>
    </border>
    <border>
      <left style="hair">
        <color indexed="64"/>
      </left>
      <right/>
      <top style="hair">
        <color indexed="64"/>
      </top>
      <bottom style="double">
        <color indexed="64"/>
      </bottom>
      <diagonal/>
    </border>
    <border>
      <left style="hair">
        <color indexed="64"/>
      </left>
      <right/>
      <top style="hair">
        <color indexed="64"/>
      </top>
      <bottom/>
      <diagonal/>
    </border>
    <border>
      <left/>
      <right/>
      <top style="hair">
        <color indexed="64"/>
      </top>
      <bottom style="double">
        <color indexed="64"/>
      </bottom>
      <diagonal/>
    </border>
    <border>
      <left/>
      <right/>
      <top style="hair">
        <color indexed="64"/>
      </top>
      <bottom/>
      <diagonal/>
    </border>
    <border>
      <left/>
      <right style="thin">
        <color indexed="64"/>
      </right>
      <top style="hair">
        <color indexed="64"/>
      </top>
      <bottom style="double">
        <color indexed="64"/>
      </bottom>
      <diagonal/>
    </border>
    <border>
      <left/>
      <right style="thin">
        <color indexed="64"/>
      </right>
      <top style="hair">
        <color indexed="64"/>
      </top>
      <bottom/>
      <diagonal/>
    </border>
    <border>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auto="1"/>
      </left>
      <right/>
      <top style="thin">
        <color indexed="64"/>
      </top>
      <bottom style="hair">
        <color auto="1"/>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auto="1"/>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5">
    <xf numFmtId="0" fontId="0" fillId="0" borderId="0"/>
    <xf numFmtId="0" fontId="1" fillId="0" borderId="0"/>
    <xf numFmtId="0" fontId="2" fillId="0" borderId="0">
      <alignment vertical="center"/>
    </xf>
    <xf numFmtId="38" fontId="17" fillId="0" borderId="0" applyFont="0" applyFill="0" applyBorder="0" applyAlignment="0" applyProtection="0">
      <alignment vertical="center"/>
    </xf>
    <xf numFmtId="0" fontId="34" fillId="0" borderId="0" applyNumberFormat="0" applyFill="0" applyBorder="0" applyAlignment="0" applyProtection="0"/>
  </cellStyleXfs>
  <cellXfs count="963">
    <xf numFmtId="0" fontId="0" fillId="0" borderId="0" xfId="0"/>
    <xf numFmtId="0" fontId="0" fillId="0" borderId="0" xfId="0" applyAlignment="1">
      <alignment horizontal="center"/>
    </xf>
    <xf numFmtId="0" fontId="4" fillId="0" borderId="0" xfId="0" applyFont="1"/>
    <xf numFmtId="0" fontId="5" fillId="0" borderId="0" xfId="0" applyFont="1" applyAlignment="1">
      <alignment horizontal="center" vertical="center"/>
    </xf>
    <xf numFmtId="0" fontId="6"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4" fillId="0" borderId="0" xfId="0" applyFont="1" applyAlignment="1">
      <alignment horizontal="center"/>
    </xf>
    <xf numFmtId="0" fontId="6" fillId="0" borderId="0" xfId="0" applyFont="1" applyAlignment="1">
      <alignment vertical="center"/>
    </xf>
    <xf numFmtId="0" fontId="9" fillId="2" borderId="5" xfId="0" quotePrefix="1" applyFont="1" applyFill="1" applyBorder="1" applyAlignment="1">
      <alignment horizontal="right" vertical="center"/>
    </xf>
    <xf numFmtId="176" fontId="10" fillId="3" borderId="6" xfId="0" applyNumberFormat="1" applyFont="1" applyFill="1" applyBorder="1" applyAlignment="1" applyProtection="1">
      <alignment horizontal="center" vertical="center" shrinkToFit="1"/>
      <protection locked="0"/>
    </xf>
    <xf numFmtId="0" fontId="9" fillId="0" borderId="7" xfId="0" applyFont="1" applyBorder="1" applyAlignment="1">
      <alignment vertical="center"/>
    </xf>
    <xf numFmtId="0" fontId="9" fillId="0" borderId="8" xfId="0" applyFont="1" applyBorder="1" applyAlignment="1">
      <alignment vertical="center"/>
    </xf>
    <xf numFmtId="0" fontId="9" fillId="0" borderId="9" xfId="0" applyFont="1" applyBorder="1" applyAlignment="1">
      <alignment vertical="center"/>
    </xf>
    <xf numFmtId="0" fontId="9" fillId="0" borderId="5" xfId="0" applyFont="1" applyBorder="1" applyAlignment="1">
      <alignment horizontal="center" vertical="center"/>
    </xf>
    <xf numFmtId="0" fontId="9" fillId="4" borderId="9" xfId="0" applyFont="1" applyFill="1" applyBorder="1" applyAlignment="1" applyProtection="1">
      <alignment horizontal="center" vertical="center"/>
      <protection locked="0"/>
    </xf>
    <xf numFmtId="0" fontId="9" fillId="4" borderId="9" xfId="0" applyFont="1" applyFill="1" applyBorder="1" applyAlignment="1" applyProtection="1">
      <alignment vertical="center"/>
      <protection locked="0"/>
    </xf>
    <xf numFmtId="0" fontId="9" fillId="4" borderId="7" xfId="0" applyFont="1" applyFill="1" applyBorder="1" applyAlignment="1" applyProtection="1">
      <alignment vertical="center"/>
      <protection locked="0"/>
    </xf>
    <xf numFmtId="0" fontId="9" fillId="0" borderId="0" xfId="0" applyFont="1" applyAlignment="1">
      <alignment vertical="center"/>
    </xf>
    <xf numFmtId="0" fontId="11" fillId="0" borderId="10" xfId="0" applyFont="1" applyBorder="1" applyAlignment="1" applyProtection="1">
      <alignment vertical="center"/>
      <protection locked="0"/>
    </xf>
    <xf numFmtId="0" fontId="4" fillId="0" borderId="11" xfId="0" applyFont="1" applyBorder="1" applyAlignment="1" applyProtection="1">
      <alignment vertical="center"/>
      <protection locked="0"/>
    </xf>
    <xf numFmtId="0" fontId="0" fillId="0" borderId="11" xfId="0" applyBorder="1" applyAlignment="1" applyProtection="1">
      <alignment vertical="center"/>
      <protection locked="0"/>
    </xf>
    <xf numFmtId="0" fontId="0" fillId="0" borderId="12" xfId="0" applyBorder="1" applyAlignment="1" applyProtection="1">
      <alignment vertical="center"/>
      <protection locked="0"/>
    </xf>
    <xf numFmtId="0" fontId="9" fillId="0" borderId="11" xfId="0" applyFont="1" applyBorder="1" applyAlignment="1">
      <alignment vertical="center"/>
    </xf>
    <xf numFmtId="0" fontId="12" fillId="0" borderId="11" xfId="0" applyFont="1" applyBorder="1" applyAlignment="1">
      <alignment vertical="center"/>
    </xf>
    <xf numFmtId="0" fontId="4" fillId="4" borderId="11" xfId="0" applyFont="1" applyFill="1" applyBorder="1" applyAlignment="1" applyProtection="1">
      <alignment horizontal="center" wrapText="1"/>
      <protection locked="0"/>
    </xf>
    <xf numFmtId="0" fontId="4" fillId="4" borderId="11" xfId="0" applyFont="1" applyFill="1" applyBorder="1" applyAlignment="1" applyProtection="1">
      <alignment horizontal="center"/>
      <protection locked="0"/>
    </xf>
    <xf numFmtId="0" fontId="4" fillId="4" borderId="13" xfId="0" applyFont="1" applyFill="1" applyBorder="1" applyAlignment="1" applyProtection="1">
      <alignment horizontal="center"/>
      <protection locked="0"/>
    </xf>
    <xf numFmtId="0" fontId="13" fillId="0" borderId="14" xfId="0" applyFont="1" applyBorder="1" applyAlignment="1">
      <alignment horizontal="center" vertical="center"/>
    </xf>
    <xf numFmtId="0" fontId="14" fillId="0" borderId="0" xfId="0" applyFont="1" applyAlignment="1">
      <alignment horizontal="left" vertical="center" wrapText="1"/>
    </xf>
    <xf numFmtId="0" fontId="14" fillId="0" borderId="0" xfId="0" applyFont="1" applyAlignment="1" applyProtection="1">
      <alignment vertical="center"/>
      <protection locked="0"/>
    </xf>
    <xf numFmtId="0" fontId="0" fillId="0" borderId="0" xfId="0" applyAlignment="1">
      <alignment vertical="center"/>
    </xf>
    <xf numFmtId="0" fontId="9" fillId="0" borderId="1" xfId="0" applyFont="1" applyBorder="1" applyAlignment="1">
      <alignment vertical="center"/>
    </xf>
    <xf numFmtId="0" fontId="7" fillId="0" borderId="15" xfId="0" applyFont="1" applyBorder="1" applyAlignment="1">
      <alignment vertical="center"/>
    </xf>
    <xf numFmtId="0" fontId="7" fillId="0" borderId="16" xfId="0" applyFont="1" applyBorder="1" applyAlignment="1">
      <alignment vertical="center"/>
    </xf>
    <xf numFmtId="0" fontId="8" fillId="0" borderId="16" xfId="0" applyFont="1" applyBorder="1" applyAlignment="1">
      <alignment vertical="center"/>
    </xf>
    <xf numFmtId="0" fontId="7" fillId="0" borderId="17" xfId="0" applyFont="1" applyBorder="1" applyAlignment="1">
      <alignment vertical="center"/>
    </xf>
    <xf numFmtId="0" fontId="4" fillId="0" borderId="0" xfId="0" applyFont="1" applyAlignment="1">
      <alignment vertical="center"/>
    </xf>
    <xf numFmtId="0" fontId="6" fillId="2" borderId="16" xfId="0" applyFont="1" applyFill="1" applyBorder="1" applyAlignment="1">
      <alignment horizontal="left" vertical="center" wrapText="1"/>
    </xf>
    <xf numFmtId="0" fontId="15" fillId="0" borderId="18" xfId="0" applyFont="1" applyBorder="1" applyAlignment="1">
      <alignment vertical="center"/>
    </xf>
    <xf numFmtId="176" fontId="10" fillId="5" borderId="6" xfId="0" applyNumberFormat="1" applyFont="1" applyFill="1" applyBorder="1" applyAlignment="1">
      <alignment horizontal="center" vertical="center" shrinkToFit="1"/>
    </xf>
    <xf numFmtId="0" fontId="9" fillId="0" borderId="18" xfId="0" applyFont="1" applyBorder="1" applyAlignment="1">
      <alignment vertical="center"/>
    </xf>
    <xf numFmtId="176" fontId="10" fillId="5" borderId="19" xfId="0" applyNumberFormat="1" applyFont="1" applyFill="1" applyBorder="1" applyAlignment="1">
      <alignment horizontal="center" vertical="center" shrinkToFit="1"/>
    </xf>
    <xf numFmtId="176" fontId="10" fillId="5" borderId="20" xfId="0" applyNumberFormat="1" applyFont="1" applyFill="1" applyBorder="1" applyAlignment="1">
      <alignment horizontal="center" vertical="center" shrinkToFit="1"/>
    </xf>
    <xf numFmtId="176" fontId="10" fillId="5" borderId="21" xfId="0" applyNumberFormat="1" applyFont="1" applyFill="1" applyBorder="1" applyAlignment="1">
      <alignment horizontal="center" vertical="center" shrinkToFit="1"/>
    </xf>
    <xf numFmtId="0" fontId="9" fillId="0" borderId="22" xfId="0" applyFont="1" applyBorder="1" applyAlignment="1">
      <alignment horizontal="center" vertical="center"/>
    </xf>
    <xf numFmtId="0" fontId="9" fillId="4" borderId="0" xfId="0" applyFont="1" applyFill="1" applyAlignment="1" applyProtection="1">
      <alignment horizontal="center" vertical="center"/>
      <protection locked="0"/>
    </xf>
    <xf numFmtId="0" fontId="14" fillId="4" borderId="0" xfId="0" applyFont="1" applyFill="1" applyProtection="1">
      <protection locked="0"/>
    </xf>
    <xf numFmtId="0" fontId="9" fillId="4" borderId="18" xfId="0" applyFont="1" applyFill="1" applyBorder="1" applyAlignment="1" applyProtection="1">
      <alignment vertical="center"/>
      <protection locked="0"/>
    </xf>
    <xf numFmtId="0" fontId="4" fillId="0" borderId="14" xfId="0" applyFont="1" applyBorder="1" applyAlignment="1" applyProtection="1">
      <alignment vertical="center"/>
      <protection locked="0"/>
    </xf>
    <xf numFmtId="0" fontId="4" fillId="0" borderId="0" xfId="0" applyFont="1" applyAlignment="1" applyProtection="1">
      <alignment vertical="center"/>
      <protection locked="0"/>
    </xf>
    <xf numFmtId="0" fontId="0" fillId="0" borderId="18" xfId="0" applyBorder="1" applyAlignment="1" applyProtection="1">
      <alignment vertical="center"/>
      <protection locked="0"/>
    </xf>
    <xf numFmtId="0" fontId="0" fillId="0" borderId="0" xfId="0" applyAlignment="1" applyProtection="1">
      <alignment vertical="center"/>
      <protection locked="0"/>
    </xf>
    <xf numFmtId="0" fontId="4" fillId="4" borderId="1" xfId="0" applyFont="1" applyFill="1" applyBorder="1" applyAlignment="1" applyProtection="1">
      <alignment horizontal="center"/>
      <protection locked="0"/>
    </xf>
    <xf numFmtId="0" fontId="4" fillId="4" borderId="0" xfId="0" applyFont="1" applyFill="1" applyAlignment="1" applyProtection="1">
      <alignment horizontal="center"/>
      <protection locked="0"/>
    </xf>
    <xf numFmtId="0" fontId="14" fillId="0" borderId="0" xfId="0" applyFont="1"/>
    <xf numFmtId="176" fontId="10" fillId="3" borderId="19" xfId="0" applyNumberFormat="1" applyFont="1" applyFill="1" applyBorder="1" applyAlignment="1" applyProtection="1">
      <alignment horizontal="center" vertical="center" shrinkToFit="1"/>
      <protection locked="0"/>
    </xf>
    <xf numFmtId="176" fontId="10" fillId="3" borderId="20" xfId="0" applyNumberFormat="1" applyFont="1" applyFill="1" applyBorder="1" applyAlignment="1" applyProtection="1">
      <alignment horizontal="center" vertical="center" shrinkToFit="1"/>
      <protection locked="0"/>
    </xf>
    <xf numFmtId="176" fontId="10" fillId="3" borderId="21" xfId="0" applyNumberFormat="1" applyFont="1" applyFill="1" applyBorder="1" applyAlignment="1" applyProtection="1">
      <alignment horizontal="center" vertical="center" shrinkToFit="1"/>
      <protection locked="0"/>
    </xf>
    <xf numFmtId="0" fontId="14" fillId="4" borderId="23" xfId="0" applyFont="1" applyFill="1" applyBorder="1" applyProtection="1">
      <protection locked="0"/>
    </xf>
    <xf numFmtId="0" fontId="7" fillId="0" borderId="24" xfId="0" applyFont="1" applyBorder="1" applyAlignment="1">
      <alignment vertical="center"/>
    </xf>
    <xf numFmtId="0" fontId="7" fillId="0" borderId="25" xfId="0" applyFont="1" applyBorder="1" applyAlignment="1">
      <alignment vertical="center"/>
    </xf>
    <xf numFmtId="0" fontId="7" fillId="0" borderId="26" xfId="0" applyFont="1" applyBorder="1" applyAlignment="1">
      <alignment vertical="center"/>
    </xf>
    <xf numFmtId="0" fontId="16" fillId="0" borderId="23" xfId="0" applyFont="1" applyBorder="1" applyAlignment="1">
      <alignment vertical="center"/>
    </xf>
    <xf numFmtId="0" fontId="9" fillId="0" borderId="27" xfId="0" applyFont="1" applyBorder="1" applyAlignment="1">
      <alignment vertical="center"/>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7" fillId="0" borderId="30" xfId="0" applyFont="1" applyBorder="1" applyAlignment="1">
      <alignment horizontal="right" vertical="center"/>
    </xf>
    <xf numFmtId="177" fontId="7" fillId="4" borderId="30" xfId="0" applyNumberFormat="1" applyFont="1" applyFill="1" applyBorder="1" applyAlignment="1" applyProtection="1">
      <alignment horizontal="center" vertical="center"/>
      <protection locked="0"/>
    </xf>
    <xf numFmtId="40" fontId="7" fillId="0" borderId="30" xfId="3" applyNumberFormat="1" applyFont="1" applyBorder="1" applyAlignment="1">
      <alignment horizontal="right" vertical="center"/>
    </xf>
    <xf numFmtId="0" fontId="7" fillId="4" borderId="30" xfId="0" applyFont="1" applyFill="1" applyBorder="1" applyAlignment="1" applyProtection="1">
      <alignment horizontal="center" vertical="center"/>
      <protection locked="0"/>
    </xf>
    <xf numFmtId="0" fontId="7" fillId="4" borderId="31" xfId="0" applyFont="1" applyFill="1" applyBorder="1" applyAlignment="1" applyProtection="1">
      <alignment horizontal="center" vertical="center"/>
      <protection locked="0"/>
    </xf>
    <xf numFmtId="0" fontId="18" fillId="0" borderId="23" xfId="0" applyFont="1" applyBorder="1" applyAlignment="1">
      <alignment vertical="center"/>
    </xf>
    <xf numFmtId="0" fontId="9" fillId="0" borderId="32" xfId="0" applyFont="1" applyBorder="1" applyAlignment="1">
      <alignment vertical="center"/>
    </xf>
    <xf numFmtId="0" fontId="9" fillId="4" borderId="23" xfId="0" applyFont="1" applyFill="1" applyBorder="1" applyAlignment="1" applyProtection="1">
      <alignment vertical="center"/>
      <protection locked="0"/>
    </xf>
    <xf numFmtId="0" fontId="9" fillId="4" borderId="0" xfId="0" applyFont="1" applyFill="1" applyAlignment="1" applyProtection="1">
      <alignment vertical="center"/>
      <protection locked="0"/>
    </xf>
    <xf numFmtId="0" fontId="14" fillId="0" borderId="0" xfId="0" applyFont="1" applyProtection="1">
      <protection locked="0"/>
    </xf>
    <xf numFmtId="0" fontId="7" fillId="0" borderId="15" xfId="0" applyFont="1" applyBorder="1" applyAlignment="1">
      <alignment horizontal="left" vertical="center" wrapText="1"/>
    </xf>
    <xf numFmtId="0" fontId="7" fillId="0" borderId="18" xfId="0" applyFont="1" applyBorder="1" applyAlignment="1">
      <alignment horizontal="left" vertical="center" wrapText="1"/>
    </xf>
    <xf numFmtId="0" fontId="7" fillId="0" borderId="16" xfId="0" applyFont="1" applyBorder="1" applyAlignment="1">
      <alignment horizontal="right" vertical="center"/>
    </xf>
    <xf numFmtId="177" fontId="7" fillId="4" borderId="16" xfId="0" applyNumberFormat="1" applyFont="1" applyFill="1" applyBorder="1" applyAlignment="1" applyProtection="1">
      <alignment horizontal="center" vertical="center"/>
      <protection locked="0"/>
    </xf>
    <xf numFmtId="40" fontId="7" fillId="0" borderId="16" xfId="3" applyNumberFormat="1" applyFont="1" applyBorder="1" applyAlignment="1">
      <alignment horizontal="right" vertical="center"/>
    </xf>
    <xf numFmtId="0" fontId="7" fillId="4" borderId="16" xfId="0" applyFont="1" applyFill="1" applyBorder="1" applyAlignment="1" applyProtection="1">
      <alignment horizontal="center" vertical="center"/>
      <protection locked="0"/>
    </xf>
    <xf numFmtId="0" fontId="7" fillId="4" borderId="17" xfId="0" applyFont="1" applyFill="1" applyBorder="1" applyAlignment="1" applyProtection="1">
      <alignment horizontal="center" vertical="center"/>
      <protection locked="0"/>
    </xf>
    <xf numFmtId="177" fontId="7" fillId="4" borderId="22" xfId="0" applyNumberFormat="1" applyFont="1" applyFill="1" applyBorder="1" applyAlignment="1" applyProtection="1">
      <alignment horizontal="center" vertical="center"/>
      <protection locked="0"/>
    </xf>
    <xf numFmtId="0" fontId="9" fillId="0" borderId="23" xfId="0" applyFont="1" applyBorder="1" applyAlignment="1">
      <alignment vertical="center"/>
    </xf>
    <xf numFmtId="0" fontId="7" fillId="0" borderId="5" xfId="0" applyFont="1" applyBorder="1" applyAlignment="1">
      <alignment horizontal="center" vertical="center"/>
    </xf>
    <xf numFmtId="0" fontId="9" fillId="4" borderId="18" xfId="0" applyFont="1" applyFill="1" applyBorder="1" applyAlignment="1" applyProtection="1">
      <alignment horizontal="center" vertical="center"/>
      <protection locked="0"/>
    </xf>
    <xf numFmtId="0" fontId="7" fillId="0" borderId="16" xfId="0" applyFont="1" applyBorder="1" applyAlignment="1">
      <alignment horizontal="center" vertical="center"/>
    </xf>
    <xf numFmtId="0" fontId="14" fillId="0" borderId="32" xfId="0" applyFont="1" applyBorder="1"/>
    <xf numFmtId="0" fontId="7" fillId="0" borderId="16" xfId="0" applyFont="1" applyBorder="1" applyAlignment="1">
      <alignment horizontal="center" vertical="center" shrinkToFit="1"/>
    </xf>
    <xf numFmtId="0" fontId="7" fillId="0" borderId="25" xfId="0" applyFont="1" applyBorder="1" applyAlignment="1">
      <alignment horizontal="center" vertical="center"/>
    </xf>
    <xf numFmtId="176" fontId="10" fillId="0" borderId="32" xfId="0" applyNumberFormat="1" applyFont="1" applyBorder="1" applyAlignment="1">
      <alignment horizontal="center" vertical="center" shrinkToFit="1"/>
    </xf>
    <xf numFmtId="2" fontId="7" fillId="4" borderId="30" xfId="0" applyNumberFormat="1" applyFont="1" applyFill="1" applyBorder="1" applyAlignment="1" applyProtection="1">
      <alignment horizontal="center" vertical="center" shrinkToFit="1"/>
      <protection locked="0"/>
    </xf>
    <xf numFmtId="0" fontId="7" fillId="4" borderId="16" xfId="0" applyFont="1" applyFill="1" applyBorder="1" applyAlignment="1" applyProtection="1">
      <alignment horizontal="center" vertical="center" shrinkToFit="1"/>
      <protection locked="0"/>
    </xf>
    <xf numFmtId="0" fontId="0" fillId="0" borderId="0" xfId="0" applyProtection="1">
      <protection locked="0"/>
    </xf>
    <xf numFmtId="176" fontId="10" fillId="0" borderId="0" xfId="0" applyNumberFormat="1" applyFont="1" applyAlignment="1">
      <alignment horizontal="center" vertical="center" shrinkToFit="1"/>
    </xf>
    <xf numFmtId="0" fontId="7" fillId="0" borderId="6" xfId="0" applyFont="1" applyBorder="1" applyAlignment="1">
      <alignment horizontal="center" vertical="center"/>
    </xf>
    <xf numFmtId="0" fontId="7" fillId="0" borderId="0" xfId="0" applyFont="1" applyAlignment="1">
      <alignment horizontal="center" vertical="center"/>
    </xf>
    <xf numFmtId="0" fontId="9" fillId="0" borderId="32" xfId="0" applyFont="1" applyBorder="1" applyAlignment="1">
      <alignment horizontal="right" vertical="center"/>
    </xf>
    <xf numFmtId="0" fontId="9" fillId="0" borderId="33" xfId="0" applyFont="1" applyBorder="1" applyAlignment="1">
      <alignment horizontal="right" vertical="center"/>
    </xf>
    <xf numFmtId="0" fontId="7" fillId="0" borderId="22" xfId="0" applyFont="1" applyBorder="1" applyAlignment="1">
      <alignment horizontal="center" vertical="center" shrinkToFit="1"/>
    </xf>
    <xf numFmtId="0" fontId="14" fillId="0" borderId="0" xfId="0" applyFont="1" applyAlignment="1">
      <alignment horizontal="right"/>
    </xf>
    <xf numFmtId="0" fontId="14" fillId="0" borderId="23" xfId="0" applyFont="1" applyBorder="1"/>
    <xf numFmtId="0" fontId="9" fillId="0" borderId="6" xfId="0" applyFont="1" applyBorder="1" applyAlignment="1">
      <alignment vertical="center"/>
    </xf>
    <xf numFmtId="0" fontId="9" fillId="4" borderId="6" xfId="0" applyFont="1" applyFill="1" applyBorder="1" applyAlignment="1">
      <alignment vertical="center"/>
    </xf>
    <xf numFmtId="176" fontId="10" fillId="3" borderId="6" xfId="0" applyNumberFormat="1" applyFont="1" applyFill="1" applyBorder="1" applyAlignment="1">
      <alignment horizontal="center" vertical="center" shrinkToFit="1"/>
    </xf>
    <xf numFmtId="0" fontId="9" fillId="0" borderId="34" xfId="0" applyFont="1" applyBorder="1" applyAlignment="1">
      <alignment vertical="center"/>
    </xf>
    <xf numFmtId="0" fontId="7" fillId="0" borderId="6"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vertical="center"/>
    </xf>
    <xf numFmtId="0" fontId="0" fillId="0" borderId="32" xfId="0" applyBorder="1"/>
    <xf numFmtId="0" fontId="9" fillId="0" borderId="18" xfId="0" applyFont="1" applyBorder="1"/>
    <xf numFmtId="0" fontId="9" fillId="4" borderId="16" xfId="0" applyFont="1" applyFill="1" applyBorder="1" applyAlignment="1" applyProtection="1">
      <alignment horizontal="center"/>
      <protection locked="0"/>
    </xf>
    <xf numFmtId="0" fontId="7" fillId="0" borderId="22" xfId="0" applyFont="1" applyBorder="1" applyAlignment="1">
      <alignment horizontal="center" vertical="center"/>
    </xf>
    <xf numFmtId="0" fontId="7" fillId="0" borderId="35" xfId="0" applyFont="1" applyBorder="1" applyAlignment="1">
      <alignment horizontal="left" vertical="center" wrapText="1"/>
    </xf>
    <xf numFmtId="0" fontId="7" fillId="0" borderId="36" xfId="0" applyFont="1" applyBorder="1" applyAlignment="1">
      <alignment horizontal="left" vertical="center" wrapText="1"/>
    </xf>
    <xf numFmtId="0" fontId="9" fillId="4" borderId="37" xfId="0" applyFont="1" applyFill="1" applyBorder="1" applyAlignment="1" applyProtection="1">
      <alignment horizontal="center"/>
      <protection locked="0"/>
    </xf>
    <xf numFmtId="0" fontId="7" fillId="0" borderId="37" xfId="0" applyFont="1" applyBorder="1" applyAlignment="1">
      <alignment horizontal="center" vertical="center"/>
    </xf>
    <xf numFmtId="0" fontId="7" fillId="4" borderId="37" xfId="0" applyFont="1" applyFill="1" applyBorder="1" applyAlignment="1" applyProtection="1">
      <alignment horizontal="center" vertical="center"/>
      <protection locked="0"/>
    </xf>
    <xf numFmtId="0" fontId="7" fillId="4" borderId="38" xfId="0" applyFont="1" applyFill="1" applyBorder="1" applyAlignment="1" applyProtection="1">
      <alignment horizontal="center" vertical="center"/>
      <protection locked="0"/>
    </xf>
    <xf numFmtId="0" fontId="0" fillId="2" borderId="22" xfId="0" applyFill="1"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9" fillId="0" borderId="33" xfId="0" applyFont="1" applyBorder="1" applyAlignment="1">
      <alignment vertical="center"/>
    </xf>
    <xf numFmtId="0" fontId="0" fillId="0" borderId="33" xfId="0" applyBorder="1"/>
    <xf numFmtId="0" fontId="0" fillId="0" borderId="33" xfId="0" applyBorder="1" applyAlignment="1">
      <alignment vertical="center"/>
    </xf>
    <xf numFmtId="0" fontId="4" fillId="0" borderId="33" xfId="0" applyFont="1" applyBorder="1" applyAlignment="1">
      <alignment vertical="center"/>
    </xf>
    <xf numFmtId="0" fontId="4" fillId="0" borderId="41" xfId="0" applyFont="1" applyBorder="1" applyAlignment="1">
      <alignment vertical="center"/>
    </xf>
    <xf numFmtId="0" fontId="4" fillId="4" borderId="40" xfId="0" applyFont="1" applyFill="1" applyBorder="1" applyAlignment="1" applyProtection="1">
      <alignment vertical="center"/>
      <protection locked="0"/>
    </xf>
    <xf numFmtId="0" fontId="4" fillId="4" borderId="41" xfId="0" applyFont="1" applyFill="1" applyBorder="1" applyAlignment="1" applyProtection="1">
      <alignment vertical="center"/>
      <protection locked="0"/>
    </xf>
    <xf numFmtId="0" fontId="4" fillId="4" borderId="39" xfId="0" applyFont="1" applyFill="1" applyBorder="1" applyAlignment="1" applyProtection="1">
      <alignment vertical="center"/>
      <protection locked="0"/>
    </xf>
    <xf numFmtId="0" fontId="4" fillId="0" borderId="42" xfId="0" applyFont="1" applyBorder="1" applyAlignment="1" applyProtection="1">
      <alignment vertical="center"/>
      <protection locked="0"/>
    </xf>
    <xf numFmtId="0" fontId="4" fillId="0" borderId="43" xfId="0" applyFont="1" applyBorder="1" applyAlignment="1" applyProtection="1">
      <alignment vertical="center"/>
      <protection locked="0"/>
    </xf>
    <xf numFmtId="0" fontId="0" fillId="0" borderId="43" xfId="0" applyBorder="1" applyAlignment="1" applyProtection="1">
      <alignment vertical="center"/>
      <protection locked="0"/>
    </xf>
    <xf numFmtId="0" fontId="0" fillId="0" borderId="36" xfId="0" applyBorder="1" applyAlignment="1" applyProtection="1">
      <alignment vertical="center"/>
      <protection locked="0"/>
    </xf>
    <xf numFmtId="0" fontId="4" fillId="0" borderId="43" xfId="0" applyFont="1" applyBorder="1"/>
    <xf numFmtId="0" fontId="4" fillId="4" borderId="43" xfId="0" applyFont="1" applyFill="1" applyBorder="1" applyAlignment="1" applyProtection="1">
      <alignment horizontal="center"/>
      <protection locked="0"/>
    </xf>
    <xf numFmtId="0" fontId="4" fillId="4" borderId="44" xfId="0" applyFont="1" applyFill="1" applyBorder="1" applyAlignment="1" applyProtection="1">
      <alignment horizontal="center"/>
      <protection locked="0"/>
    </xf>
    <xf numFmtId="0" fontId="0" fillId="0" borderId="0" xfId="0" applyAlignment="1">
      <alignment horizontal="center" vertical="center"/>
    </xf>
    <xf numFmtId="0" fontId="4"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19" fillId="0" borderId="0" xfId="0" applyFont="1" applyAlignment="1">
      <alignment vertical="center"/>
    </xf>
    <xf numFmtId="0" fontId="20" fillId="0" borderId="0" xfId="0" applyFont="1" applyAlignment="1">
      <alignment vertical="center"/>
    </xf>
    <xf numFmtId="0" fontId="22" fillId="0" borderId="0" xfId="0" applyFont="1"/>
    <xf numFmtId="0" fontId="23" fillId="0" borderId="0" xfId="0" applyFont="1" applyAlignment="1">
      <alignment vertical="center"/>
    </xf>
    <xf numFmtId="0" fontId="24" fillId="0" borderId="0" xfId="0" applyFont="1" applyAlignment="1">
      <alignment vertical="center"/>
    </xf>
    <xf numFmtId="0" fontId="22" fillId="0" borderId="0" xfId="0" applyFont="1" applyAlignment="1">
      <alignment vertical="center"/>
    </xf>
    <xf numFmtId="0" fontId="25" fillId="0" borderId="0" xfId="0" applyFont="1" applyAlignment="1">
      <alignment vertical="center"/>
    </xf>
    <xf numFmtId="0" fontId="26" fillId="0" borderId="0" xfId="0" applyFont="1"/>
    <xf numFmtId="0" fontId="27" fillId="0" borderId="0" xfId="0" applyFont="1" applyAlignment="1">
      <alignment vertical="center"/>
    </xf>
    <xf numFmtId="0" fontId="26" fillId="0" borderId="45" xfId="0" applyFont="1" applyBorder="1" applyAlignment="1">
      <alignment vertical="center"/>
    </xf>
    <xf numFmtId="0" fontId="26" fillId="0" borderId="46" xfId="0" applyFont="1" applyBorder="1" applyAlignment="1">
      <alignment vertical="center"/>
    </xf>
    <xf numFmtId="0" fontId="28" fillId="0" borderId="47" xfId="0" applyFont="1" applyBorder="1" applyAlignment="1">
      <alignment vertical="center"/>
    </xf>
    <xf numFmtId="0" fontId="29" fillId="0" borderId="48" xfId="0" applyFont="1" applyBorder="1" applyAlignment="1">
      <alignment vertical="center"/>
    </xf>
    <xf numFmtId="0" fontId="22" fillId="0" borderId="49" xfId="0" applyFont="1" applyBorder="1"/>
    <xf numFmtId="0" fontId="26" fillId="0" borderId="49" xfId="0" applyFont="1" applyBorder="1"/>
    <xf numFmtId="0" fontId="26" fillId="0" borderId="50" xfId="0" applyFont="1" applyBorder="1" applyAlignment="1">
      <alignment vertical="center"/>
    </xf>
    <xf numFmtId="0" fontId="26" fillId="0" borderId="51" xfId="0" applyFont="1" applyBorder="1"/>
    <xf numFmtId="0" fontId="26" fillId="0" borderId="52" xfId="0" applyFont="1" applyBorder="1" applyAlignment="1">
      <alignment horizontal="center" vertical="center" textRotation="255"/>
    </xf>
    <xf numFmtId="0" fontId="26" fillId="0" borderId="53" xfId="0" applyFont="1" applyBorder="1" applyAlignment="1">
      <alignment horizontal="center" vertical="center" textRotation="255"/>
    </xf>
    <xf numFmtId="0" fontId="26" fillId="0" borderId="54" xfId="0" applyFont="1" applyBorder="1" applyAlignment="1">
      <alignment horizontal="center" vertical="center" textRotation="255"/>
    </xf>
    <xf numFmtId="0" fontId="26" fillId="0" borderId="55" xfId="0" applyFont="1" applyBorder="1" applyAlignment="1">
      <alignment horizontal="center" vertical="center" textRotation="255"/>
    </xf>
    <xf numFmtId="0" fontId="22" fillId="0" borderId="5" xfId="0" applyFont="1" applyBorder="1" applyAlignment="1">
      <alignment horizontal="left" vertical="center"/>
    </xf>
    <xf numFmtId="0" fontId="22" fillId="0" borderId="5" xfId="0" applyFont="1" applyBorder="1" applyAlignment="1">
      <alignment horizontal="center" vertical="center"/>
    </xf>
    <xf numFmtId="0" fontId="22" fillId="0" borderId="5" xfId="0" applyFont="1" applyBorder="1" applyAlignment="1">
      <alignment horizontal="left" vertical="center" indent="1"/>
    </xf>
    <xf numFmtId="0" fontId="22" fillId="0" borderId="6" xfId="0" applyFont="1" applyBorder="1" applyAlignment="1">
      <alignment horizontal="center" vertical="center"/>
    </xf>
    <xf numFmtId="0" fontId="26" fillId="0" borderId="56" xfId="0" applyFont="1" applyBorder="1" applyAlignment="1">
      <alignment vertical="center"/>
    </xf>
    <xf numFmtId="0" fontId="26" fillId="0" borderId="16" xfId="0" applyFont="1" applyBorder="1" applyAlignment="1">
      <alignment vertical="center"/>
    </xf>
    <xf numFmtId="0" fontId="26" fillId="0" borderId="23" xfId="0" applyFont="1" applyBorder="1" applyAlignment="1">
      <alignment vertical="center"/>
    </xf>
    <xf numFmtId="0" fontId="26" fillId="0" borderId="57" xfId="0" applyFont="1" applyBorder="1"/>
    <xf numFmtId="0" fontId="26" fillId="0" borderId="18" xfId="0" applyFont="1" applyBorder="1"/>
    <xf numFmtId="0" fontId="26" fillId="0" borderId="16" xfId="0" applyFont="1" applyBorder="1"/>
    <xf numFmtId="0" fontId="26" fillId="0" borderId="58" xfId="0" applyFont="1" applyBorder="1"/>
    <xf numFmtId="0" fontId="30" fillId="6" borderId="59" xfId="0" applyFont="1" applyFill="1" applyBorder="1" applyAlignment="1">
      <alignment horizontal="left" vertical="center" wrapText="1" indent="1"/>
    </xf>
    <xf numFmtId="0" fontId="30" fillId="6" borderId="7" xfId="0" applyFont="1" applyFill="1" applyBorder="1" applyAlignment="1">
      <alignment horizontal="left" vertical="center" wrapText="1" indent="1"/>
    </xf>
    <xf numFmtId="0" fontId="31" fillId="7" borderId="9" xfId="0" applyFont="1" applyFill="1" applyBorder="1" applyAlignment="1">
      <alignment vertical="center"/>
    </xf>
    <xf numFmtId="0" fontId="26" fillId="7" borderId="9" xfId="0" applyFont="1" applyFill="1" applyBorder="1" applyAlignment="1">
      <alignment horizontal="right" vertical="center"/>
    </xf>
    <xf numFmtId="0" fontId="26" fillId="7" borderId="9" xfId="0" applyFont="1" applyFill="1" applyBorder="1" applyAlignment="1">
      <alignment vertical="center"/>
    </xf>
    <xf numFmtId="0" fontId="26" fillId="7" borderId="9" xfId="0" applyFont="1" applyFill="1" applyBorder="1"/>
    <xf numFmtId="0" fontId="31" fillId="0" borderId="9" xfId="0" applyFont="1" applyBorder="1" applyAlignment="1">
      <alignment vertical="center"/>
    </xf>
    <xf numFmtId="0" fontId="26" fillId="0" borderId="9" xfId="0" applyFont="1" applyBorder="1" applyAlignment="1">
      <alignment vertical="center"/>
    </xf>
    <xf numFmtId="0" fontId="26" fillId="0" borderId="9" xfId="0" applyFont="1" applyBorder="1" applyAlignment="1">
      <alignment horizontal="right" vertical="center"/>
    </xf>
    <xf numFmtId="0" fontId="22" fillId="0" borderId="9" xfId="0" applyFont="1" applyBorder="1"/>
    <xf numFmtId="0" fontId="32" fillId="0" borderId="9" xfId="0" applyFont="1" applyBorder="1" applyAlignment="1">
      <alignment horizontal="right" vertical="center"/>
    </xf>
    <xf numFmtId="0" fontId="33" fillId="0" borderId="7" xfId="0" applyFont="1" applyBorder="1" applyAlignment="1">
      <alignment vertical="center"/>
    </xf>
    <xf numFmtId="0" fontId="26" fillId="0" borderId="9" xfId="0" applyFont="1" applyBorder="1"/>
    <xf numFmtId="0" fontId="26" fillId="0" borderId="60" xfId="0" applyFont="1" applyBorder="1"/>
    <xf numFmtId="0" fontId="22" fillId="0" borderId="16" xfId="0" applyFont="1" applyBorder="1" applyAlignment="1">
      <alignment horizontal="left" vertical="center"/>
    </xf>
    <xf numFmtId="0" fontId="22" fillId="0" borderId="16" xfId="0" applyFont="1" applyBorder="1" applyAlignment="1">
      <alignment horizontal="center" vertical="center"/>
    </xf>
    <xf numFmtId="0" fontId="22" fillId="0" borderId="16" xfId="0" applyFont="1" applyBorder="1" applyAlignment="1">
      <alignment vertical="center"/>
    </xf>
    <xf numFmtId="0" fontId="35" fillId="0" borderId="5" xfId="4" applyFont="1" applyBorder="1" applyAlignment="1">
      <alignment vertical="center"/>
    </xf>
    <xf numFmtId="0" fontId="22" fillId="0" borderId="0" xfId="0" applyFont="1" applyAlignment="1">
      <alignment horizontal="center" vertical="center"/>
    </xf>
    <xf numFmtId="0" fontId="30" fillId="6" borderId="57" xfId="0" applyFont="1" applyFill="1" applyBorder="1" applyAlignment="1">
      <alignment horizontal="left" vertical="center" wrapText="1" indent="1"/>
    </xf>
    <xf numFmtId="0" fontId="30" fillId="6" borderId="18" xfId="0" applyFont="1" applyFill="1" applyBorder="1" applyAlignment="1">
      <alignment horizontal="left" vertical="center" wrapText="1" indent="1"/>
    </xf>
    <xf numFmtId="0" fontId="26" fillId="7" borderId="0" xfId="0" applyFont="1" applyFill="1" applyAlignment="1">
      <alignment vertical="center"/>
    </xf>
    <xf numFmtId="0" fontId="26" fillId="0" borderId="0" xfId="0" applyFont="1" applyAlignment="1">
      <alignment vertical="center"/>
    </xf>
    <xf numFmtId="0" fontId="33" fillId="0" borderId="18" xfId="0" applyFont="1" applyBorder="1" applyAlignment="1">
      <alignment vertical="center"/>
    </xf>
    <xf numFmtId="0" fontId="35" fillId="0" borderId="16" xfId="4" applyFont="1" applyBorder="1" applyAlignment="1">
      <alignment vertical="center"/>
    </xf>
    <xf numFmtId="0" fontId="26" fillId="0" borderId="61" xfId="0" applyFont="1" applyBorder="1" applyAlignment="1">
      <alignment vertical="center"/>
    </xf>
    <xf numFmtId="0" fontId="26" fillId="0" borderId="25" xfId="0" applyFont="1" applyBorder="1" applyAlignment="1">
      <alignment vertical="center"/>
    </xf>
    <xf numFmtId="0" fontId="26" fillId="0" borderId="62" xfId="0" applyFont="1" applyBorder="1" applyAlignment="1">
      <alignment vertical="center"/>
    </xf>
    <xf numFmtId="0" fontId="36" fillId="0" borderId="18" xfId="0" applyFont="1" applyBorder="1" applyAlignment="1">
      <alignment vertical="center"/>
    </xf>
    <xf numFmtId="0" fontId="22" fillId="0" borderId="25" xfId="0" applyFont="1" applyBorder="1" applyAlignment="1">
      <alignment horizontal="left" vertical="center"/>
    </xf>
    <xf numFmtId="0" fontId="26" fillId="0" borderId="63" xfId="0" applyFont="1" applyBorder="1" applyAlignment="1">
      <alignment horizontal="left" vertical="center"/>
    </xf>
    <xf numFmtId="0" fontId="26" fillId="0" borderId="30" xfId="0" applyFont="1" applyBorder="1" applyAlignment="1">
      <alignment horizontal="left" vertical="center"/>
    </xf>
    <xf numFmtId="0" fontId="26" fillId="0" borderId="64" xfId="0" applyFont="1" applyBorder="1" applyAlignment="1">
      <alignment horizontal="right" vertical="center"/>
    </xf>
    <xf numFmtId="0" fontId="26" fillId="0" borderId="18" xfId="0" applyFont="1" applyBorder="1" applyAlignment="1">
      <alignment horizontal="center"/>
    </xf>
    <xf numFmtId="0" fontId="22" fillId="0" borderId="18" xfId="0" applyFont="1" applyBorder="1"/>
    <xf numFmtId="0" fontId="37" fillId="0" borderId="18" xfId="0" applyFont="1" applyBorder="1"/>
    <xf numFmtId="0" fontId="22" fillId="8" borderId="30" xfId="0" applyFont="1" applyFill="1" applyBorder="1" applyAlignment="1" applyProtection="1">
      <alignment horizontal="left" vertical="center"/>
      <protection locked="0"/>
    </xf>
    <xf numFmtId="0" fontId="22" fillId="8" borderId="30" xfId="0" applyFont="1" applyFill="1" applyBorder="1" applyAlignment="1" applyProtection="1">
      <alignment horizontal="center" vertical="center"/>
      <protection locked="0"/>
    </xf>
    <xf numFmtId="0" fontId="26" fillId="0" borderId="56" xfId="0" applyFont="1" applyBorder="1" applyAlignment="1">
      <alignment horizontal="left" vertical="center"/>
    </xf>
    <xf numFmtId="0" fontId="26" fillId="0" borderId="16" xfId="0" applyFont="1" applyBorder="1" applyAlignment="1">
      <alignment horizontal="left" vertical="center"/>
    </xf>
    <xf numFmtId="0" fontId="26" fillId="0" borderId="23" xfId="0" applyFont="1" applyBorder="1" applyAlignment="1">
      <alignment horizontal="right" vertical="center"/>
    </xf>
    <xf numFmtId="0" fontId="26" fillId="0" borderId="16" xfId="0" applyFont="1" applyBorder="1" applyAlignment="1">
      <alignment horizontal="center"/>
    </xf>
    <xf numFmtId="0" fontId="22" fillId="8" borderId="16" xfId="0" applyFont="1" applyFill="1" applyBorder="1" applyAlignment="1" applyProtection="1">
      <alignment horizontal="left" vertical="center"/>
      <protection locked="0"/>
    </xf>
    <xf numFmtId="0" fontId="22" fillId="8" borderId="16" xfId="0" applyFont="1" applyFill="1" applyBorder="1" applyAlignment="1" applyProtection="1">
      <alignment horizontal="center" vertical="center"/>
      <protection locked="0"/>
    </xf>
    <xf numFmtId="0" fontId="26" fillId="7" borderId="0" xfId="0" applyFont="1" applyFill="1" applyAlignment="1">
      <alignment horizontal="center" vertical="center"/>
    </xf>
    <xf numFmtId="0" fontId="26" fillId="0" borderId="8" xfId="0" applyFont="1" applyBorder="1" applyAlignment="1">
      <alignment horizontal="center" vertical="center"/>
    </xf>
    <xf numFmtId="0" fontId="30" fillId="6" borderId="57" xfId="0" applyFont="1" applyFill="1" applyBorder="1" applyAlignment="1">
      <alignment horizontal="center" vertical="center"/>
    </xf>
    <xf numFmtId="0" fontId="30" fillId="6" borderId="18" xfId="0" applyFont="1" applyFill="1" applyBorder="1" applyAlignment="1">
      <alignment horizontal="center" vertical="center"/>
    </xf>
    <xf numFmtId="0" fontId="38" fillId="7" borderId="0" xfId="0" applyFont="1" applyFill="1" applyAlignment="1">
      <alignment vertical="center"/>
    </xf>
    <xf numFmtId="0" fontId="38" fillId="0" borderId="0" xfId="0" applyFont="1" applyAlignment="1">
      <alignment vertical="center"/>
    </xf>
    <xf numFmtId="178" fontId="39" fillId="0" borderId="18" xfId="0" applyNumberFormat="1" applyFont="1" applyBorder="1" applyAlignment="1">
      <alignment horizontal="right" vertical="center"/>
    </xf>
    <xf numFmtId="0" fontId="22" fillId="0" borderId="22" xfId="0" applyFont="1" applyBorder="1" applyAlignment="1">
      <alignment horizontal="center" vertical="center"/>
    </xf>
    <xf numFmtId="0" fontId="22" fillId="0" borderId="22" xfId="0" applyFont="1" applyBorder="1" applyAlignment="1">
      <alignment vertical="center"/>
    </xf>
    <xf numFmtId="0" fontId="26" fillId="0" borderId="23" xfId="0" applyFont="1" applyBorder="1" applyAlignment="1">
      <alignment horizontal="center" vertical="center"/>
    </xf>
    <xf numFmtId="0" fontId="30" fillId="6" borderId="65" xfId="0" applyFont="1" applyFill="1" applyBorder="1" applyAlignment="1">
      <alignment horizontal="center" vertical="center"/>
    </xf>
    <xf numFmtId="0" fontId="30" fillId="6" borderId="39" xfId="0" applyFont="1" applyFill="1" applyBorder="1" applyAlignment="1">
      <alignment horizontal="center" vertical="center"/>
    </xf>
    <xf numFmtId="0" fontId="38" fillId="7" borderId="41" xfId="0" applyFont="1" applyFill="1" applyBorder="1" applyAlignment="1">
      <alignment horizontal="center" vertical="center"/>
    </xf>
    <xf numFmtId="0" fontId="22" fillId="7" borderId="41" xfId="0" applyFont="1" applyFill="1" applyBorder="1"/>
    <xf numFmtId="178" fontId="38" fillId="7" borderId="41" xfId="0" applyNumberFormat="1" applyFont="1" applyFill="1" applyBorder="1" applyAlignment="1">
      <alignment horizontal="center" vertical="center"/>
    </xf>
    <xf numFmtId="0" fontId="38" fillId="7" borderId="41" xfId="0" applyFont="1" applyFill="1" applyBorder="1" applyAlignment="1">
      <alignment vertical="center"/>
    </xf>
    <xf numFmtId="0" fontId="38" fillId="7" borderId="41" xfId="0" applyFont="1" applyFill="1" applyBorder="1" applyAlignment="1">
      <alignment horizontal="center"/>
    </xf>
    <xf numFmtId="0" fontId="40" fillId="7" borderId="41" xfId="0" applyFont="1" applyFill="1" applyBorder="1" applyAlignment="1">
      <alignment horizontal="center" vertical="center"/>
    </xf>
    <xf numFmtId="0" fontId="26" fillId="7" borderId="41" xfId="0" applyFont="1" applyFill="1" applyBorder="1" applyAlignment="1">
      <alignment vertical="center"/>
    </xf>
    <xf numFmtId="178" fontId="38" fillId="0" borderId="41" xfId="0" applyNumberFormat="1" applyFont="1" applyBorder="1" applyAlignment="1">
      <alignment horizontal="center" vertical="center"/>
    </xf>
    <xf numFmtId="0" fontId="22" fillId="0" borderId="41" xfId="0" applyFont="1" applyBorder="1"/>
    <xf numFmtId="178" fontId="39" fillId="0" borderId="39" xfId="0" applyNumberFormat="1" applyFont="1" applyBorder="1" applyAlignment="1">
      <alignment horizontal="right" vertical="center"/>
    </xf>
    <xf numFmtId="0" fontId="26" fillId="0" borderId="41" xfId="0" applyFont="1" applyBorder="1"/>
    <xf numFmtId="0" fontId="26" fillId="0" borderId="66" xfId="0" applyFont="1" applyBorder="1"/>
    <xf numFmtId="0" fontId="22" fillId="0" borderId="6" xfId="0" applyFont="1" applyBorder="1" applyAlignment="1">
      <alignment horizontal="left" vertical="center"/>
    </xf>
    <xf numFmtId="0" fontId="26" fillId="0" borderId="67" xfId="0" applyFont="1" applyBorder="1" applyAlignment="1">
      <alignment horizontal="center" vertical="center" shrinkToFit="1"/>
    </xf>
    <xf numFmtId="0" fontId="30" fillId="9" borderId="59" xfId="0" applyFont="1" applyFill="1" applyBorder="1" applyAlignment="1">
      <alignment horizontal="left" vertical="center" wrapText="1" indent="1"/>
    </xf>
    <xf numFmtId="0" fontId="30" fillId="9" borderId="7" xfId="0" applyFont="1" applyFill="1" applyBorder="1" applyAlignment="1">
      <alignment horizontal="left" vertical="center" wrapText="1" indent="1"/>
    </xf>
    <xf numFmtId="0" fontId="22" fillId="0" borderId="25" xfId="0" applyFont="1" applyBorder="1" applyAlignment="1">
      <alignment horizontal="center" vertical="center"/>
    </xf>
    <xf numFmtId="0" fontId="30" fillId="9" borderId="57" xfId="0" applyFont="1" applyFill="1" applyBorder="1" applyAlignment="1">
      <alignment horizontal="left" vertical="center" wrapText="1" indent="1"/>
    </xf>
    <xf numFmtId="0" fontId="30" fillId="9" borderId="18" xfId="0" applyFont="1" applyFill="1" applyBorder="1" applyAlignment="1">
      <alignment horizontal="left" vertical="center" wrapText="1" indent="1"/>
    </xf>
    <xf numFmtId="0" fontId="22" fillId="3" borderId="30" xfId="0" applyFont="1" applyFill="1" applyBorder="1" applyAlignment="1" applyProtection="1">
      <alignment horizontal="center" vertical="center"/>
      <protection locked="0"/>
    </xf>
    <xf numFmtId="0" fontId="22" fillId="3" borderId="16" xfId="0" applyFont="1" applyFill="1" applyBorder="1" applyAlignment="1" applyProtection="1">
      <alignment horizontal="center" vertical="center"/>
      <protection locked="0"/>
    </xf>
    <xf numFmtId="0" fontId="35" fillId="0" borderId="22" xfId="4" applyFont="1" applyBorder="1" applyAlignment="1">
      <alignment vertical="center"/>
    </xf>
    <xf numFmtId="0" fontId="22" fillId="0" borderId="9" xfId="0" applyFont="1" applyBorder="1" applyAlignment="1">
      <alignment horizontal="left" vertical="center" wrapText="1"/>
    </xf>
    <xf numFmtId="0" fontId="22" fillId="3" borderId="22" xfId="0" applyFont="1" applyFill="1" applyBorder="1" applyAlignment="1" applyProtection="1">
      <alignment horizontal="center" vertical="center"/>
      <protection locked="0"/>
    </xf>
    <xf numFmtId="0" fontId="22" fillId="0" borderId="0" xfId="0" applyFont="1" applyAlignment="1">
      <alignment horizontal="left" vertical="center" wrapText="1"/>
    </xf>
    <xf numFmtId="0" fontId="26" fillId="0" borderId="68" xfId="0" applyFont="1" applyBorder="1" applyAlignment="1">
      <alignment horizontal="center" vertical="center" shrinkToFit="1"/>
    </xf>
    <xf numFmtId="0" fontId="41" fillId="0" borderId="5" xfId="0" applyFont="1" applyBorder="1" applyAlignment="1">
      <alignment horizontal="center" vertical="center" wrapText="1"/>
    </xf>
    <xf numFmtId="0" fontId="42" fillId="7" borderId="0" xfId="0" applyFont="1" applyFill="1" applyAlignment="1">
      <alignment vertical="center"/>
    </xf>
    <xf numFmtId="0" fontId="41" fillId="0" borderId="25" xfId="0" applyFont="1" applyBorder="1" applyAlignment="1">
      <alignment horizontal="center" vertical="center" wrapText="1"/>
    </xf>
    <xf numFmtId="179" fontId="38" fillId="0" borderId="0" xfId="0" applyNumberFormat="1" applyFont="1" applyAlignment="1">
      <alignment horizontal="center" vertical="center"/>
    </xf>
    <xf numFmtId="178" fontId="36" fillId="0" borderId="18" xfId="0" applyNumberFormat="1" applyFont="1" applyBorder="1" applyAlignment="1">
      <alignment vertical="center"/>
    </xf>
    <xf numFmtId="0" fontId="30" fillId="9" borderId="57" xfId="0" applyFont="1" applyFill="1" applyBorder="1" applyAlignment="1">
      <alignment horizontal="center" vertical="center"/>
    </xf>
    <xf numFmtId="0" fontId="30" fillId="9" borderId="18" xfId="0" applyFont="1" applyFill="1" applyBorder="1" applyAlignment="1">
      <alignment horizontal="center" vertical="center"/>
    </xf>
    <xf numFmtId="0" fontId="30" fillId="9" borderId="65" xfId="0" applyFont="1" applyFill="1" applyBorder="1" applyAlignment="1">
      <alignment horizontal="center" vertical="center"/>
    </xf>
    <xf numFmtId="0" fontId="30" fillId="9" borderId="39" xfId="0" applyFont="1" applyFill="1" applyBorder="1" applyAlignment="1">
      <alignment horizontal="center" vertical="center"/>
    </xf>
    <xf numFmtId="178" fontId="38" fillId="7" borderId="41" xfId="0" applyNumberFormat="1" applyFont="1" applyFill="1" applyBorder="1" applyAlignment="1">
      <alignment vertical="center"/>
    </xf>
    <xf numFmtId="178" fontId="38" fillId="0" borderId="41" xfId="0" applyNumberFormat="1" applyFont="1" applyBorder="1" applyAlignment="1">
      <alignment vertical="center"/>
    </xf>
    <xf numFmtId="178" fontId="43" fillId="0" borderId="0" xfId="0" applyNumberFormat="1" applyFont="1" applyAlignment="1">
      <alignment vertical="center"/>
    </xf>
    <xf numFmtId="0" fontId="44" fillId="0" borderId="0" xfId="0" applyFont="1" applyAlignment="1">
      <alignment vertical="center"/>
    </xf>
    <xf numFmtId="0" fontId="45" fillId="10" borderId="59" xfId="0" applyFont="1" applyFill="1" applyBorder="1" applyAlignment="1">
      <alignment horizontal="left" vertical="center" wrapText="1" indent="1"/>
    </xf>
    <xf numFmtId="0" fontId="45" fillId="10" borderId="7" xfId="0" applyFont="1" applyFill="1" applyBorder="1" applyAlignment="1">
      <alignment horizontal="left" vertical="center" wrapText="1" indent="1"/>
    </xf>
    <xf numFmtId="0" fontId="46" fillId="0" borderId="18" xfId="0" applyFont="1" applyBorder="1" applyAlignment="1">
      <alignment vertical="center"/>
    </xf>
    <xf numFmtId="0" fontId="45" fillId="10" borderId="57" xfId="0" applyFont="1" applyFill="1" applyBorder="1" applyAlignment="1">
      <alignment horizontal="left" vertical="center" wrapText="1" indent="1"/>
    </xf>
    <xf numFmtId="0" fontId="45" fillId="10" borderId="18" xfId="0" applyFont="1" applyFill="1" applyBorder="1" applyAlignment="1">
      <alignment horizontal="left" vertical="center" wrapText="1" indent="1"/>
    </xf>
    <xf numFmtId="0" fontId="26" fillId="7" borderId="0" xfId="0" applyFont="1" applyFill="1" applyAlignment="1">
      <alignment vertical="center" shrinkToFit="1"/>
    </xf>
    <xf numFmtId="0" fontId="47" fillId="0" borderId="18" xfId="0" applyFont="1" applyBorder="1" applyAlignment="1">
      <alignment vertical="center"/>
    </xf>
    <xf numFmtId="0" fontId="22" fillId="8" borderId="22" xfId="0" applyFont="1" applyFill="1" applyBorder="1" applyAlignment="1" applyProtection="1">
      <alignment horizontal="center" vertical="center"/>
      <protection locked="0"/>
    </xf>
    <xf numFmtId="0" fontId="44" fillId="0" borderId="18" xfId="0" applyFont="1" applyBorder="1" applyAlignment="1">
      <alignment vertical="center"/>
    </xf>
    <xf numFmtId="0" fontId="23" fillId="0" borderId="5" xfId="0" applyFont="1" applyBorder="1" applyAlignment="1">
      <alignment horizontal="center" vertical="center"/>
    </xf>
    <xf numFmtId="0" fontId="22" fillId="7" borderId="0" xfId="0" applyFont="1" applyFill="1"/>
    <xf numFmtId="0" fontId="38" fillId="0" borderId="0" xfId="0" applyFont="1" applyAlignment="1">
      <alignment horizontal="left" vertical="center"/>
    </xf>
    <xf numFmtId="0" fontId="23" fillId="0" borderId="25" xfId="0" applyFont="1" applyBorder="1" applyAlignment="1">
      <alignment horizontal="center" vertical="center"/>
    </xf>
    <xf numFmtId="0" fontId="26" fillId="0" borderId="22" xfId="0" applyFont="1" applyBorder="1" applyAlignment="1">
      <alignment horizontal="left" vertical="center"/>
    </xf>
    <xf numFmtId="0" fontId="26" fillId="0" borderId="40" xfId="0" applyFont="1" applyBorder="1" applyAlignment="1">
      <alignment horizontal="center" vertical="center"/>
    </xf>
    <xf numFmtId="0" fontId="38" fillId="0" borderId="0" xfId="0" applyFont="1" applyAlignment="1">
      <alignment horizontal="center" vertical="center"/>
    </xf>
    <xf numFmtId="0" fontId="26" fillId="0" borderId="5" xfId="0" applyFont="1" applyBorder="1" applyAlignment="1">
      <alignment vertical="center"/>
    </xf>
    <xf numFmtId="0" fontId="48" fillId="0" borderId="18" xfId="0" applyFont="1" applyBorder="1" applyAlignment="1">
      <alignment vertical="center"/>
    </xf>
    <xf numFmtId="0" fontId="26" fillId="7" borderId="23" xfId="0" applyFont="1" applyFill="1" applyBorder="1" applyAlignment="1">
      <alignment vertical="center"/>
    </xf>
    <xf numFmtId="0" fontId="49" fillId="0" borderId="18" xfId="0" applyFont="1" applyBorder="1"/>
    <xf numFmtId="0" fontId="49" fillId="0" borderId="0" xfId="0" applyFont="1"/>
    <xf numFmtId="0" fontId="45" fillId="10" borderId="57" xfId="0" applyFont="1" applyFill="1" applyBorder="1" applyAlignment="1">
      <alignment horizontal="center" vertical="center"/>
    </xf>
    <xf numFmtId="0" fontId="45" fillId="10" borderId="18" xfId="0" applyFont="1" applyFill="1" applyBorder="1" applyAlignment="1">
      <alignment horizontal="center" vertical="center"/>
    </xf>
    <xf numFmtId="0" fontId="38" fillId="7" borderId="23" xfId="0" applyFont="1" applyFill="1" applyBorder="1" applyAlignment="1">
      <alignment vertical="center"/>
    </xf>
    <xf numFmtId="0" fontId="22" fillId="0" borderId="8" xfId="0" applyFont="1" applyBorder="1" applyAlignment="1">
      <alignment vertical="center"/>
    </xf>
    <xf numFmtId="0" fontId="22" fillId="0" borderId="9" xfId="0" applyFont="1" applyBorder="1" applyAlignment="1">
      <alignment vertical="center"/>
    </xf>
    <xf numFmtId="0" fontId="22" fillId="0" borderId="7" xfId="0" applyFont="1" applyBorder="1" applyAlignment="1">
      <alignment vertical="center"/>
    </xf>
    <xf numFmtId="0" fontId="26" fillId="0" borderId="22" xfId="0" applyFont="1" applyBorder="1" applyAlignment="1">
      <alignment vertical="center"/>
    </xf>
    <xf numFmtId="0" fontId="26" fillId="0" borderId="40" xfId="0" applyFont="1" applyBorder="1" applyAlignment="1">
      <alignment vertical="center"/>
    </xf>
    <xf numFmtId="0" fontId="45" fillId="10" borderId="65" xfId="0" applyFont="1" applyFill="1" applyBorder="1" applyAlignment="1">
      <alignment horizontal="center" vertical="center"/>
    </xf>
    <xf numFmtId="0" fontId="45" fillId="10" borderId="39" xfId="0" applyFont="1" applyFill="1" applyBorder="1" applyAlignment="1">
      <alignment horizontal="center" vertical="center"/>
    </xf>
    <xf numFmtId="0" fontId="38" fillId="7" borderId="40" xfId="0" applyFont="1" applyFill="1" applyBorder="1" applyAlignment="1">
      <alignment horizontal="center" vertical="center"/>
    </xf>
    <xf numFmtId="0" fontId="26" fillId="7" borderId="41" xfId="0" applyFont="1" applyFill="1" applyBorder="1" applyAlignment="1">
      <alignment horizontal="center" vertical="center"/>
    </xf>
    <xf numFmtId="178" fontId="50" fillId="0" borderId="41" xfId="0" applyNumberFormat="1" applyFont="1" applyBorder="1" applyAlignment="1">
      <alignment vertical="center"/>
    </xf>
    <xf numFmtId="0" fontId="22" fillId="0" borderId="23" xfId="0" applyFont="1" applyBorder="1" applyAlignment="1">
      <alignment vertical="center"/>
    </xf>
    <xf numFmtId="0" fontId="22" fillId="0" borderId="18" xfId="0" applyFont="1" applyBorder="1" applyAlignment="1">
      <alignment vertical="center"/>
    </xf>
    <xf numFmtId="0" fontId="26" fillId="0" borderId="5" xfId="0" applyFont="1" applyBorder="1" applyAlignment="1">
      <alignment horizontal="right" vertical="center"/>
    </xf>
    <xf numFmtId="0" fontId="45" fillId="11" borderId="57" xfId="0" applyFont="1" applyFill="1" applyBorder="1" applyAlignment="1">
      <alignment horizontal="left" vertical="center" wrapText="1" indent="1"/>
    </xf>
    <xf numFmtId="0" fontId="45" fillId="11" borderId="18" xfId="0" applyFont="1" applyFill="1" applyBorder="1" applyAlignment="1">
      <alignment horizontal="left" vertical="center" wrapText="1" indent="1"/>
    </xf>
    <xf numFmtId="0" fontId="31" fillId="7" borderId="0" xfId="0" applyFont="1" applyFill="1" applyAlignment="1">
      <alignment vertical="center"/>
    </xf>
    <xf numFmtId="0" fontId="26" fillId="7" borderId="0" xfId="0" applyFont="1" applyFill="1" applyAlignment="1">
      <alignment horizontal="right" vertical="center"/>
    </xf>
    <xf numFmtId="0" fontId="31" fillId="0" borderId="0" xfId="0" applyFont="1" applyAlignment="1">
      <alignment vertical="center"/>
    </xf>
    <xf numFmtId="0" fontId="26" fillId="0" borderId="0" xfId="0" applyFont="1" applyAlignment="1">
      <alignment horizontal="right" vertical="center"/>
    </xf>
    <xf numFmtId="0" fontId="26" fillId="0" borderId="16" xfId="0" applyFont="1" applyBorder="1" applyAlignment="1">
      <alignment horizontal="right" vertical="center"/>
    </xf>
    <xf numFmtId="0" fontId="22" fillId="8" borderId="22" xfId="0" applyFont="1" applyFill="1" applyBorder="1" applyAlignment="1" applyProtection="1">
      <alignment horizontal="left" vertical="center"/>
      <protection locked="0"/>
    </xf>
    <xf numFmtId="0" fontId="26" fillId="0" borderId="16" xfId="0" applyFont="1" applyBorder="1" applyAlignment="1">
      <alignment horizontal="center" vertical="center"/>
    </xf>
    <xf numFmtId="0" fontId="26" fillId="7" borderId="0" xfId="0" applyFont="1" applyFill="1" applyAlignment="1">
      <alignment vertical="top"/>
    </xf>
    <xf numFmtId="0" fontId="22" fillId="8" borderId="30" xfId="0" applyFont="1" applyFill="1" applyBorder="1" applyAlignment="1" applyProtection="1">
      <alignment horizontal="right" vertical="center"/>
      <protection locked="0"/>
    </xf>
    <xf numFmtId="0" fontId="45" fillId="11" borderId="57" xfId="0" applyFont="1" applyFill="1" applyBorder="1" applyAlignment="1">
      <alignment horizontal="center" vertical="center"/>
    </xf>
    <xf numFmtId="0" fontId="45" fillId="11" borderId="18" xfId="0" applyFont="1" applyFill="1" applyBorder="1" applyAlignment="1">
      <alignment horizontal="center" vertical="center"/>
    </xf>
    <xf numFmtId="0" fontId="26" fillId="7" borderId="0" xfId="0" applyFont="1" applyFill="1" applyAlignment="1">
      <alignment horizontal="center" vertical="center" shrinkToFit="1"/>
    </xf>
    <xf numFmtId="0" fontId="22" fillId="8" borderId="16" xfId="0" applyFont="1" applyFill="1" applyBorder="1" applyAlignment="1" applyProtection="1">
      <alignment horizontal="right" vertical="center"/>
      <protection locked="0"/>
    </xf>
    <xf numFmtId="0" fontId="26" fillId="0" borderId="69" xfId="0" applyFont="1" applyBorder="1" applyAlignment="1">
      <alignment horizontal="left" vertical="center"/>
    </xf>
    <xf numFmtId="0" fontId="26" fillId="0" borderId="70" xfId="0" applyFont="1" applyBorder="1" applyAlignment="1">
      <alignment horizontal="center" vertical="center"/>
    </xf>
    <xf numFmtId="0" fontId="26" fillId="0" borderId="71" xfId="0" applyFont="1" applyBorder="1" applyAlignment="1">
      <alignment horizontal="center" vertical="center"/>
    </xf>
    <xf numFmtId="0" fontId="26" fillId="0" borderId="72" xfId="0" applyFont="1" applyBorder="1"/>
    <xf numFmtId="0" fontId="26" fillId="0" borderId="73" xfId="0" applyFont="1" applyBorder="1"/>
    <xf numFmtId="0" fontId="26" fillId="0" borderId="74" xfId="0" applyFont="1" applyBorder="1"/>
    <xf numFmtId="0" fontId="45" fillId="11" borderId="65" xfId="0" applyFont="1" applyFill="1" applyBorder="1" applyAlignment="1">
      <alignment horizontal="center" vertical="center"/>
    </xf>
    <xf numFmtId="0" fontId="45" fillId="11" borderId="39" xfId="0" applyFont="1" applyFill="1" applyBorder="1" applyAlignment="1">
      <alignment horizontal="center" vertical="center"/>
    </xf>
    <xf numFmtId="0" fontId="38" fillId="7" borderId="75" xfId="0" applyFont="1" applyFill="1" applyBorder="1" applyAlignment="1">
      <alignment horizontal="center" vertical="center"/>
    </xf>
    <xf numFmtId="0" fontId="22" fillId="7" borderId="76" xfId="0" applyFont="1" applyFill="1" applyBorder="1"/>
    <xf numFmtId="178" fontId="38" fillId="7" borderId="76" xfId="0" applyNumberFormat="1" applyFont="1" applyFill="1" applyBorder="1" applyAlignment="1">
      <alignment horizontal="center" vertical="center"/>
    </xf>
    <xf numFmtId="0" fontId="26" fillId="7" borderId="76" xfId="0" applyFont="1" applyFill="1" applyBorder="1" applyAlignment="1">
      <alignment horizontal="center" vertical="center"/>
    </xf>
    <xf numFmtId="0" fontId="26" fillId="7" borderId="76" xfId="0" applyFont="1" applyFill="1" applyBorder="1" applyAlignment="1">
      <alignment horizontal="center" vertical="center" shrinkToFit="1"/>
    </xf>
    <xf numFmtId="0" fontId="26" fillId="7" borderId="76" xfId="0" applyFont="1" applyFill="1" applyBorder="1" applyAlignment="1">
      <alignment vertical="top"/>
    </xf>
    <xf numFmtId="0" fontId="26" fillId="0" borderId="76" xfId="0" applyFont="1" applyBorder="1" applyAlignment="1">
      <alignment horizontal="center" vertical="center"/>
    </xf>
    <xf numFmtId="0" fontId="26" fillId="0" borderId="76" xfId="0" applyFont="1" applyBorder="1"/>
    <xf numFmtId="0" fontId="26" fillId="0" borderId="76" xfId="0" applyFont="1" applyBorder="1" applyAlignment="1">
      <alignment horizontal="center"/>
    </xf>
    <xf numFmtId="178" fontId="38" fillId="0" borderId="76" xfId="0" applyNumberFormat="1" applyFont="1" applyBorder="1" applyAlignment="1">
      <alignment horizontal="center" vertical="center"/>
    </xf>
    <xf numFmtId="0" fontId="26" fillId="0" borderId="76" xfId="0" applyFont="1" applyBorder="1" applyAlignment="1">
      <alignment vertical="center"/>
    </xf>
    <xf numFmtId="178" fontId="39" fillId="0" borderId="77" xfId="0" applyNumberFormat="1" applyFont="1" applyBorder="1" applyAlignment="1">
      <alignment horizontal="right" vertical="center"/>
    </xf>
    <xf numFmtId="0" fontId="26" fillId="0" borderId="78" xfId="0" applyFont="1" applyBorder="1"/>
    <xf numFmtId="0" fontId="51" fillId="6" borderId="48" xfId="0" applyFont="1" applyFill="1" applyBorder="1" applyAlignment="1">
      <alignment horizontal="center" vertical="center"/>
    </xf>
    <xf numFmtId="0" fontId="51" fillId="6" borderId="49" xfId="0" applyFont="1" applyFill="1" applyBorder="1" applyAlignment="1">
      <alignment horizontal="center" vertical="center"/>
    </xf>
    <xf numFmtId="0" fontId="49" fillId="6" borderId="49" xfId="0" applyFont="1" applyFill="1" applyBorder="1" applyAlignment="1">
      <alignment vertical="center"/>
    </xf>
    <xf numFmtId="0" fontId="52" fillId="6" borderId="49" xfId="0" applyFont="1" applyFill="1" applyBorder="1" applyAlignment="1">
      <alignment horizontal="center" vertical="center"/>
    </xf>
    <xf numFmtId="0" fontId="52" fillId="6" borderId="51" xfId="0" applyFont="1" applyFill="1" applyBorder="1" applyAlignment="1">
      <alignment horizontal="center" vertical="center"/>
    </xf>
    <xf numFmtId="0" fontId="45" fillId="7" borderId="59" xfId="0" applyFont="1" applyFill="1" applyBorder="1" applyAlignment="1">
      <alignment horizontal="left" vertical="center" wrapText="1" indent="1"/>
    </xf>
    <xf numFmtId="0" fontId="45" fillId="7" borderId="7" xfId="0" applyFont="1" applyFill="1" applyBorder="1" applyAlignment="1">
      <alignment horizontal="left" vertical="center" wrapText="1" indent="1"/>
    </xf>
    <xf numFmtId="176" fontId="26" fillId="0" borderId="0" xfId="0" applyNumberFormat="1" applyFont="1" applyAlignment="1">
      <alignment horizontal="right" vertical="center"/>
    </xf>
    <xf numFmtId="0" fontId="32" fillId="0" borderId="0" xfId="0" applyFont="1" applyAlignment="1">
      <alignment horizontal="right" vertical="center"/>
    </xf>
    <xf numFmtId="0" fontId="51" fillId="6" borderId="57" xfId="0" applyFont="1" applyFill="1" applyBorder="1" applyAlignment="1">
      <alignment horizontal="center" vertical="center"/>
    </xf>
    <xf numFmtId="0" fontId="51" fillId="6" borderId="0" xfId="0" applyFont="1" applyFill="1" applyAlignment="1">
      <alignment horizontal="center" vertical="center"/>
    </xf>
    <xf numFmtId="0" fontId="49" fillId="6" borderId="0" xfId="0" applyFont="1" applyFill="1" applyAlignment="1">
      <alignment vertical="center"/>
    </xf>
    <xf numFmtId="0" fontId="52" fillId="6" borderId="58" xfId="0" applyFont="1" applyFill="1" applyBorder="1" applyAlignment="1">
      <alignment horizontal="center" vertical="center"/>
    </xf>
    <xf numFmtId="0" fontId="52" fillId="6" borderId="0" xfId="0" applyFont="1" applyFill="1" applyAlignment="1">
      <alignment horizontal="center" vertical="center"/>
    </xf>
    <xf numFmtId="0" fontId="45" fillId="7" borderId="57" xfId="0" applyFont="1" applyFill="1" applyBorder="1" applyAlignment="1">
      <alignment horizontal="left" vertical="center" wrapText="1" indent="1"/>
    </xf>
    <xf numFmtId="0" fontId="45" fillId="7" borderId="18" xfId="0" applyFont="1" applyFill="1" applyBorder="1" applyAlignment="1">
      <alignment horizontal="left" vertical="center" wrapText="1" indent="1"/>
    </xf>
    <xf numFmtId="178" fontId="30" fillId="6" borderId="0" xfId="0" applyNumberFormat="1" applyFont="1" applyFill="1" applyAlignment="1">
      <alignment horizontal="center" vertical="center"/>
    </xf>
    <xf numFmtId="0" fontId="30" fillId="6" borderId="0" xfId="0" applyFont="1" applyFill="1" applyAlignment="1">
      <alignment horizontal="center" vertical="center"/>
    </xf>
    <xf numFmtId="40" fontId="26" fillId="7" borderId="0" xfId="3" applyNumberFormat="1" applyFont="1" applyFill="1" applyBorder="1" applyAlignment="1">
      <alignment vertical="center"/>
    </xf>
    <xf numFmtId="0" fontId="45" fillId="7" borderId="57" xfId="0" applyFont="1" applyFill="1" applyBorder="1" applyAlignment="1">
      <alignment horizontal="center" vertical="center"/>
    </xf>
    <xf numFmtId="0" fontId="45" fillId="7" borderId="18" xfId="0" applyFont="1" applyFill="1" applyBorder="1" applyAlignment="1">
      <alignment horizontal="center" vertical="center"/>
    </xf>
    <xf numFmtId="0" fontId="22" fillId="0" borderId="22" xfId="0" applyFont="1" applyBorder="1" applyAlignment="1">
      <alignment horizontal="left" vertical="center"/>
    </xf>
    <xf numFmtId="0" fontId="22" fillId="0" borderId="40" xfId="0" applyFont="1" applyBorder="1" applyAlignment="1">
      <alignment vertical="center"/>
    </xf>
    <xf numFmtId="0" fontId="22" fillId="0" borderId="41" xfId="0" applyFont="1" applyBorder="1" applyAlignment="1">
      <alignment vertical="center"/>
    </xf>
    <xf numFmtId="0" fontId="22" fillId="0" borderId="39" xfId="0" applyFont="1" applyBorder="1" applyAlignment="1">
      <alignment vertical="center"/>
    </xf>
    <xf numFmtId="0" fontId="51" fillId="6" borderId="72" xfId="0" applyFont="1" applyFill="1" applyBorder="1" applyAlignment="1">
      <alignment horizontal="center" vertical="center"/>
    </xf>
    <xf numFmtId="0" fontId="51" fillId="6" borderId="73" xfId="0" applyFont="1" applyFill="1" applyBorder="1" applyAlignment="1">
      <alignment horizontal="center" vertical="center"/>
    </xf>
    <xf numFmtId="0" fontId="49" fillId="6" borderId="73" xfId="0" applyFont="1" applyFill="1" applyBorder="1" applyAlignment="1">
      <alignment vertical="center"/>
    </xf>
    <xf numFmtId="0" fontId="52" fillId="6" borderId="73" xfId="0" applyFont="1" applyFill="1" applyBorder="1" applyAlignment="1">
      <alignment horizontal="center" vertical="center"/>
    </xf>
    <xf numFmtId="0" fontId="52" fillId="6" borderId="74" xfId="0" applyFont="1" applyFill="1" applyBorder="1" applyAlignment="1">
      <alignment horizontal="center" vertical="center"/>
    </xf>
    <xf numFmtId="0" fontId="45" fillId="7" borderId="72" xfId="0" applyFont="1" applyFill="1" applyBorder="1" applyAlignment="1">
      <alignment horizontal="center" vertical="center"/>
    </xf>
    <xf numFmtId="0" fontId="45" fillId="7" borderId="79" xfId="0" applyFont="1" applyFill="1" applyBorder="1" applyAlignment="1">
      <alignment horizontal="center" vertical="center"/>
    </xf>
    <xf numFmtId="0" fontId="38" fillId="7" borderId="73" xfId="0" applyFont="1" applyFill="1" applyBorder="1" applyAlignment="1">
      <alignment horizontal="center" vertical="center"/>
    </xf>
    <xf numFmtId="0" fontId="22" fillId="7" borderId="73" xfId="0" applyFont="1" applyFill="1" applyBorder="1"/>
    <xf numFmtId="178" fontId="38" fillId="7" borderId="73" xfId="0" applyNumberFormat="1" applyFont="1" applyFill="1" applyBorder="1" applyAlignment="1">
      <alignment horizontal="center" vertical="center"/>
    </xf>
    <xf numFmtId="0" fontId="26" fillId="7" borderId="73" xfId="0" applyFont="1" applyFill="1" applyBorder="1" applyAlignment="1">
      <alignment horizontal="center" vertical="center"/>
    </xf>
    <xf numFmtId="0" fontId="38" fillId="7" borderId="73" xfId="0" applyFont="1" applyFill="1" applyBorder="1" applyAlignment="1">
      <alignment horizontal="center"/>
    </xf>
    <xf numFmtId="0" fontId="26" fillId="0" borderId="73" xfId="0" applyFont="1" applyBorder="1" applyAlignment="1">
      <alignment horizontal="center" vertical="center"/>
    </xf>
    <xf numFmtId="178" fontId="38" fillId="0" borderId="73" xfId="0" applyNumberFormat="1" applyFont="1" applyBorder="1" applyAlignment="1">
      <alignment horizontal="center" vertical="center"/>
    </xf>
    <xf numFmtId="0" fontId="22" fillId="0" borderId="73" xfId="0" applyFont="1" applyBorder="1"/>
    <xf numFmtId="0" fontId="26" fillId="0" borderId="73" xfId="0" applyFont="1" applyBorder="1" applyAlignment="1">
      <alignment horizontal="center"/>
    </xf>
    <xf numFmtId="178" fontId="39" fillId="0" borderId="79" xfId="0" applyNumberFormat="1" applyFont="1" applyBorder="1" applyAlignment="1">
      <alignment horizontal="right" vertical="center"/>
    </xf>
    <xf numFmtId="0" fontId="26" fillId="0" borderId="0" xfId="0" applyFont="1" applyAlignment="1">
      <alignment horizontal="center"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80" xfId="0" applyFont="1" applyBorder="1" applyAlignment="1">
      <alignment horizontal="center" vertical="center"/>
    </xf>
    <xf numFmtId="0" fontId="23" fillId="0" borderId="81" xfId="0" applyFont="1" applyBorder="1" applyAlignment="1">
      <alignment horizontal="center" vertical="center"/>
    </xf>
    <xf numFmtId="0" fontId="23" fillId="0" borderId="82" xfId="0" applyFont="1" applyBorder="1" applyAlignment="1">
      <alignment horizontal="center" vertical="center"/>
    </xf>
    <xf numFmtId="0" fontId="53" fillId="0" borderId="83" xfId="0" applyFont="1" applyBorder="1" applyAlignment="1">
      <alignment horizontal="center" vertical="center"/>
    </xf>
    <xf numFmtId="0" fontId="53" fillId="0" borderId="84" xfId="0" applyFont="1" applyBorder="1" applyAlignment="1">
      <alignment horizontal="center" vertical="center"/>
    </xf>
    <xf numFmtId="0" fontId="53" fillId="0" borderId="85" xfId="0" applyFont="1" applyBorder="1" applyAlignment="1">
      <alignment horizontal="center" vertical="center"/>
    </xf>
    <xf numFmtId="0" fontId="23" fillId="0" borderId="15" xfId="0" applyFont="1" applyBorder="1" applyAlignment="1">
      <alignment horizontal="left" vertical="center"/>
    </xf>
    <xf numFmtId="0" fontId="23" fillId="0" borderId="16" xfId="0" applyFont="1" applyBorder="1" applyAlignment="1">
      <alignment horizontal="left" vertical="center"/>
    </xf>
    <xf numFmtId="0" fontId="23" fillId="0" borderId="17" xfId="0" applyFont="1" applyBorder="1" applyAlignment="1">
      <alignment horizontal="left" vertical="center"/>
    </xf>
    <xf numFmtId="0" fontId="23" fillId="0" borderId="86" xfId="0" applyFont="1" applyBorder="1" applyAlignment="1">
      <alignment horizontal="center" vertical="center"/>
    </xf>
    <xf numFmtId="0" fontId="23" fillId="0" borderId="9" xfId="0" applyFont="1" applyBorder="1" applyAlignment="1">
      <alignment horizontal="center" vertical="center"/>
    </xf>
    <xf numFmtId="0" fontId="23" fillId="0" borderId="87" xfId="0" applyFont="1" applyBorder="1" applyAlignment="1">
      <alignment horizontal="center" vertical="center"/>
    </xf>
    <xf numFmtId="0" fontId="23" fillId="8" borderId="88" xfId="0" applyFont="1" applyFill="1" applyBorder="1" applyAlignment="1" applyProtection="1">
      <alignment horizontal="left" vertical="center" shrinkToFit="1"/>
      <protection locked="0"/>
    </xf>
    <xf numFmtId="0" fontId="23" fillId="8" borderId="27" xfId="0" applyFont="1" applyFill="1" applyBorder="1" applyAlignment="1" applyProtection="1">
      <alignment horizontal="left" vertical="center" shrinkToFit="1"/>
      <protection locked="0"/>
    </xf>
    <xf numFmtId="0" fontId="23" fillId="8" borderId="89" xfId="0" applyFont="1" applyFill="1" applyBorder="1" applyAlignment="1" applyProtection="1">
      <alignment horizontal="left" vertical="center" shrinkToFit="1"/>
      <protection locked="0"/>
    </xf>
    <xf numFmtId="0" fontId="23" fillId="0" borderId="14" xfId="0" applyFont="1" applyBorder="1" applyAlignment="1">
      <alignment horizontal="center" vertical="center"/>
    </xf>
    <xf numFmtId="0" fontId="23" fillId="0" borderId="0" xfId="0" applyFont="1" applyAlignment="1">
      <alignment horizontal="center" vertical="center"/>
    </xf>
    <xf numFmtId="0" fontId="23" fillId="0" borderId="90" xfId="0" applyFont="1" applyBorder="1" applyAlignment="1">
      <alignment horizontal="center" vertical="center"/>
    </xf>
    <xf numFmtId="0" fontId="23" fillId="8" borderId="34" xfId="0" applyFont="1" applyFill="1" applyBorder="1" applyAlignment="1" applyProtection="1">
      <alignment horizontal="left" vertical="center" shrinkToFit="1"/>
      <protection locked="0"/>
    </xf>
    <xf numFmtId="0" fontId="23" fillId="8" borderId="32" xfId="0" applyFont="1" applyFill="1" applyBorder="1" applyAlignment="1" applyProtection="1">
      <alignment horizontal="left" vertical="center" shrinkToFit="1"/>
      <protection locked="0"/>
    </xf>
    <xf numFmtId="0" fontId="23" fillId="8" borderId="91" xfId="0" applyFont="1" applyFill="1" applyBorder="1" applyAlignment="1" applyProtection="1">
      <alignment horizontal="left" vertical="center" shrinkToFit="1"/>
      <protection locked="0"/>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23" fillId="0" borderId="26" xfId="0" applyFont="1" applyBorder="1" applyAlignment="1">
      <alignment horizontal="left" vertical="center"/>
    </xf>
    <xf numFmtId="0" fontId="23" fillId="0" borderId="17" xfId="0" applyFont="1" applyBorder="1" applyAlignment="1">
      <alignment horizontal="right" vertical="center"/>
    </xf>
    <xf numFmtId="0" fontId="23" fillId="0" borderId="42" xfId="0" applyFont="1" applyBorder="1" applyAlignment="1">
      <alignment horizontal="center" vertical="center"/>
    </xf>
    <xf numFmtId="0" fontId="23" fillId="0" borderId="43" xfId="0" applyFont="1" applyBorder="1" applyAlignment="1">
      <alignment horizontal="center" vertical="center"/>
    </xf>
    <xf numFmtId="0" fontId="23" fillId="0" borderId="92" xfId="0" applyFont="1" applyBorder="1" applyAlignment="1">
      <alignment horizontal="center" vertical="center"/>
    </xf>
    <xf numFmtId="0" fontId="23" fillId="8" borderId="93" xfId="0" applyFont="1" applyFill="1" applyBorder="1" applyAlignment="1" applyProtection="1">
      <alignment horizontal="left" vertical="center" shrinkToFit="1"/>
      <protection locked="0"/>
    </xf>
    <xf numFmtId="0" fontId="23" fillId="8" borderId="94" xfId="0" applyFont="1" applyFill="1" applyBorder="1" applyAlignment="1" applyProtection="1">
      <alignment horizontal="left" vertical="center" shrinkToFit="1"/>
      <protection locked="0"/>
    </xf>
    <xf numFmtId="0" fontId="23" fillId="8" borderId="95" xfId="0" applyFont="1" applyFill="1" applyBorder="1" applyAlignment="1" applyProtection="1">
      <alignment horizontal="left" vertical="center" shrinkToFit="1"/>
      <protection locked="0"/>
    </xf>
    <xf numFmtId="0" fontId="23" fillId="0" borderId="96" xfId="0" applyFont="1" applyBorder="1" applyAlignment="1">
      <alignment horizontal="center" vertical="center"/>
    </xf>
    <xf numFmtId="0" fontId="23" fillId="0" borderId="10"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97" xfId="0" applyFont="1" applyBorder="1" applyAlignment="1">
      <alignment horizontal="center" vertical="center" wrapText="1"/>
    </xf>
    <xf numFmtId="0" fontId="23" fillId="3" borderId="98" xfId="0" applyFont="1" applyFill="1" applyBorder="1" applyAlignment="1" applyProtection="1">
      <alignment horizontal="center" vertical="center"/>
      <protection locked="0"/>
    </xf>
    <xf numFmtId="0" fontId="23" fillId="3" borderId="99" xfId="0" applyFont="1" applyFill="1" applyBorder="1" applyAlignment="1" applyProtection="1">
      <alignment horizontal="center" vertical="center"/>
      <protection locked="0"/>
    </xf>
    <xf numFmtId="0" fontId="54" fillId="0" borderId="17" xfId="0" applyFont="1" applyBorder="1" applyAlignment="1">
      <alignment horizontal="center" vertical="center"/>
    </xf>
    <xf numFmtId="0" fontId="23" fillId="0" borderId="100" xfId="0" applyFont="1" applyBorder="1" applyAlignment="1">
      <alignment horizontal="center" vertical="center"/>
    </xf>
    <xf numFmtId="0" fontId="23" fillId="0" borderId="14" xfId="0" applyFont="1" applyBorder="1" applyAlignment="1">
      <alignment horizontal="center" vertical="center" wrapText="1"/>
    </xf>
    <xf numFmtId="0" fontId="23" fillId="0" borderId="0" xfId="0" applyFont="1" applyAlignment="1">
      <alignment horizontal="center" vertical="center" wrapText="1"/>
    </xf>
    <xf numFmtId="0" fontId="23" fillId="0" borderId="90" xfId="0" applyFont="1" applyBorder="1" applyAlignment="1">
      <alignment horizontal="center" vertical="center" wrapText="1"/>
    </xf>
    <xf numFmtId="0" fontId="23" fillId="3" borderId="101" xfId="0" applyFont="1" applyFill="1" applyBorder="1" applyAlignment="1" applyProtection="1">
      <alignment horizontal="center" vertical="center"/>
      <protection locked="0"/>
    </xf>
    <xf numFmtId="0" fontId="23" fillId="3" borderId="34" xfId="0" applyFont="1" applyFill="1" applyBorder="1" applyAlignment="1" applyProtection="1">
      <alignment horizontal="center" vertical="center"/>
      <protection locked="0"/>
    </xf>
    <xf numFmtId="0" fontId="23" fillId="3" borderId="91" xfId="0" applyFont="1" applyFill="1" applyBorder="1" applyAlignment="1" applyProtection="1">
      <alignment horizontal="center" vertical="center"/>
      <protection locked="0"/>
    </xf>
    <xf numFmtId="0" fontId="23" fillId="0" borderId="102" xfId="0" applyFont="1" applyBorder="1" applyAlignment="1">
      <alignment horizontal="center" vertical="center" wrapText="1"/>
    </xf>
    <xf numFmtId="0" fontId="23" fillId="0" borderId="41" xfId="0" applyFont="1" applyBorder="1" applyAlignment="1">
      <alignment horizontal="center" vertical="center" wrapText="1"/>
    </xf>
    <xf numFmtId="0" fontId="23" fillId="0" borderId="103" xfId="0" applyFont="1" applyBorder="1" applyAlignment="1">
      <alignment horizontal="center" vertical="center" wrapText="1"/>
    </xf>
    <xf numFmtId="0" fontId="23" fillId="3" borderId="104" xfId="0" applyFont="1" applyFill="1" applyBorder="1" applyAlignment="1" applyProtection="1">
      <alignment horizontal="center" vertical="center"/>
      <protection locked="0"/>
    </xf>
    <xf numFmtId="0" fontId="23" fillId="3" borderId="105" xfId="0" applyFont="1" applyFill="1" applyBorder="1" applyAlignment="1" applyProtection="1">
      <alignment horizontal="center" vertical="center"/>
      <protection locked="0"/>
    </xf>
    <xf numFmtId="0" fontId="23" fillId="3" borderId="106" xfId="0" applyFont="1" applyFill="1" applyBorder="1" applyAlignment="1" applyProtection="1">
      <alignment horizontal="center" vertical="center"/>
      <protection locked="0"/>
    </xf>
    <xf numFmtId="0" fontId="23" fillId="0" borderId="107" xfId="0" applyFont="1" applyBorder="1" applyAlignment="1">
      <alignment vertical="center"/>
    </xf>
    <xf numFmtId="0" fontId="23" fillId="0" borderId="86"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87" xfId="0" applyFont="1" applyBorder="1" applyAlignment="1">
      <alignment horizontal="center" vertical="center" wrapText="1"/>
    </xf>
    <xf numFmtId="0" fontId="23" fillId="3" borderId="108" xfId="0" applyFont="1" applyFill="1" applyBorder="1" applyAlignment="1" applyProtection="1">
      <alignment horizontal="center" vertical="center"/>
      <protection locked="0"/>
    </xf>
    <xf numFmtId="0" fontId="23" fillId="3" borderId="88" xfId="0" applyFont="1" applyFill="1" applyBorder="1" applyAlignment="1" applyProtection="1">
      <alignment horizontal="center" vertical="center"/>
      <protection locked="0"/>
    </xf>
    <xf numFmtId="0" fontId="23" fillId="3" borderId="109" xfId="0" applyFont="1" applyFill="1" applyBorder="1" applyAlignment="1" applyProtection="1">
      <alignment horizontal="center" vertical="center"/>
      <protection locked="0"/>
    </xf>
    <xf numFmtId="0" fontId="23" fillId="0" borderId="110" xfId="0" applyFont="1" applyBorder="1" applyAlignment="1">
      <alignment horizontal="center" vertical="center"/>
    </xf>
    <xf numFmtId="0" fontId="23" fillId="3" borderId="1"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3" borderId="111" xfId="0" applyFont="1" applyFill="1" applyBorder="1" applyAlignment="1" applyProtection="1">
      <alignment horizontal="center" vertical="center"/>
      <protection locked="0"/>
    </xf>
    <xf numFmtId="0" fontId="23" fillId="0" borderId="26" xfId="0" applyFont="1" applyBorder="1" applyAlignment="1">
      <alignment horizontal="center" vertical="center"/>
    </xf>
    <xf numFmtId="0" fontId="23" fillId="0" borderId="112" xfId="0" applyFont="1" applyBorder="1" applyAlignment="1">
      <alignment horizontal="center" vertical="center"/>
    </xf>
    <xf numFmtId="180" fontId="23" fillId="8" borderId="88" xfId="0" applyNumberFormat="1" applyFont="1" applyFill="1" applyBorder="1" applyAlignment="1" applyProtection="1">
      <alignment horizontal="center" vertical="center"/>
      <protection locked="0"/>
    </xf>
    <xf numFmtId="180" fontId="23" fillId="8" borderId="27" xfId="0" applyNumberFormat="1" applyFont="1" applyFill="1" applyBorder="1" applyAlignment="1" applyProtection="1">
      <alignment horizontal="center" vertical="center"/>
      <protection locked="0"/>
    </xf>
    <xf numFmtId="0" fontId="23" fillId="8" borderId="27" xfId="0" applyFont="1" applyFill="1" applyBorder="1" applyAlignment="1" applyProtection="1">
      <alignment horizontal="center" vertical="center"/>
      <protection locked="0"/>
    </xf>
    <xf numFmtId="0" fontId="23" fillId="8" borderId="89" xfId="0" applyFont="1" applyFill="1" applyBorder="1" applyAlignment="1" applyProtection="1">
      <alignment horizontal="center" vertical="center"/>
      <protection locked="0"/>
    </xf>
    <xf numFmtId="0" fontId="23" fillId="0" borderId="17" xfId="0" applyFont="1" applyBorder="1" applyAlignment="1">
      <alignment horizontal="center" vertical="center" shrinkToFit="1"/>
    </xf>
    <xf numFmtId="0" fontId="23" fillId="0" borderId="15" xfId="0" applyFont="1" applyBorder="1" applyAlignment="1">
      <alignment horizontal="center" vertical="center"/>
    </xf>
    <xf numFmtId="180" fontId="23" fillId="8" borderId="34" xfId="0" applyNumberFormat="1" applyFont="1" applyFill="1" applyBorder="1" applyAlignment="1" applyProtection="1">
      <alignment horizontal="center" vertical="center"/>
      <protection locked="0"/>
    </xf>
    <xf numFmtId="180" fontId="23" fillId="8" borderId="32" xfId="0" applyNumberFormat="1" applyFont="1" applyFill="1" applyBorder="1" applyAlignment="1" applyProtection="1">
      <alignment horizontal="center" vertical="center"/>
      <protection locked="0"/>
    </xf>
    <xf numFmtId="0" fontId="23" fillId="8" borderId="32" xfId="0" applyFont="1" applyFill="1" applyBorder="1" applyAlignment="1" applyProtection="1">
      <alignment horizontal="center" vertical="center"/>
      <protection locked="0"/>
    </xf>
    <xf numFmtId="0" fontId="23" fillId="8" borderId="91" xfId="0" applyFont="1" applyFill="1" applyBorder="1" applyAlignment="1" applyProtection="1">
      <alignment horizontal="center" vertical="center"/>
      <protection locked="0"/>
    </xf>
    <xf numFmtId="0" fontId="23" fillId="0" borderId="113" xfId="0" applyFont="1" applyBorder="1" applyAlignment="1">
      <alignment horizontal="center" vertical="center" wrapText="1"/>
    </xf>
    <xf numFmtId="0" fontId="23" fillId="0" borderId="114" xfId="0" applyFont="1" applyBorder="1" applyAlignment="1">
      <alignment horizontal="center" vertical="center"/>
    </xf>
    <xf numFmtId="180" fontId="23" fillId="8" borderId="115" xfId="0" applyNumberFormat="1" applyFont="1" applyFill="1" applyBorder="1" applyAlignment="1" applyProtection="1">
      <alignment horizontal="center" vertical="center"/>
      <protection locked="0"/>
    </xf>
    <xf numFmtId="180" fontId="23" fillId="8" borderId="116" xfId="0" applyNumberFormat="1" applyFont="1" applyFill="1" applyBorder="1" applyAlignment="1" applyProtection="1">
      <alignment horizontal="center" vertical="center"/>
      <protection locked="0"/>
    </xf>
    <xf numFmtId="0" fontId="23" fillId="8" borderId="116" xfId="0" applyFont="1" applyFill="1" applyBorder="1" applyAlignment="1" applyProtection="1">
      <alignment horizontal="center" vertical="center"/>
      <protection locked="0"/>
    </xf>
    <xf numFmtId="0" fontId="23" fillId="8" borderId="117" xfId="0" applyFont="1" applyFill="1" applyBorder="1" applyAlignment="1" applyProtection="1">
      <alignment horizontal="center" vertical="center"/>
      <protection locked="0"/>
    </xf>
    <xf numFmtId="0" fontId="23" fillId="0" borderId="29" xfId="0" applyFont="1" applyBorder="1" applyAlignment="1">
      <alignment horizontal="center" vertical="center"/>
    </xf>
    <xf numFmtId="0" fontId="23" fillId="0" borderId="118" xfId="0" applyFont="1" applyBorder="1" applyAlignment="1">
      <alignment horizontal="center" vertical="center"/>
    </xf>
    <xf numFmtId="176" fontId="23" fillId="3" borderId="119" xfId="0" applyNumberFormat="1" applyFont="1" applyFill="1" applyBorder="1" applyAlignment="1" applyProtection="1">
      <alignment horizontal="center" vertical="center" shrinkToFit="1"/>
      <protection locked="0"/>
    </xf>
    <xf numFmtId="176" fontId="23" fillId="3" borderId="120" xfId="0" applyNumberFormat="1" applyFont="1" applyFill="1" applyBorder="1" applyAlignment="1" applyProtection="1">
      <alignment horizontal="center" vertical="center" shrinkToFit="1"/>
      <protection locked="0"/>
    </xf>
    <xf numFmtId="176" fontId="23" fillId="3" borderId="121" xfId="0" applyNumberFormat="1" applyFont="1" applyFill="1" applyBorder="1" applyAlignment="1" applyProtection="1">
      <alignment horizontal="center" vertical="center" shrinkToFit="1"/>
      <protection locked="0"/>
    </xf>
    <xf numFmtId="0" fontId="23" fillId="0" borderId="18" xfId="0" applyFont="1" applyBorder="1" applyAlignment="1">
      <alignment horizontal="center" vertical="center"/>
    </xf>
    <xf numFmtId="176" fontId="23" fillId="3" borderId="34" xfId="0" applyNumberFormat="1" applyFont="1" applyFill="1" applyBorder="1" applyAlignment="1" applyProtection="1">
      <alignment horizontal="center" vertical="center" shrinkToFit="1"/>
      <protection locked="0"/>
    </xf>
    <xf numFmtId="176" fontId="23" fillId="3" borderId="32" xfId="0" applyNumberFormat="1" applyFont="1" applyFill="1" applyBorder="1" applyAlignment="1" applyProtection="1">
      <alignment horizontal="center" vertical="center" shrinkToFit="1"/>
      <protection locked="0"/>
    </xf>
    <xf numFmtId="176" fontId="23" fillId="3" borderId="91" xfId="0" applyNumberFormat="1" applyFont="1" applyFill="1" applyBorder="1" applyAlignment="1" applyProtection="1">
      <alignment horizontal="center" vertical="center" shrinkToFit="1"/>
      <protection locked="0"/>
    </xf>
    <xf numFmtId="176" fontId="23" fillId="3" borderId="115" xfId="0" applyNumberFormat="1" applyFont="1" applyFill="1" applyBorder="1" applyAlignment="1" applyProtection="1">
      <alignment horizontal="center" vertical="center" shrinkToFit="1"/>
      <protection locked="0"/>
    </xf>
    <xf numFmtId="176" fontId="23" fillId="3" borderId="116" xfId="0" applyNumberFormat="1" applyFont="1" applyFill="1" applyBorder="1" applyAlignment="1" applyProtection="1">
      <alignment horizontal="center" vertical="center" shrinkToFit="1"/>
      <protection locked="0"/>
    </xf>
    <xf numFmtId="176" fontId="23" fillId="3" borderId="117" xfId="0" applyNumberFormat="1" applyFont="1" applyFill="1" applyBorder="1" applyAlignment="1" applyProtection="1">
      <alignment horizontal="center" vertical="center" shrinkToFit="1"/>
      <protection locked="0"/>
    </xf>
    <xf numFmtId="0" fontId="23" fillId="0" borderId="107" xfId="0" applyFont="1" applyBorder="1" applyAlignment="1">
      <alignment horizontal="center" vertical="center" shrinkToFit="1"/>
    </xf>
    <xf numFmtId="0" fontId="23" fillId="0" borderId="31" xfId="0" applyFont="1" applyBorder="1" applyAlignment="1">
      <alignment horizontal="center" vertical="center"/>
    </xf>
    <xf numFmtId="0" fontId="23" fillId="0" borderId="122"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176" fontId="23" fillId="3" borderId="93" xfId="0" applyNumberFormat="1" applyFont="1" applyFill="1" applyBorder="1" applyAlignment="1" applyProtection="1">
      <alignment horizontal="center" vertical="center" shrinkToFit="1"/>
      <protection locked="0"/>
    </xf>
    <xf numFmtId="176" fontId="23" fillId="3" borderId="95" xfId="0" applyNumberFormat="1" applyFont="1" applyFill="1" applyBorder="1" applyAlignment="1" applyProtection="1">
      <alignment horizontal="center" vertical="center" shrinkToFit="1"/>
      <protection locked="0"/>
    </xf>
    <xf numFmtId="0" fontId="23" fillId="3" borderId="123" xfId="0" applyFont="1" applyFill="1" applyBorder="1" applyAlignment="1" applyProtection="1">
      <alignment horizontal="center" vertical="center"/>
      <protection locked="0"/>
    </xf>
    <xf numFmtId="0" fontId="23" fillId="3" borderId="32" xfId="0" applyFont="1" applyFill="1" applyBorder="1" applyAlignment="1" applyProtection="1">
      <alignment horizontal="center" vertical="center"/>
      <protection locked="0"/>
    </xf>
    <xf numFmtId="0" fontId="23" fillId="0" borderId="124" xfId="0" applyFont="1" applyBorder="1" applyAlignment="1">
      <alignment horizontal="left" vertical="center"/>
    </xf>
    <xf numFmtId="0" fontId="23" fillId="0" borderId="22" xfId="0" applyFont="1" applyBorder="1" applyAlignment="1">
      <alignment horizontal="left" vertical="center"/>
    </xf>
    <xf numFmtId="0" fontId="23" fillId="0" borderId="107" xfId="0" applyFont="1" applyBorder="1" applyAlignment="1">
      <alignment horizontal="center" vertical="center"/>
    </xf>
    <xf numFmtId="0" fontId="23" fillId="0" borderId="42" xfId="0" applyFont="1" applyBorder="1" applyAlignment="1">
      <alignment horizontal="center" vertical="center" wrapText="1"/>
    </xf>
    <xf numFmtId="0" fontId="23" fillId="0" borderId="43" xfId="0" applyFont="1" applyBorder="1" applyAlignment="1">
      <alignment horizontal="center" vertical="center" wrapText="1"/>
    </xf>
    <xf numFmtId="0" fontId="23" fillId="0" borderId="92" xfId="0" applyFont="1" applyBorder="1" applyAlignment="1">
      <alignment horizontal="center" vertical="center" wrapText="1"/>
    </xf>
    <xf numFmtId="0" fontId="23" fillId="3" borderId="93" xfId="0" applyFont="1" applyFill="1" applyBorder="1" applyAlignment="1" applyProtection="1">
      <alignment horizontal="center" vertical="center"/>
      <protection locked="0"/>
    </xf>
    <xf numFmtId="0" fontId="23" fillId="3" borderId="94" xfId="0" applyFont="1" applyFill="1" applyBorder="1" applyAlignment="1" applyProtection="1">
      <alignment horizontal="center" vertical="center"/>
      <protection locked="0"/>
    </xf>
    <xf numFmtId="0" fontId="23" fillId="0" borderId="15" xfId="0" applyFont="1" applyBorder="1" applyAlignment="1">
      <alignment vertical="center"/>
    </xf>
    <xf numFmtId="0" fontId="23" fillId="0" borderId="5" xfId="0" applyFont="1" applyBorder="1" applyAlignment="1">
      <alignment horizontal="left" vertical="center"/>
    </xf>
    <xf numFmtId="0" fontId="23" fillId="0" borderId="17" xfId="0" applyFont="1" applyBorder="1" applyAlignment="1">
      <alignment vertical="center"/>
    </xf>
    <xf numFmtId="0" fontId="22" fillId="0" borderId="10" xfId="0" applyFont="1" applyBorder="1" applyAlignment="1">
      <alignment horizontal="left" vertical="top" wrapText="1"/>
    </xf>
    <xf numFmtId="0" fontId="23" fillId="0" borderId="11" xfId="0" applyFont="1" applyBorder="1" applyAlignment="1">
      <alignment horizontal="left" vertical="top"/>
    </xf>
    <xf numFmtId="0" fontId="23" fillId="0" borderId="11" xfId="0" applyFont="1" applyBorder="1" applyAlignment="1">
      <alignment vertical="center"/>
    </xf>
    <xf numFmtId="0" fontId="23" fillId="0" borderId="11" xfId="0" applyFont="1" applyBorder="1" applyAlignment="1">
      <alignment vertical="top"/>
    </xf>
    <xf numFmtId="0" fontId="55" fillId="0" borderId="10" xfId="0" applyFont="1" applyBorder="1" applyAlignment="1">
      <alignment vertical="center"/>
    </xf>
    <xf numFmtId="0" fontId="55" fillId="0" borderId="11" xfId="0" applyFont="1" applyBorder="1"/>
    <xf numFmtId="0" fontId="55" fillId="0" borderId="11" xfId="0" applyFont="1" applyBorder="1" applyAlignment="1">
      <alignment vertical="center"/>
    </xf>
    <xf numFmtId="0" fontId="55" fillId="0" borderId="13" xfId="0" applyFont="1" applyBorder="1" applyAlignment="1">
      <alignment vertical="center"/>
    </xf>
    <xf numFmtId="0" fontId="23" fillId="0" borderId="14" xfId="0" applyFont="1" applyBorder="1" applyAlignment="1">
      <alignment horizontal="left" vertical="top"/>
    </xf>
    <xf numFmtId="0" fontId="23" fillId="0" borderId="0" xfId="0" applyFont="1" applyAlignment="1">
      <alignment horizontal="left" vertical="top"/>
    </xf>
    <xf numFmtId="0" fontId="23" fillId="0" borderId="0" xfId="0" applyFont="1" applyAlignment="1">
      <alignment vertical="top"/>
    </xf>
    <xf numFmtId="0" fontId="55" fillId="0" borderId="14" xfId="0" applyFont="1" applyBorder="1" applyAlignment="1">
      <alignment vertical="center"/>
    </xf>
    <xf numFmtId="0" fontId="55" fillId="0" borderId="0" xfId="0" applyFont="1" applyAlignment="1">
      <alignment vertical="center"/>
    </xf>
    <xf numFmtId="0" fontId="55" fillId="0" borderId="1" xfId="0" applyFont="1" applyBorder="1" applyAlignment="1">
      <alignment vertical="center"/>
    </xf>
    <xf numFmtId="0" fontId="23" fillId="0" borderId="110" xfId="0" applyFont="1" applyBorder="1" applyAlignment="1">
      <alignment vertical="center"/>
    </xf>
    <xf numFmtId="0" fontId="23" fillId="0" borderId="16" xfId="0" applyFont="1" applyBorder="1" applyAlignment="1">
      <alignment horizontal="right" vertical="center"/>
    </xf>
    <xf numFmtId="176" fontId="56" fillId="0" borderId="0" xfId="0" applyNumberFormat="1" applyFont="1"/>
    <xf numFmtId="40" fontId="55" fillId="0" borderId="0" xfId="3" applyNumberFormat="1" applyFont="1" applyBorder="1" applyAlignment="1">
      <alignment vertical="center"/>
    </xf>
    <xf numFmtId="40" fontId="55" fillId="0" borderId="1" xfId="3" applyNumberFormat="1" applyFont="1" applyBorder="1" applyAlignment="1">
      <alignment horizontal="right" vertical="center"/>
    </xf>
    <xf numFmtId="0" fontId="23" fillId="0" borderId="16" xfId="0" applyFont="1" applyBorder="1" applyAlignment="1">
      <alignment horizontal="center" vertical="center"/>
    </xf>
    <xf numFmtId="0" fontId="55" fillId="0" borderId="0" xfId="0" applyFont="1" applyAlignment="1">
      <alignment horizontal="right" vertical="center"/>
    </xf>
    <xf numFmtId="38" fontId="55" fillId="0" borderId="0" xfId="3" applyNumberFormat="1" applyFont="1" applyAlignment="1">
      <alignment horizontal="right" vertical="center"/>
    </xf>
    <xf numFmtId="38" fontId="55" fillId="0" borderId="1" xfId="3" applyNumberFormat="1" applyFont="1" applyBorder="1" applyAlignment="1">
      <alignment horizontal="right" vertical="center"/>
    </xf>
    <xf numFmtId="176" fontId="57" fillId="0" borderId="0" xfId="0" applyNumberFormat="1" applyFont="1" applyAlignment="1">
      <alignment vertical="center"/>
    </xf>
    <xf numFmtId="0" fontId="23" fillId="0" borderId="35" xfId="0" applyFont="1" applyBorder="1" applyAlignment="1">
      <alignment vertical="center"/>
    </xf>
    <xf numFmtId="0" fontId="23" fillId="0" borderId="37" xfId="0" applyFont="1" applyBorder="1" applyAlignment="1">
      <alignment horizontal="center" vertical="center"/>
    </xf>
    <xf numFmtId="0" fontId="23" fillId="0" borderId="38" xfId="0" applyFont="1" applyBorder="1" applyAlignment="1">
      <alignment horizontal="center" vertical="center"/>
    </xf>
    <xf numFmtId="0" fontId="23" fillId="0" borderId="42" xfId="0" applyFont="1" applyBorder="1" applyAlignment="1">
      <alignment horizontal="left" vertical="top"/>
    </xf>
    <xf numFmtId="0" fontId="23" fillId="0" borderId="43" xfId="0" applyFont="1" applyBorder="1" applyAlignment="1">
      <alignment horizontal="left" vertical="top"/>
    </xf>
    <xf numFmtId="0" fontId="23" fillId="0" borderId="43" xfId="0" applyFont="1" applyBorder="1" applyAlignment="1">
      <alignment vertical="top"/>
    </xf>
    <xf numFmtId="0" fontId="23" fillId="0" borderId="43" xfId="0" applyFont="1" applyBorder="1" applyAlignment="1">
      <alignment vertical="center"/>
    </xf>
    <xf numFmtId="0" fontId="55" fillId="0" borderId="42" xfId="0" applyFont="1" applyBorder="1" applyAlignment="1">
      <alignment vertical="center"/>
    </xf>
    <xf numFmtId="0" fontId="55" fillId="0" borderId="43" xfId="0" applyFont="1" applyBorder="1" applyAlignment="1">
      <alignment vertical="center"/>
    </xf>
    <xf numFmtId="0" fontId="55" fillId="0" borderId="44" xfId="0" applyFont="1" applyBorder="1" applyAlignment="1">
      <alignment vertical="center"/>
    </xf>
    <xf numFmtId="0" fontId="58" fillId="0" borderId="0" xfId="0" applyFont="1" applyAlignment="1">
      <alignment vertical="center"/>
    </xf>
    <xf numFmtId="0" fontId="53" fillId="0" borderId="125" xfId="0" applyFont="1" applyBorder="1" applyAlignment="1">
      <alignment horizontal="center" vertical="center"/>
    </xf>
    <xf numFmtId="0" fontId="23" fillId="0" borderId="108" xfId="0" applyFont="1" applyBorder="1" applyAlignment="1">
      <alignment horizontal="left" vertical="center" shrinkToFit="1"/>
    </xf>
    <xf numFmtId="0" fontId="23" fillId="0" borderId="27" xfId="0" applyFont="1" applyBorder="1" applyAlignment="1">
      <alignment horizontal="left" vertical="center" shrinkToFit="1"/>
    </xf>
    <xf numFmtId="0" fontId="23" fillId="0" borderId="89" xfId="0" applyFont="1" applyBorder="1" applyAlignment="1">
      <alignment horizontal="left" vertical="center" shrinkToFit="1"/>
    </xf>
    <xf numFmtId="0" fontId="23" fillId="0" borderId="101" xfId="0" applyFont="1" applyBorder="1" applyAlignment="1">
      <alignment horizontal="left" vertical="center" shrinkToFit="1"/>
    </xf>
    <xf numFmtId="0" fontId="23" fillId="0" borderId="32" xfId="0" applyFont="1" applyBorder="1" applyAlignment="1">
      <alignment horizontal="left" vertical="center" shrinkToFit="1"/>
    </xf>
    <xf numFmtId="0" fontId="23" fillId="0" borderId="91" xfId="0" applyFont="1" applyBorder="1" applyAlignment="1">
      <alignment horizontal="left" vertical="center" shrinkToFit="1"/>
    </xf>
    <xf numFmtId="0" fontId="23" fillId="0" borderId="28" xfId="0" applyFont="1" applyBorder="1" applyAlignment="1">
      <alignment horizontal="left" vertical="center"/>
    </xf>
    <xf numFmtId="0" fontId="23" fillId="0" borderId="30" xfId="0" applyFont="1" applyBorder="1" applyAlignment="1">
      <alignment horizontal="left" vertical="center"/>
    </xf>
    <xf numFmtId="0" fontId="23" fillId="0" borderId="126" xfId="0" applyFont="1" applyBorder="1" applyAlignment="1">
      <alignment horizontal="left" vertical="center" shrinkToFit="1"/>
    </xf>
    <xf numFmtId="0" fontId="23" fillId="0" borderId="94" xfId="0" applyFont="1" applyBorder="1" applyAlignment="1">
      <alignment horizontal="left" vertical="center" shrinkToFit="1"/>
    </xf>
    <xf numFmtId="0" fontId="23" fillId="0" borderId="95" xfId="0" applyFont="1" applyBorder="1" applyAlignment="1">
      <alignment horizontal="left" vertical="center" shrinkToFit="1"/>
    </xf>
    <xf numFmtId="0" fontId="23" fillId="0" borderId="2" xfId="0" applyFont="1" applyBorder="1" applyAlignment="1">
      <alignment horizontal="center" vertical="center"/>
    </xf>
    <xf numFmtId="180" fontId="23" fillId="0" borderId="127" xfId="0" applyNumberFormat="1" applyFont="1" applyBorder="1" applyAlignment="1">
      <alignment horizontal="center" vertical="center"/>
    </xf>
    <xf numFmtId="180" fontId="23" fillId="0" borderId="123" xfId="0" applyNumberFormat="1" applyFont="1" applyBorder="1" applyAlignment="1">
      <alignment horizontal="center" vertical="center"/>
    </xf>
    <xf numFmtId="180" fontId="23" fillId="0" borderId="99" xfId="0" applyNumberFormat="1" applyFont="1" applyBorder="1" applyAlignment="1">
      <alignment horizontal="center" vertical="center"/>
    </xf>
    <xf numFmtId="180" fontId="23" fillId="0" borderId="101" xfId="0" applyNumberFormat="1" applyFont="1" applyBorder="1" applyAlignment="1">
      <alignment horizontal="center" vertical="center"/>
    </xf>
    <xf numFmtId="180" fontId="23" fillId="0" borderId="32" xfId="0" applyNumberFormat="1" applyFont="1" applyBorder="1" applyAlignment="1">
      <alignment horizontal="center" vertical="center"/>
    </xf>
    <xf numFmtId="180" fontId="23" fillId="0" borderId="91" xfId="0" applyNumberFormat="1" applyFont="1" applyBorder="1" applyAlignment="1">
      <alignment horizontal="center" vertical="center"/>
    </xf>
    <xf numFmtId="0" fontId="23" fillId="0" borderId="114" xfId="0" applyFont="1" applyBorder="1" applyAlignment="1">
      <alignment horizontal="center" vertical="center" wrapText="1"/>
    </xf>
    <xf numFmtId="180" fontId="23" fillId="0" borderId="128" xfId="0" applyNumberFormat="1" applyFont="1" applyBorder="1" applyAlignment="1">
      <alignment horizontal="center" vertical="center"/>
    </xf>
    <xf numFmtId="180" fontId="23" fillId="0" borderId="116" xfId="0" applyNumberFormat="1" applyFont="1" applyBorder="1" applyAlignment="1">
      <alignment horizontal="center" vertical="center"/>
    </xf>
    <xf numFmtId="180" fontId="23" fillId="0" borderId="117" xfId="0" applyNumberFormat="1" applyFont="1" applyBorder="1" applyAlignment="1">
      <alignment horizontal="center" vertical="center"/>
    </xf>
    <xf numFmtId="0" fontId="23" fillId="0" borderId="30" xfId="0" applyFont="1" applyBorder="1" applyAlignment="1">
      <alignment horizontal="center" vertical="center"/>
    </xf>
    <xf numFmtId="176" fontId="23" fillId="0" borderId="129" xfId="0" applyNumberFormat="1" applyFont="1" applyBorder="1" applyAlignment="1">
      <alignment horizontal="center" vertical="center" shrinkToFit="1"/>
    </xf>
    <xf numFmtId="176" fontId="23" fillId="0" borderId="120" xfId="0" applyNumberFormat="1" applyFont="1" applyBorder="1" applyAlignment="1">
      <alignment horizontal="center" vertical="center" shrinkToFit="1"/>
    </xf>
    <xf numFmtId="176" fontId="23" fillId="0" borderId="121" xfId="0" applyNumberFormat="1" applyFont="1" applyBorder="1" applyAlignment="1">
      <alignment horizontal="center" vertical="center" shrinkToFit="1"/>
    </xf>
    <xf numFmtId="176" fontId="23" fillId="0" borderId="101" xfId="0" applyNumberFormat="1" applyFont="1" applyBorder="1" applyAlignment="1">
      <alignment horizontal="center" vertical="center" shrinkToFit="1"/>
    </xf>
    <xf numFmtId="176" fontId="23" fillId="0" borderId="32" xfId="0" applyNumberFormat="1" applyFont="1" applyBorder="1" applyAlignment="1">
      <alignment horizontal="center" vertical="center" shrinkToFit="1"/>
    </xf>
    <xf numFmtId="176" fontId="23" fillId="0" borderId="91" xfId="0" applyNumberFormat="1" applyFont="1" applyBorder="1" applyAlignment="1">
      <alignment horizontal="center" vertical="center" shrinkToFit="1"/>
    </xf>
    <xf numFmtId="176" fontId="23" fillId="0" borderId="128" xfId="0" applyNumberFormat="1" applyFont="1" applyBorder="1" applyAlignment="1">
      <alignment horizontal="center" vertical="center" shrinkToFit="1"/>
    </xf>
    <xf numFmtId="176" fontId="23" fillId="0" borderId="116" xfId="0" applyNumberFormat="1" applyFont="1" applyBorder="1" applyAlignment="1">
      <alignment horizontal="center" vertical="center" shrinkToFit="1"/>
    </xf>
    <xf numFmtId="176" fontId="23" fillId="0" borderId="117" xfId="0" applyNumberFormat="1" applyFont="1" applyBorder="1" applyAlignment="1">
      <alignment horizontal="center" vertical="center" shrinkToFit="1"/>
    </xf>
    <xf numFmtId="0" fontId="23" fillId="0" borderId="124" xfId="0" applyFont="1" applyBorder="1" applyAlignment="1">
      <alignment horizontal="center" vertical="center"/>
    </xf>
    <xf numFmtId="0" fontId="23" fillId="0" borderId="22" xfId="0" applyFont="1" applyBorder="1" applyAlignment="1">
      <alignment horizontal="center" vertical="center"/>
    </xf>
    <xf numFmtId="0" fontId="23" fillId="0" borderId="103" xfId="0" applyFont="1" applyBorder="1" applyAlignment="1">
      <alignment horizontal="center" vertical="center"/>
    </xf>
    <xf numFmtId="176" fontId="23" fillId="0" borderId="104" xfId="0" applyNumberFormat="1" applyFont="1" applyBorder="1" applyAlignment="1">
      <alignment horizontal="center" vertical="center" shrinkToFit="1"/>
    </xf>
    <xf numFmtId="176" fontId="23" fillId="0" borderId="33" xfId="0" applyNumberFormat="1" applyFont="1" applyBorder="1" applyAlignment="1">
      <alignment horizontal="center" vertical="center" shrinkToFit="1"/>
    </xf>
    <xf numFmtId="176" fontId="23" fillId="0" borderId="106" xfId="0" applyNumberFormat="1" applyFont="1" applyBorder="1" applyAlignment="1">
      <alignment horizontal="center" vertical="center" shrinkToFit="1"/>
    </xf>
    <xf numFmtId="0" fontId="23" fillId="0" borderId="8" xfId="0" applyFont="1" applyBorder="1" applyAlignment="1">
      <alignment horizontal="center" vertical="center"/>
    </xf>
    <xf numFmtId="0" fontId="23" fillId="0" borderId="108" xfId="0" applyFont="1" applyBorder="1" applyAlignment="1">
      <alignment horizontal="center" vertical="center"/>
    </xf>
    <xf numFmtId="0" fontId="23" fillId="0" borderId="27" xfId="0" applyFont="1" applyBorder="1" applyAlignment="1">
      <alignment horizontal="center" vertical="center"/>
    </xf>
    <xf numFmtId="0" fontId="23" fillId="0" borderId="89" xfId="0" applyFont="1" applyBorder="1" applyAlignment="1">
      <alignment horizontal="center" vertical="center"/>
    </xf>
    <xf numFmtId="0" fontId="23" fillId="0" borderId="23" xfId="0" applyFont="1" applyBorder="1" applyAlignment="1">
      <alignment horizontal="center" vertical="center"/>
    </xf>
    <xf numFmtId="0" fontId="23" fillId="0" borderId="101" xfId="0" applyFont="1" applyBorder="1" applyAlignment="1">
      <alignment horizontal="center" vertical="center"/>
    </xf>
    <xf numFmtId="0" fontId="23" fillId="0" borderId="32" xfId="0" applyFont="1" applyBorder="1" applyAlignment="1">
      <alignment horizontal="center" vertical="center"/>
    </xf>
    <xf numFmtId="0" fontId="23" fillId="0" borderId="91" xfId="0" applyFont="1" applyBorder="1" applyAlignment="1">
      <alignment horizontal="center" vertical="center"/>
    </xf>
    <xf numFmtId="0" fontId="23" fillId="0" borderId="40" xfId="0" applyFont="1" applyBorder="1" applyAlignment="1">
      <alignment horizontal="center" vertical="center"/>
    </xf>
    <xf numFmtId="0" fontId="23" fillId="0" borderId="104" xfId="0" applyFont="1" applyBorder="1" applyAlignment="1">
      <alignment horizontal="center" vertical="center"/>
    </xf>
    <xf numFmtId="0" fontId="23" fillId="0" borderId="33" xfId="0" applyFont="1" applyBorder="1" applyAlignment="1">
      <alignment horizontal="center" vertical="center"/>
    </xf>
    <xf numFmtId="0" fontId="23" fillId="0" borderId="106" xfId="0" applyFont="1" applyBorder="1" applyAlignment="1">
      <alignment horizontal="center" vertical="center"/>
    </xf>
    <xf numFmtId="181" fontId="23" fillId="0" borderId="108" xfId="0" applyNumberFormat="1" applyFont="1" applyBorder="1" applyAlignment="1">
      <alignment horizontal="center" vertical="center"/>
    </xf>
    <xf numFmtId="181" fontId="23" fillId="0" borderId="27" xfId="0" applyNumberFormat="1" applyFont="1" applyBorder="1" applyAlignment="1">
      <alignment horizontal="center" vertical="center"/>
    </xf>
    <xf numFmtId="181" fontId="23" fillId="0" borderId="89" xfId="0" applyNumberFormat="1" applyFont="1" applyBorder="1" applyAlignment="1">
      <alignment horizontal="center" vertical="center"/>
    </xf>
    <xf numFmtId="181" fontId="23" fillId="0" borderId="101" xfId="0" applyNumberFormat="1" applyFont="1" applyBorder="1" applyAlignment="1">
      <alignment horizontal="center" vertical="center"/>
    </xf>
    <xf numFmtId="181" fontId="23" fillId="0" borderId="32" xfId="0" applyNumberFormat="1" applyFont="1" applyBorder="1" applyAlignment="1">
      <alignment horizontal="center" vertical="center"/>
    </xf>
    <xf numFmtId="181" fontId="23" fillId="0" borderId="91" xfId="0" applyNumberFormat="1" applyFont="1" applyBorder="1" applyAlignment="1">
      <alignment horizontal="center" vertical="center"/>
    </xf>
    <xf numFmtId="0" fontId="23" fillId="0" borderId="130" xfId="0" applyFont="1" applyBorder="1" applyAlignment="1">
      <alignment horizontal="center" vertical="center"/>
    </xf>
    <xf numFmtId="181" fontId="23" fillId="0" borderId="126" xfId="0" applyNumberFormat="1" applyFont="1" applyBorder="1" applyAlignment="1">
      <alignment horizontal="center" vertical="center"/>
    </xf>
    <xf numFmtId="181" fontId="23" fillId="0" borderId="94" xfId="0" applyNumberFormat="1" applyFont="1" applyBorder="1" applyAlignment="1">
      <alignment horizontal="center" vertical="center"/>
    </xf>
    <xf numFmtId="181" fontId="23" fillId="0" borderId="95" xfId="0" applyNumberFormat="1" applyFont="1" applyBorder="1" applyAlignment="1">
      <alignment horizontal="center" vertical="center"/>
    </xf>
    <xf numFmtId="0" fontId="23" fillId="0" borderId="13" xfId="0" applyFont="1" applyBorder="1" applyAlignment="1">
      <alignment vertical="center"/>
    </xf>
    <xf numFmtId="0" fontId="53" fillId="0" borderId="11" xfId="0" applyFont="1" applyBorder="1" applyAlignment="1">
      <alignment horizontal="left" vertical="top" wrapText="1"/>
    </xf>
    <xf numFmtId="0" fontId="53" fillId="0" borderId="13" xfId="0" applyFont="1" applyBorder="1" applyAlignment="1">
      <alignment horizontal="left" vertical="top" wrapText="1"/>
    </xf>
    <xf numFmtId="0" fontId="23" fillId="0" borderId="1" xfId="0" applyFont="1" applyBorder="1" applyAlignment="1">
      <alignment vertical="center"/>
    </xf>
    <xf numFmtId="0" fontId="23" fillId="0" borderId="0" xfId="0" quotePrefix="1" applyFont="1" applyAlignment="1">
      <alignment vertical="center"/>
    </xf>
    <xf numFmtId="0" fontId="53" fillId="0" borderId="1" xfId="0" applyFont="1" applyBorder="1" applyAlignment="1">
      <alignment horizontal="left" vertical="top" wrapText="1"/>
    </xf>
    <xf numFmtId="0" fontId="53" fillId="0" borderId="0" xfId="0" applyFont="1" applyAlignment="1">
      <alignment horizontal="left" vertical="top" wrapText="1"/>
    </xf>
    <xf numFmtId="0" fontId="23" fillId="0" borderId="5" xfId="0" applyFont="1" applyBorder="1" applyAlignment="1">
      <alignment horizontal="right" vertical="center"/>
    </xf>
    <xf numFmtId="176" fontId="55" fillId="0" borderId="0" xfId="0" applyNumberFormat="1" applyFont="1" applyAlignment="1">
      <alignment vertical="center"/>
    </xf>
    <xf numFmtId="176" fontId="55" fillId="0" borderId="0" xfId="0" applyNumberFormat="1" applyFont="1" applyAlignment="1">
      <alignment horizontal="right" vertical="center"/>
    </xf>
    <xf numFmtId="182" fontId="55" fillId="0" borderId="0" xfId="0" applyNumberFormat="1" applyFont="1" applyAlignment="1">
      <alignment horizontal="right" vertical="center"/>
    </xf>
    <xf numFmtId="0" fontId="23" fillId="0" borderId="44" xfId="0" applyFont="1" applyBorder="1" applyAlignment="1">
      <alignment vertical="center"/>
    </xf>
    <xf numFmtId="176" fontId="57" fillId="0" borderId="43" xfId="0" applyNumberFormat="1" applyFont="1" applyBorder="1" applyAlignment="1">
      <alignment vertical="center"/>
    </xf>
    <xf numFmtId="0" fontId="53" fillId="0" borderId="43" xfId="0" applyFont="1" applyBorder="1" applyAlignment="1">
      <alignment horizontal="left" vertical="top" wrapText="1"/>
    </xf>
    <xf numFmtId="0" fontId="53" fillId="0" borderId="44" xfId="0" applyFont="1" applyBorder="1" applyAlignment="1">
      <alignment horizontal="left" vertical="top" wrapText="1"/>
    </xf>
    <xf numFmtId="0" fontId="23" fillId="0" borderId="10" xfId="0" applyFont="1" applyBorder="1" applyAlignment="1">
      <alignment vertical="center"/>
    </xf>
    <xf numFmtId="0" fontId="23" fillId="0" borderId="131" xfId="0" applyFont="1" applyBorder="1" applyAlignment="1">
      <alignment horizontal="center" vertical="center"/>
    </xf>
    <xf numFmtId="0" fontId="23" fillId="0" borderId="132" xfId="0" applyFont="1" applyBorder="1" applyAlignment="1">
      <alignment horizontal="center" vertical="center"/>
    </xf>
    <xf numFmtId="0" fontId="23" fillId="0" borderId="133" xfId="0" applyFont="1" applyBorder="1" applyAlignment="1">
      <alignment horizontal="center" vertical="center"/>
    </xf>
    <xf numFmtId="0" fontId="23" fillId="0" borderId="134" xfId="0" applyFont="1" applyBorder="1" applyAlignment="1">
      <alignment horizontal="left" vertical="center" shrinkToFit="1"/>
    </xf>
    <xf numFmtId="0" fontId="23" fillId="0" borderId="135" xfId="0" applyFont="1" applyBorder="1" applyAlignment="1">
      <alignment horizontal="left" vertical="center" shrinkToFit="1"/>
    </xf>
    <xf numFmtId="0" fontId="23" fillId="0" borderId="136" xfId="0" applyFont="1" applyBorder="1" applyAlignment="1">
      <alignment horizontal="left" vertical="center" shrinkToFit="1"/>
    </xf>
    <xf numFmtId="0" fontId="23" fillId="0" borderId="14" xfId="0" applyFont="1" applyBorder="1" applyAlignment="1">
      <alignment vertical="center"/>
    </xf>
    <xf numFmtId="0" fontId="23" fillId="0" borderId="137" xfId="0" applyFont="1" applyBorder="1" applyAlignment="1">
      <alignment horizontal="center" vertical="center"/>
    </xf>
    <xf numFmtId="0" fontId="23" fillId="0" borderId="138" xfId="0" applyFont="1" applyBorder="1" applyAlignment="1">
      <alignment horizontal="center" vertical="center"/>
    </xf>
    <xf numFmtId="0" fontId="23" fillId="0" borderId="139" xfId="0" applyFont="1" applyBorder="1" applyAlignment="1">
      <alignment horizontal="center" vertical="center"/>
    </xf>
    <xf numFmtId="0" fontId="23" fillId="0" borderId="140" xfId="0" applyFont="1" applyBorder="1" applyAlignment="1">
      <alignment horizontal="left" vertical="center" shrinkToFit="1"/>
    </xf>
    <xf numFmtId="0" fontId="23" fillId="0" borderId="141" xfId="0" applyFont="1" applyBorder="1" applyAlignment="1">
      <alignment horizontal="left" vertical="center" shrinkToFit="1"/>
    </xf>
    <xf numFmtId="0" fontId="23" fillId="0" borderId="142" xfId="0" applyFont="1" applyBorder="1" applyAlignment="1">
      <alignment horizontal="left" vertical="center" shrinkToFit="1"/>
    </xf>
    <xf numFmtId="0" fontId="23" fillId="0" borderId="143" xfId="0" applyFont="1" applyBorder="1" applyAlignment="1">
      <alignment horizontal="center" vertical="center"/>
    </xf>
    <xf numFmtId="0" fontId="23" fillId="0" borderId="144" xfId="0" applyFont="1" applyBorder="1" applyAlignment="1">
      <alignment horizontal="center" vertical="center"/>
    </xf>
    <xf numFmtId="0" fontId="23" fillId="0" borderId="119" xfId="0" applyFont="1" applyBorder="1" applyAlignment="1">
      <alignment horizontal="left" vertical="center" shrinkToFit="1"/>
    </xf>
    <xf numFmtId="0" fontId="23" fillId="0" borderId="120" xfId="0" applyFont="1" applyBorder="1" applyAlignment="1">
      <alignment horizontal="left" vertical="center" shrinkToFit="1"/>
    </xf>
    <xf numFmtId="0" fontId="23" fillId="0" borderId="121" xfId="0" applyFont="1" applyBorder="1" applyAlignment="1">
      <alignment horizontal="left" vertical="center" shrinkToFit="1"/>
    </xf>
    <xf numFmtId="180" fontId="23" fillId="0" borderId="88" xfId="0" applyNumberFormat="1" applyFont="1" applyBorder="1" applyAlignment="1">
      <alignment horizontal="center" vertical="center"/>
    </xf>
    <xf numFmtId="180" fontId="23" fillId="0" borderId="27" xfId="0" applyNumberFormat="1" applyFont="1" applyBorder="1" applyAlignment="1">
      <alignment horizontal="center" vertical="center"/>
    </xf>
    <xf numFmtId="180" fontId="23" fillId="0" borderId="89" xfId="0" applyNumberFormat="1" applyFont="1" applyBorder="1" applyAlignment="1">
      <alignment horizontal="center" vertical="center"/>
    </xf>
    <xf numFmtId="180" fontId="23" fillId="0" borderId="34" xfId="0" applyNumberFormat="1" applyFont="1" applyBorder="1" applyAlignment="1">
      <alignment horizontal="center" vertical="center"/>
    </xf>
    <xf numFmtId="0" fontId="23" fillId="0" borderId="102" xfId="0" applyFont="1" applyBorder="1" applyAlignment="1">
      <alignment horizontal="center" vertical="center"/>
    </xf>
    <xf numFmtId="0" fontId="23" fillId="0" borderId="41" xfId="0" applyFont="1" applyBorder="1" applyAlignment="1">
      <alignment horizontal="center" vertical="center"/>
    </xf>
    <xf numFmtId="180" fontId="23" fillId="0" borderId="105" xfId="0" applyNumberFormat="1" applyFont="1" applyBorder="1" applyAlignment="1">
      <alignment horizontal="center" vertical="center"/>
    </xf>
    <xf numFmtId="180" fontId="23" fillId="0" borderId="33" xfId="0" applyNumberFormat="1" applyFont="1" applyBorder="1" applyAlignment="1">
      <alignment horizontal="center" vertical="center"/>
    </xf>
    <xf numFmtId="180" fontId="23" fillId="0" borderId="106" xfId="0" applyNumberFormat="1" applyFont="1" applyBorder="1" applyAlignment="1">
      <alignment horizontal="center" vertical="center"/>
    </xf>
    <xf numFmtId="0" fontId="23" fillId="0" borderId="8" xfId="0" applyFont="1" applyBorder="1" applyAlignment="1">
      <alignment horizontal="center" vertical="center" wrapText="1"/>
    </xf>
    <xf numFmtId="0" fontId="23" fillId="0" borderId="88" xfId="0" applyFont="1" applyBorder="1" applyAlignment="1">
      <alignment horizontal="center" vertical="center" shrinkToFit="1"/>
    </xf>
    <xf numFmtId="0" fontId="23" fillId="0" borderId="27" xfId="0" applyFont="1" applyBorder="1" applyAlignment="1">
      <alignment horizontal="center" vertical="center" shrinkToFit="1"/>
    </xf>
    <xf numFmtId="0" fontId="23" fillId="0" borderId="23" xfId="0" applyFont="1" applyBorder="1" applyAlignment="1">
      <alignment horizontal="center" vertical="center" wrapText="1"/>
    </xf>
    <xf numFmtId="0" fontId="23" fillId="0" borderId="34" xfId="0" applyFont="1" applyBorder="1" applyAlignment="1">
      <alignment horizontal="center" vertical="center" shrinkToFit="1"/>
    </xf>
    <xf numFmtId="0" fontId="23" fillId="0" borderId="32" xfId="0" applyFont="1" applyBorder="1" applyAlignment="1">
      <alignment horizontal="center" vertical="center" shrinkToFit="1"/>
    </xf>
    <xf numFmtId="0" fontId="23" fillId="0" borderId="40" xfId="0" applyFont="1" applyBorder="1" applyAlignment="1">
      <alignment horizontal="center" vertical="center" wrapText="1"/>
    </xf>
    <xf numFmtId="0" fontId="23" fillId="0" borderId="105" xfId="0" applyFont="1" applyBorder="1" applyAlignment="1">
      <alignment horizontal="center" vertical="center" shrinkToFit="1"/>
    </xf>
    <xf numFmtId="0" fontId="23" fillId="0" borderId="33" xfId="0" applyFont="1" applyBorder="1" applyAlignment="1">
      <alignment horizontal="center" vertical="center" shrinkToFit="1"/>
    </xf>
    <xf numFmtId="0" fontId="23" fillId="0" borderId="115" xfId="0" applyFont="1" applyBorder="1" applyAlignment="1">
      <alignment horizontal="center" vertical="center" shrinkToFit="1"/>
    </xf>
    <xf numFmtId="0" fontId="23" fillId="0" borderId="116" xfId="0" applyFont="1" applyBorder="1" applyAlignment="1">
      <alignment horizontal="center" vertical="center" shrinkToFit="1"/>
    </xf>
    <xf numFmtId="0" fontId="23" fillId="0" borderId="31" xfId="0" applyFont="1" applyBorder="1" applyAlignment="1">
      <alignment horizontal="center" vertical="center" shrinkToFit="1"/>
    </xf>
    <xf numFmtId="0" fontId="23" fillId="0" borderId="86" xfId="0" applyFont="1" applyBorder="1" applyAlignment="1">
      <alignment horizontal="center" vertical="center" textRotation="255" wrapText="1"/>
    </xf>
    <xf numFmtId="0" fontId="23" fillId="0" borderId="9" xfId="0" applyFont="1" applyBorder="1" applyAlignment="1">
      <alignment horizontal="center" vertical="center" textRotation="255" wrapText="1"/>
    </xf>
    <xf numFmtId="0" fontId="23" fillId="0" borderId="87" xfId="0" applyFont="1" applyBorder="1" applyAlignment="1">
      <alignment horizontal="center" vertical="center" textRotation="255" wrapText="1"/>
    </xf>
    <xf numFmtId="176" fontId="23" fillId="0" borderId="108" xfId="0" applyNumberFormat="1" applyFont="1" applyBorder="1" applyAlignment="1">
      <alignment horizontal="center" vertical="center" shrinkToFit="1"/>
    </xf>
    <xf numFmtId="176" fontId="23" fillId="0" borderId="20" xfId="0" applyNumberFormat="1" applyFont="1" applyBorder="1" applyAlignment="1">
      <alignment horizontal="center" vertical="center" shrinkToFit="1"/>
    </xf>
    <xf numFmtId="176" fontId="23" fillId="0" borderId="88" xfId="0" applyNumberFormat="1" applyFont="1" applyBorder="1" applyAlignment="1">
      <alignment horizontal="center" vertical="center" shrinkToFit="1"/>
    </xf>
    <xf numFmtId="176" fontId="23" fillId="3" borderId="108" xfId="0" applyNumberFormat="1" applyFont="1" applyFill="1" applyBorder="1" applyAlignment="1" applyProtection="1">
      <alignment horizontal="center" vertical="center" shrinkToFit="1"/>
      <protection locked="0"/>
    </xf>
    <xf numFmtId="176" fontId="23" fillId="3" borderId="27" xfId="0" applyNumberFormat="1" applyFont="1" applyFill="1" applyBorder="1" applyAlignment="1" applyProtection="1">
      <alignment horizontal="center" vertical="center" shrinkToFit="1"/>
      <protection locked="0"/>
    </xf>
    <xf numFmtId="176" fontId="23" fillId="3" borderId="145" xfId="0" applyNumberFormat="1" applyFont="1" applyFill="1" applyBorder="1" applyAlignment="1" applyProtection="1">
      <alignment horizontal="center" vertical="center" shrinkToFit="1"/>
      <protection locked="0"/>
    </xf>
    <xf numFmtId="0" fontId="23" fillId="0" borderId="112" xfId="0" applyFont="1" applyBorder="1" applyAlignment="1">
      <alignment vertical="center"/>
    </xf>
    <xf numFmtId="0" fontId="23" fillId="0" borderId="5" xfId="0" applyFont="1" applyBorder="1" applyAlignment="1">
      <alignment horizontal="center" vertical="center" wrapText="1"/>
    </xf>
    <xf numFmtId="176" fontId="23" fillId="3" borderId="89" xfId="0" applyNumberFormat="1" applyFont="1" applyFill="1" applyBorder="1" applyAlignment="1" applyProtection="1">
      <alignment horizontal="center" vertical="center" shrinkToFit="1"/>
      <protection locked="0"/>
    </xf>
    <xf numFmtId="0" fontId="23" fillId="0" borderId="16" xfId="0" applyFont="1" applyBorder="1" applyAlignment="1">
      <alignment horizontal="center" vertical="center" wrapText="1"/>
    </xf>
    <xf numFmtId="176" fontId="23" fillId="3" borderId="101" xfId="0" applyNumberFormat="1" applyFont="1" applyFill="1" applyBorder="1" applyAlignment="1" applyProtection="1">
      <alignment horizontal="center" vertical="center" shrinkToFit="1"/>
      <protection locked="0"/>
    </xf>
    <xf numFmtId="0" fontId="23" fillId="0" borderId="22" xfId="0" applyFont="1" applyBorder="1" applyAlignment="1">
      <alignment horizontal="center" vertical="center" wrapText="1"/>
    </xf>
    <xf numFmtId="176" fontId="23" fillId="3" borderId="104" xfId="0" applyNumberFormat="1" applyFont="1" applyFill="1" applyBorder="1" applyAlignment="1" applyProtection="1">
      <alignment horizontal="center" vertical="center" shrinkToFit="1"/>
      <protection locked="0"/>
    </xf>
    <xf numFmtId="176" fontId="23" fillId="3" borderId="33" xfId="0" applyNumberFormat="1" applyFont="1" applyFill="1" applyBorder="1" applyAlignment="1" applyProtection="1">
      <alignment horizontal="center" vertical="center" shrinkToFit="1"/>
      <protection locked="0"/>
    </xf>
    <xf numFmtId="176" fontId="23" fillId="3" borderId="106" xfId="0" applyNumberFormat="1" applyFont="1" applyFill="1" applyBorder="1" applyAlignment="1" applyProtection="1">
      <alignment horizontal="center" vertical="center" shrinkToFit="1"/>
      <protection locked="0"/>
    </xf>
    <xf numFmtId="0" fontId="23" fillId="8" borderId="108" xfId="0" applyFont="1" applyFill="1" applyBorder="1" applyAlignment="1" applyProtection="1">
      <alignment horizontal="left" vertical="center" shrinkToFit="1"/>
      <protection locked="0"/>
    </xf>
    <xf numFmtId="0" fontId="59" fillId="8" borderId="27" xfId="0" applyFont="1" applyFill="1" applyBorder="1" applyAlignment="1" applyProtection="1">
      <alignment horizontal="left" vertical="center" shrinkToFit="1"/>
      <protection locked="0"/>
    </xf>
    <xf numFmtId="0" fontId="23" fillId="8" borderId="101" xfId="0" applyFont="1" applyFill="1" applyBorder="1" applyAlignment="1" applyProtection="1">
      <alignment horizontal="left" vertical="center" shrinkToFit="1"/>
      <protection locked="0"/>
    </xf>
    <xf numFmtId="0" fontId="23" fillId="8" borderId="104" xfId="0" applyFont="1" applyFill="1" applyBorder="1" applyAlignment="1" applyProtection="1">
      <alignment horizontal="left" vertical="center" shrinkToFit="1"/>
      <protection locked="0"/>
    </xf>
    <xf numFmtId="0" fontId="23" fillId="8" borderId="33" xfId="0" applyFont="1" applyFill="1" applyBorder="1" applyAlignment="1" applyProtection="1">
      <alignment horizontal="left" vertical="center" shrinkToFit="1"/>
      <protection locked="0"/>
    </xf>
    <xf numFmtId="0" fontId="23" fillId="8" borderId="106" xfId="0" applyFont="1" applyFill="1" applyBorder="1" applyAlignment="1" applyProtection="1">
      <alignment horizontal="left" vertical="center" shrinkToFit="1"/>
      <protection locked="0"/>
    </xf>
    <xf numFmtId="0" fontId="23" fillId="0" borderId="5" xfId="0" applyFont="1" applyBorder="1" applyAlignment="1">
      <alignment vertical="center"/>
    </xf>
    <xf numFmtId="0" fontId="53" fillId="0" borderId="8" xfId="0" applyFont="1" applyBorder="1" applyAlignment="1">
      <alignment horizontal="center" vertical="center" wrapText="1"/>
    </xf>
    <xf numFmtId="0" fontId="53" fillId="0" borderId="9" xfId="0" applyFont="1" applyBorder="1" applyAlignment="1">
      <alignment horizontal="center" vertical="center" wrapText="1"/>
    </xf>
    <xf numFmtId="0" fontId="23" fillId="0" borderId="87" xfId="0" applyFont="1" applyBorder="1" applyAlignment="1">
      <alignment vertical="center"/>
    </xf>
    <xf numFmtId="0" fontId="23" fillId="0" borderId="16" xfId="0" applyFont="1" applyBorder="1" applyAlignment="1">
      <alignment vertical="center"/>
    </xf>
    <xf numFmtId="0" fontId="53" fillId="0" borderId="23" xfId="0" applyFont="1" applyBorder="1" applyAlignment="1">
      <alignment horizontal="center" vertical="center" wrapText="1"/>
    </xf>
    <xf numFmtId="0" fontId="53" fillId="0" borderId="0" xfId="0" applyFont="1" applyAlignment="1">
      <alignment horizontal="center" vertical="center" wrapText="1"/>
    </xf>
    <xf numFmtId="0" fontId="23" fillId="0" borderId="146" xfId="0" applyFont="1" applyBorder="1" applyAlignment="1">
      <alignment horizontal="center" vertical="center"/>
    </xf>
    <xf numFmtId="176" fontId="23" fillId="8" borderId="129" xfId="0" applyNumberFormat="1" applyFont="1" applyFill="1" applyBorder="1" applyAlignment="1" applyProtection="1">
      <alignment horizontal="left" vertical="center" shrinkToFit="1"/>
      <protection locked="0"/>
    </xf>
    <xf numFmtId="176" fontId="23" fillId="8" borderId="120" xfId="0" applyNumberFormat="1" applyFont="1" applyFill="1" applyBorder="1" applyAlignment="1" applyProtection="1">
      <alignment horizontal="left" vertical="center" shrinkToFit="1"/>
      <protection locked="0"/>
    </xf>
    <xf numFmtId="176" fontId="59" fillId="8" borderId="120" xfId="0" applyNumberFormat="1" applyFont="1" applyFill="1" applyBorder="1" applyAlignment="1" applyProtection="1">
      <alignment horizontal="left" vertical="center" shrinkToFit="1"/>
      <protection locked="0"/>
    </xf>
    <xf numFmtId="176" fontId="23" fillId="8" borderId="147" xfId="0" applyNumberFormat="1" applyFont="1" applyFill="1" applyBorder="1" applyAlignment="1" applyProtection="1">
      <alignment horizontal="left" vertical="center" shrinkToFit="1"/>
      <protection locked="0"/>
    </xf>
    <xf numFmtId="0" fontId="23" fillId="0" borderId="148" xfId="0" applyFont="1" applyBorder="1" applyAlignment="1">
      <alignment horizontal="center" vertical="center"/>
    </xf>
    <xf numFmtId="176" fontId="23" fillId="8" borderId="101" xfId="0" applyNumberFormat="1" applyFont="1" applyFill="1" applyBorder="1" applyAlignment="1" applyProtection="1">
      <alignment horizontal="left" vertical="center" shrinkToFit="1"/>
      <protection locked="0"/>
    </xf>
    <xf numFmtId="176" fontId="23" fillId="8" borderId="32" xfId="0" applyNumberFormat="1" applyFont="1" applyFill="1" applyBorder="1" applyAlignment="1" applyProtection="1">
      <alignment horizontal="left" vertical="center" shrinkToFit="1"/>
      <protection locked="0"/>
    </xf>
    <xf numFmtId="176" fontId="23" fillId="8" borderId="149" xfId="0" applyNumberFormat="1" applyFont="1" applyFill="1" applyBorder="1" applyAlignment="1" applyProtection="1">
      <alignment horizontal="left" vertical="center" shrinkToFit="1"/>
      <protection locked="0"/>
    </xf>
    <xf numFmtId="0" fontId="53" fillId="0" borderId="40" xfId="0" applyFont="1" applyBorder="1" applyAlignment="1">
      <alignment horizontal="center" vertical="center" wrapText="1"/>
    </xf>
    <xf numFmtId="0" fontId="53" fillId="0" borderId="41" xfId="0" applyFont="1" applyBorder="1" applyAlignment="1">
      <alignment horizontal="center" vertical="center" wrapText="1"/>
    </xf>
    <xf numFmtId="0" fontId="23" fillId="0" borderId="150" xfId="0" applyFont="1" applyBorder="1" applyAlignment="1">
      <alignment horizontal="center" vertical="center"/>
    </xf>
    <xf numFmtId="176" fontId="23" fillId="8" borderId="104" xfId="0" applyNumberFormat="1" applyFont="1" applyFill="1" applyBorder="1" applyAlignment="1" applyProtection="1">
      <alignment horizontal="left" vertical="center" shrinkToFit="1"/>
      <protection locked="0"/>
    </xf>
    <xf numFmtId="176" fontId="23" fillId="8" borderId="33" xfId="0" applyNumberFormat="1" applyFont="1" applyFill="1" applyBorder="1" applyAlignment="1" applyProtection="1">
      <alignment horizontal="left" vertical="center" shrinkToFit="1"/>
      <protection locked="0"/>
    </xf>
    <xf numFmtId="176" fontId="23" fillId="8" borderId="151" xfId="0" applyNumberFormat="1" applyFont="1" applyFill="1" applyBorder="1" applyAlignment="1" applyProtection="1">
      <alignment horizontal="left" vertical="center" shrinkToFit="1"/>
      <protection locked="0"/>
    </xf>
    <xf numFmtId="183" fontId="55" fillId="0" borderId="0" xfId="0" applyNumberFormat="1" applyFont="1" applyAlignment="1">
      <alignment horizontal="right" vertical="center"/>
    </xf>
    <xf numFmtId="0" fontId="23" fillId="8" borderId="145" xfId="0" applyFont="1" applyFill="1" applyBorder="1" applyAlignment="1" applyProtection="1">
      <alignment horizontal="left" vertical="center" shrinkToFit="1"/>
      <protection locked="0"/>
    </xf>
    <xf numFmtId="0" fontId="23" fillId="8" borderId="149" xfId="0" applyFont="1" applyFill="1" applyBorder="1" applyAlignment="1" applyProtection="1">
      <alignment horizontal="left" vertical="center" shrinkToFit="1"/>
      <protection locked="0"/>
    </xf>
    <xf numFmtId="0" fontId="23" fillId="8" borderId="126" xfId="0" applyFont="1" applyFill="1" applyBorder="1" applyAlignment="1" applyProtection="1">
      <alignment horizontal="left" vertical="center" shrinkToFit="1"/>
      <protection locked="0"/>
    </xf>
    <xf numFmtId="0" fontId="23" fillId="8" borderId="152" xfId="0" applyFont="1" applyFill="1" applyBorder="1" applyAlignment="1" applyProtection="1">
      <alignment horizontal="left" vertical="center" shrinkToFit="1"/>
      <protection locked="0"/>
    </xf>
    <xf numFmtId="0" fontId="22" fillId="0" borderId="80" xfId="0" applyFont="1" applyBorder="1" applyAlignment="1">
      <alignment horizontal="center" vertical="center" textRotation="255" wrapText="1"/>
    </xf>
    <xf numFmtId="0" fontId="22" fillId="0" borderId="81" xfId="0" applyFont="1" applyBorder="1" applyAlignment="1">
      <alignment horizontal="center" vertical="center" textRotation="255" wrapText="1"/>
    </xf>
    <xf numFmtId="0" fontId="22" fillId="0" borderId="153" xfId="0" applyFont="1" applyBorder="1" applyAlignment="1">
      <alignment horizontal="center" vertical="center" textRotation="255" wrapText="1"/>
    </xf>
    <xf numFmtId="0" fontId="23" fillId="0" borderId="80" xfId="0" applyFont="1" applyBorder="1" applyAlignment="1">
      <alignment horizontal="center" vertical="center" textRotation="255" wrapText="1"/>
    </xf>
    <xf numFmtId="0" fontId="23" fillId="0" borderId="81" xfId="0" applyFont="1" applyBorder="1" applyAlignment="1">
      <alignment horizontal="center" vertical="center" textRotation="255" wrapText="1"/>
    </xf>
    <xf numFmtId="0" fontId="23" fillId="0" borderId="153" xfId="0" applyFont="1" applyBorder="1" applyAlignment="1">
      <alignment horizontal="center" vertical="center" textRotation="255" wrapText="1"/>
    </xf>
    <xf numFmtId="0" fontId="23" fillId="0" borderId="154" xfId="0" applyFont="1" applyBorder="1" applyAlignment="1">
      <alignment horizontal="center" vertical="center" textRotation="255" wrapText="1"/>
    </xf>
    <xf numFmtId="0" fontId="23" fillId="0" borderId="155" xfId="0" applyFont="1" applyBorder="1" applyAlignment="1">
      <alignment horizontal="center" vertical="center" textRotation="255" wrapText="1"/>
    </xf>
    <xf numFmtId="0" fontId="23" fillId="0" borderId="21" xfId="0" applyFont="1" applyBorder="1" applyAlignment="1">
      <alignment horizontal="center" vertical="center" textRotation="255" wrapText="1"/>
    </xf>
    <xf numFmtId="0" fontId="23" fillId="0" borderId="1" xfId="0" applyFont="1" applyBorder="1" applyAlignment="1">
      <alignment horizontal="center" vertical="center" wrapText="1"/>
    </xf>
    <xf numFmtId="0" fontId="23" fillId="0" borderId="109" xfId="0" applyFont="1" applyBorder="1" applyAlignment="1">
      <alignment horizontal="center" vertical="center" textRotation="255" wrapText="1"/>
    </xf>
    <xf numFmtId="0" fontId="23" fillId="0" borderId="0" xfId="0" applyFont="1" applyAlignment="1">
      <alignment horizontal="center" vertical="center" textRotation="255" wrapText="1"/>
    </xf>
    <xf numFmtId="0" fontId="23" fillId="0" borderId="1" xfId="0" applyFont="1" applyBorder="1" applyAlignment="1">
      <alignment horizontal="center" vertical="center" textRotation="255" wrapText="1"/>
    </xf>
    <xf numFmtId="0" fontId="23" fillId="0" borderId="7" xfId="0" applyFont="1" applyBorder="1" applyAlignment="1">
      <alignment horizontal="center" vertical="center" wrapText="1"/>
    </xf>
    <xf numFmtId="0" fontId="23" fillId="0" borderId="41" xfId="0" applyFont="1" applyBorder="1" applyAlignment="1">
      <alignment horizontal="center" vertical="center" textRotation="255" wrapText="1"/>
    </xf>
    <xf numFmtId="0" fontId="23" fillId="0" borderId="39" xfId="0" applyFont="1" applyBorder="1" applyAlignment="1">
      <alignment horizontal="center" vertical="center" textRotation="255" wrapText="1"/>
    </xf>
    <xf numFmtId="0" fontId="23" fillId="0" borderId="111" xfId="0" applyFont="1" applyBorder="1" applyAlignment="1">
      <alignment horizontal="center" vertical="center" wrapText="1"/>
    </xf>
    <xf numFmtId="0" fontId="23" fillId="0" borderId="102" xfId="0" applyFont="1" applyBorder="1" applyAlignment="1">
      <alignment horizontal="center" vertical="center" textRotation="255" wrapText="1"/>
    </xf>
    <xf numFmtId="0" fontId="23" fillId="0" borderId="111" xfId="0" applyFont="1" applyBorder="1" applyAlignment="1">
      <alignment horizontal="center" vertical="center" textRotation="255" wrapText="1"/>
    </xf>
    <xf numFmtId="0" fontId="23" fillId="0" borderId="18" xfId="0" applyFont="1" applyBorder="1" applyAlignment="1">
      <alignment horizontal="center" vertical="center" wrapText="1"/>
    </xf>
    <xf numFmtId="0" fontId="23" fillId="8" borderId="18" xfId="0" applyFont="1" applyFill="1" applyBorder="1" applyAlignment="1" applyProtection="1">
      <alignment horizontal="center" vertical="center"/>
      <protection locked="0"/>
    </xf>
    <xf numFmtId="0" fontId="23" fillId="8" borderId="0" xfId="0" applyFont="1" applyFill="1" applyAlignment="1" applyProtection="1">
      <alignment horizontal="center" vertical="center"/>
      <protection locked="0"/>
    </xf>
    <xf numFmtId="0" fontId="23" fillId="8" borderId="8" xfId="0" applyFont="1" applyFill="1" applyBorder="1" applyAlignment="1" applyProtection="1">
      <alignment horizontal="center" vertical="center"/>
      <protection locked="0"/>
    </xf>
    <xf numFmtId="0" fontId="23" fillId="8" borderId="9" xfId="0" applyFont="1" applyFill="1" applyBorder="1" applyAlignment="1" applyProtection="1">
      <alignment horizontal="center" vertical="center"/>
      <protection locked="0"/>
    </xf>
    <xf numFmtId="0" fontId="23" fillId="8" borderId="7" xfId="0" applyFont="1" applyFill="1" applyBorder="1" applyAlignment="1" applyProtection="1">
      <alignment horizontal="center" vertical="center"/>
      <protection locked="0"/>
    </xf>
    <xf numFmtId="0" fontId="23" fillId="0" borderId="156" xfId="0" applyFont="1" applyBorder="1" applyAlignment="1">
      <alignment horizontal="left" vertical="center"/>
    </xf>
    <xf numFmtId="0" fontId="23" fillId="0" borderId="112" xfId="0" applyFont="1" applyBorder="1" applyAlignment="1">
      <alignment horizontal="left" vertical="center"/>
    </xf>
    <xf numFmtId="0" fontId="23" fillId="8" borderId="23" xfId="0" applyFont="1" applyFill="1" applyBorder="1" applyAlignment="1" applyProtection="1">
      <alignment horizontal="center" vertical="center"/>
      <protection locked="0"/>
    </xf>
    <xf numFmtId="0" fontId="23" fillId="0" borderId="157" xfId="0" applyFont="1" applyBorder="1" applyAlignment="1">
      <alignment horizontal="left" vertical="center"/>
    </xf>
    <xf numFmtId="0" fontId="23" fillId="0" borderId="39" xfId="0" applyFont="1" applyBorder="1" applyAlignment="1">
      <alignment horizontal="center" vertical="center" wrapText="1"/>
    </xf>
    <xf numFmtId="0" fontId="23" fillId="8" borderId="41" xfId="0" applyFont="1" applyFill="1" applyBorder="1" applyAlignment="1" applyProtection="1">
      <alignment horizontal="center" vertical="center"/>
      <protection locked="0"/>
    </xf>
    <xf numFmtId="0" fontId="23" fillId="8" borderId="39" xfId="0" applyFont="1" applyFill="1" applyBorder="1" applyAlignment="1" applyProtection="1">
      <alignment horizontal="center" vertical="center"/>
      <protection locked="0"/>
    </xf>
    <xf numFmtId="0" fontId="23" fillId="8" borderId="40" xfId="0" applyFont="1" applyFill="1" applyBorder="1" applyAlignment="1" applyProtection="1">
      <alignment horizontal="center" vertical="center"/>
      <protection locked="0"/>
    </xf>
    <xf numFmtId="0" fontId="23" fillId="0" borderId="88" xfId="0" applyFont="1" applyBorder="1" applyAlignment="1">
      <alignment horizontal="center" vertical="center"/>
    </xf>
    <xf numFmtId="0" fontId="23" fillId="0" borderId="158" xfId="0" applyFont="1" applyBorder="1" applyAlignment="1">
      <alignment horizontal="center" vertical="center"/>
    </xf>
    <xf numFmtId="0" fontId="23" fillId="0" borderId="156" xfId="0" applyFont="1" applyBorder="1" applyAlignment="1">
      <alignment horizontal="center" vertical="center"/>
    </xf>
    <xf numFmtId="0" fontId="23" fillId="0" borderId="34" xfId="0" applyFont="1" applyBorder="1" applyAlignment="1">
      <alignment horizontal="center" vertical="center"/>
    </xf>
    <xf numFmtId="0" fontId="23" fillId="0" borderId="159" xfId="0" applyFont="1" applyBorder="1" applyAlignment="1">
      <alignment horizontal="center" vertical="center"/>
    </xf>
    <xf numFmtId="0" fontId="23" fillId="0" borderId="157" xfId="0" applyFont="1" applyBorder="1" applyAlignment="1">
      <alignment horizontal="center" vertical="center"/>
    </xf>
    <xf numFmtId="0" fontId="23" fillId="0" borderId="160" xfId="0" applyFont="1" applyBorder="1" applyAlignment="1">
      <alignment horizontal="center" vertical="center" wrapText="1"/>
    </xf>
    <xf numFmtId="0" fontId="23" fillId="0" borderId="115" xfId="0" applyFont="1" applyBorder="1" applyAlignment="1">
      <alignment horizontal="center" vertical="center"/>
    </xf>
    <xf numFmtId="0" fontId="23" fillId="0" borderId="116" xfId="0" applyFont="1" applyBorder="1" applyAlignment="1">
      <alignment horizontal="center" vertical="center"/>
    </xf>
    <xf numFmtId="0" fontId="23" fillId="0" borderId="161" xfId="0" applyFont="1" applyBorder="1" applyAlignment="1">
      <alignment horizontal="center" vertical="center"/>
    </xf>
    <xf numFmtId="0" fontId="23" fillId="0" borderId="162" xfId="0" applyFont="1" applyBorder="1" applyAlignment="1">
      <alignment horizontal="center" vertical="center"/>
    </xf>
    <xf numFmtId="0" fontId="23" fillId="0" borderId="163" xfId="0" applyFont="1" applyBorder="1" applyAlignment="1">
      <alignment horizontal="left" vertical="center"/>
    </xf>
    <xf numFmtId="0" fontId="23" fillId="0" borderId="34" xfId="0" applyFont="1" applyBorder="1" applyAlignment="1">
      <alignment horizontal="center" vertical="center" wrapText="1"/>
    </xf>
    <xf numFmtId="0" fontId="23" fillId="0" borderId="32" xfId="0" applyFont="1" applyBorder="1" applyAlignment="1">
      <alignment horizontal="center" vertical="center" wrapText="1"/>
    </xf>
    <xf numFmtId="0" fontId="23" fillId="0" borderId="164" xfId="0" applyFont="1" applyBorder="1" applyAlignment="1">
      <alignment horizontal="center" vertical="center"/>
    </xf>
    <xf numFmtId="0" fontId="23" fillId="0" borderId="157" xfId="0" applyFont="1" applyBorder="1" applyAlignment="1">
      <alignment horizontal="center" vertical="center" wrapText="1"/>
    </xf>
    <xf numFmtId="0" fontId="23" fillId="0" borderId="110" xfId="0" applyFont="1" applyBorder="1" applyAlignment="1">
      <alignment horizontal="left" vertical="center"/>
    </xf>
    <xf numFmtId="0" fontId="23" fillId="0" borderId="115" xfId="0" applyFont="1" applyBorder="1" applyAlignment="1">
      <alignment horizontal="center" vertical="center" wrapText="1"/>
    </xf>
    <xf numFmtId="0" fontId="23" fillId="0" borderId="116" xfId="0" applyFont="1" applyBorder="1" applyAlignment="1">
      <alignment horizontal="center" vertical="center" wrapText="1"/>
    </xf>
    <xf numFmtId="0" fontId="23" fillId="0" borderId="162" xfId="0" applyFont="1" applyBorder="1" applyAlignment="1">
      <alignment horizontal="center" vertical="center" wrapText="1"/>
    </xf>
    <xf numFmtId="0" fontId="23" fillId="8" borderId="119" xfId="0" applyFont="1" applyFill="1" applyBorder="1" applyAlignment="1" applyProtection="1">
      <alignment horizontal="center" vertical="center"/>
      <protection locked="0"/>
    </xf>
    <xf numFmtId="0" fontId="23" fillId="8" borderId="120" xfId="0" applyFont="1" applyFill="1" applyBorder="1" applyAlignment="1" applyProtection="1">
      <alignment horizontal="center" vertical="center"/>
      <protection locked="0"/>
    </xf>
    <xf numFmtId="0" fontId="23" fillId="8" borderId="165" xfId="0" applyFont="1" applyFill="1" applyBorder="1" applyAlignment="1" applyProtection="1">
      <alignment horizontal="center" vertical="center"/>
      <protection locked="0"/>
    </xf>
    <xf numFmtId="0" fontId="23" fillId="0" borderId="107" xfId="0" applyFont="1" applyBorder="1" applyAlignment="1">
      <alignment horizontal="left" vertical="center"/>
    </xf>
    <xf numFmtId="0" fontId="23" fillId="8" borderId="34" xfId="0" applyFont="1" applyFill="1" applyBorder="1" applyAlignment="1" applyProtection="1">
      <alignment horizontal="center" vertical="center"/>
      <protection locked="0"/>
    </xf>
    <xf numFmtId="0" fontId="23" fillId="8" borderId="157" xfId="0" applyFont="1" applyFill="1" applyBorder="1" applyAlignment="1" applyProtection="1">
      <alignment horizontal="center" vertical="center"/>
      <protection locked="0"/>
    </xf>
    <xf numFmtId="0" fontId="23" fillId="0" borderId="110" xfId="0" applyFont="1" applyBorder="1" applyAlignment="1">
      <alignment horizontal="center" vertical="center" shrinkToFit="1"/>
    </xf>
    <xf numFmtId="0" fontId="23" fillId="0" borderId="39" xfId="0" applyFont="1" applyBorder="1" applyAlignment="1">
      <alignment horizontal="center" vertical="center"/>
    </xf>
    <xf numFmtId="0" fontId="23" fillId="0" borderId="105" xfId="0" applyFont="1" applyBorder="1" applyAlignment="1">
      <alignment vertical="center"/>
    </xf>
    <xf numFmtId="0" fontId="23" fillId="0" borderId="33" xfId="0" applyFont="1" applyBorder="1" applyAlignment="1">
      <alignment vertical="center"/>
    </xf>
    <xf numFmtId="0" fontId="23" fillId="0" borderId="166" xfId="0" applyFont="1" applyBorder="1" applyAlignment="1">
      <alignment horizontal="center" vertical="center"/>
    </xf>
    <xf numFmtId="0" fontId="23" fillId="0" borderId="163" xfId="0" applyFont="1" applyBorder="1" applyAlignment="1">
      <alignment vertical="center"/>
    </xf>
    <xf numFmtId="0" fontId="23" fillId="0" borderId="112" xfId="0" applyFont="1" applyBorder="1" applyAlignment="1">
      <alignment horizontal="center" vertical="center" wrapText="1"/>
    </xf>
    <xf numFmtId="0" fontId="23" fillId="0" borderId="7" xfId="0" applyFont="1" applyBorder="1" applyAlignment="1">
      <alignment horizontal="center" vertical="center"/>
    </xf>
    <xf numFmtId="0" fontId="23" fillId="0" borderId="88" xfId="0" applyFont="1" applyBorder="1" applyAlignment="1">
      <alignment horizontal="center" vertical="center" wrapText="1"/>
    </xf>
    <xf numFmtId="0" fontId="23" fillId="0" borderId="27" xfId="0" applyFont="1" applyBorder="1" applyAlignment="1">
      <alignment horizontal="center" vertical="center" wrapText="1"/>
    </xf>
    <xf numFmtId="9" fontId="23" fillId="0" borderId="158" xfId="0" applyNumberFormat="1" applyFont="1" applyBorder="1" applyAlignment="1">
      <alignment horizontal="left" vertical="center"/>
    </xf>
    <xf numFmtId="0" fontId="23" fillId="0" borderId="156" xfId="0" applyFont="1" applyBorder="1" applyAlignment="1">
      <alignment horizontal="center" vertical="center" wrapText="1"/>
    </xf>
    <xf numFmtId="0" fontId="23" fillId="0" borderId="15" xfId="0" applyFont="1" applyBorder="1" applyAlignment="1">
      <alignment horizontal="center" vertical="center" wrapText="1"/>
    </xf>
    <xf numFmtId="9" fontId="23" fillId="0" borderId="159" xfId="0" applyNumberFormat="1" applyFont="1" applyBorder="1" applyAlignment="1">
      <alignment horizontal="left" vertical="center"/>
    </xf>
    <xf numFmtId="0" fontId="23" fillId="0" borderId="160" xfId="0" applyFont="1" applyBorder="1" applyAlignment="1">
      <alignment horizontal="center" vertical="center"/>
    </xf>
    <xf numFmtId="0" fontId="23" fillId="0" borderId="115" xfId="0" applyFont="1" applyBorder="1" applyAlignment="1">
      <alignment vertical="center"/>
    </xf>
    <xf numFmtId="0" fontId="23" fillId="0" borderId="116" xfId="0" applyFont="1" applyBorder="1" applyAlignment="1">
      <alignment vertical="center"/>
    </xf>
    <xf numFmtId="0" fontId="23" fillId="0" borderId="162" xfId="0" applyFont="1" applyBorder="1" applyAlignment="1">
      <alignment vertical="center"/>
    </xf>
    <xf numFmtId="0" fontId="53" fillId="0" borderId="29" xfId="0" applyFont="1" applyBorder="1" applyAlignment="1">
      <alignment horizontal="center" vertical="center" wrapText="1" shrinkToFit="1"/>
    </xf>
    <xf numFmtId="184" fontId="53" fillId="0" borderId="34" xfId="0" applyNumberFormat="1" applyFont="1" applyBorder="1" applyAlignment="1">
      <alignment horizontal="center" vertical="center" shrinkToFit="1"/>
    </xf>
    <xf numFmtId="184" fontId="53" fillId="0" borderId="32" xfId="0" applyNumberFormat="1" applyFont="1" applyBorder="1" applyAlignment="1">
      <alignment horizontal="center" vertical="center" shrinkToFit="1"/>
    </xf>
    <xf numFmtId="184" fontId="53" fillId="0" borderId="157" xfId="0" applyNumberFormat="1" applyFont="1" applyBorder="1" applyAlignment="1">
      <alignment horizontal="center" vertical="center" shrinkToFit="1"/>
    </xf>
    <xf numFmtId="0" fontId="53" fillId="0" borderId="18" xfId="0" applyFont="1" applyBorder="1" applyAlignment="1">
      <alignment horizontal="center" vertical="center" wrapText="1" shrinkToFit="1"/>
    </xf>
    <xf numFmtId="184" fontId="53" fillId="0" borderId="115" xfId="0" applyNumberFormat="1" applyFont="1" applyBorder="1" applyAlignment="1">
      <alignment horizontal="center" vertical="center" shrinkToFit="1"/>
    </xf>
    <xf numFmtId="184" fontId="53" fillId="0" borderId="116" xfId="0" applyNumberFormat="1" applyFont="1" applyBorder="1" applyAlignment="1">
      <alignment horizontal="center" vertical="center" shrinkToFit="1"/>
    </xf>
    <xf numFmtId="9" fontId="23" fillId="0" borderId="161" xfId="0" applyNumberFormat="1" applyFont="1" applyBorder="1" applyAlignment="1">
      <alignment horizontal="left" vertical="center"/>
    </xf>
    <xf numFmtId="184" fontId="53" fillId="0" borderId="162" xfId="0" applyNumberFormat="1" applyFont="1" applyBorder="1" applyAlignment="1">
      <alignment horizontal="center" vertical="center" shrinkToFit="1"/>
    </xf>
    <xf numFmtId="185" fontId="23" fillId="3" borderId="18" xfId="0" applyNumberFormat="1" applyFont="1" applyFill="1" applyBorder="1" applyAlignment="1" applyProtection="1">
      <alignment horizontal="center" vertical="center"/>
      <protection locked="0"/>
    </xf>
    <xf numFmtId="0" fontId="58" fillId="3" borderId="15" xfId="0" applyFont="1" applyFill="1" applyBorder="1" applyAlignment="1" applyProtection="1">
      <alignment horizontal="center" vertical="center"/>
      <protection locked="0"/>
    </xf>
    <xf numFmtId="0" fontId="58" fillId="0" borderId="140" xfId="0" applyFont="1" applyBorder="1" applyAlignment="1">
      <alignment horizontal="center" vertical="center"/>
    </xf>
    <xf numFmtId="0" fontId="58" fillId="0" borderId="141" xfId="0" applyFont="1" applyBorder="1" applyAlignment="1">
      <alignment horizontal="center" vertical="center"/>
    </xf>
    <xf numFmtId="0" fontId="58" fillId="3" borderId="167" xfId="0" applyFont="1" applyFill="1" applyBorder="1" applyAlignment="1" applyProtection="1">
      <alignment horizontal="center" vertical="center"/>
      <protection locked="0"/>
    </xf>
    <xf numFmtId="0" fontId="58" fillId="0" borderId="168" xfId="0" applyFont="1" applyBorder="1" applyAlignment="1">
      <alignment horizontal="center" vertical="center"/>
    </xf>
    <xf numFmtId="0" fontId="23" fillId="3" borderId="167" xfId="0" applyFont="1" applyFill="1" applyBorder="1" applyAlignment="1" applyProtection="1">
      <alignment horizontal="center" vertical="center"/>
      <protection locked="0"/>
    </xf>
    <xf numFmtId="0" fontId="23" fillId="3" borderId="15" xfId="0" applyFont="1" applyFill="1" applyBorder="1" applyAlignment="1" applyProtection="1">
      <alignment horizontal="center" vertical="center"/>
      <protection locked="0"/>
    </xf>
    <xf numFmtId="0" fontId="23" fillId="0" borderId="35" xfId="0" applyFont="1" applyBorder="1" applyAlignment="1">
      <alignment horizontal="center" vertical="center" wrapText="1"/>
    </xf>
    <xf numFmtId="0" fontId="53" fillId="0" borderId="36" xfId="0" applyFont="1" applyBorder="1" applyAlignment="1">
      <alignment horizontal="center" vertical="center" wrapText="1" shrinkToFit="1"/>
    </xf>
    <xf numFmtId="0" fontId="58" fillId="0" borderId="169" xfId="0" applyFont="1" applyBorder="1" applyAlignment="1">
      <alignment horizontal="center" vertical="center"/>
    </xf>
    <xf numFmtId="0" fontId="58" fillId="0" borderId="170" xfId="0" applyFont="1" applyBorder="1" applyAlignment="1">
      <alignment horizontal="center" vertical="center"/>
    </xf>
    <xf numFmtId="0" fontId="23" fillId="3" borderId="171" xfId="0" applyFont="1" applyFill="1" applyBorder="1" applyAlignment="1" applyProtection="1">
      <alignment horizontal="center" vertical="center"/>
      <protection locked="0"/>
    </xf>
    <xf numFmtId="0" fontId="58" fillId="0" borderId="172" xfId="0" applyFont="1" applyBorder="1" applyAlignment="1">
      <alignment horizontal="center" vertical="center"/>
    </xf>
    <xf numFmtId="0" fontId="23" fillId="0" borderId="173" xfId="0" applyFont="1" applyBorder="1" applyAlignment="1">
      <alignment horizontal="left" vertical="center"/>
    </xf>
    <xf numFmtId="0" fontId="23" fillId="3" borderId="35" xfId="0" applyFont="1" applyFill="1" applyBorder="1" applyAlignment="1" applyProtection="1">
      <alignment horizontal="center" vertical="center"/>
      <protection locked="0"/>
    </xf>
    <xf numFmtId="0" fontId="23" fillId="0" borderId="12" xfId="0" applyFont="1" applyBorder="1" applyAlignment="1">
      <alignment horizontal="center" vertical="center" wrapText="1"/>
    </xf>
    <xf numFmtId="0" fontId="41" fillId="0" borderId="174" xfId="0" applyFont="1" applyBorder="1" applyAlignment="1">
      <alignment horizontal="center" vertical="center" wrapText="1"/>
    </xf>
    <xf numFmtId="0" fontId="41" fillId="0" borderId="98" xfId="0" applyFont="1" applyBorder="1" applyAlignment="1">
      <alignment horizontal="center" vertical="center" wrapText="1"/>
    </xf>
    <xf numFmtId="0" fontId="41" fillId="0" borderId="11" xfId="0" applyFont="1" applyBorder="1" applyAlignment="1">
      <alignment horizontal="center" vertical="center" wrapText="1"/>
    </xf>
    <xf numFmtId="0" fontId="41" fillId="0" borderId="12" xfId="0" applyFont="1" applyBorder="1" applyAlignment="1">
      <alignment horizontal="center" vertical="center" wrapText="1"/>
    </xf>
    <xf numFmtId="0" fontId="41" fillId="0" borderId="13" xfId="0" applyFont="1" applyBorder="1" applyAlignment="1">
      <alignment horizontal="center" vertical="center" wrapText="1"/>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13" xfId="0" applyFont="1" applyBorder="1" applyAlignment="1">
      <alignment horizontal="center" vertical="center"/>
    </xf>
    <xf numFmtId="0" fontId="41" fillId="0" borderId="40" xfId="0" applyFont="1" applyBorder="1" applyAlignment="1">
      <alignment horizontal="center" vertical="center" wrapText="1"/>
    </xf>
    <xf numFmtId="0" fontId="41" fillId="0" borderId="105" xfId="0" applyFont="1" applyBorder="1" applyAlignment="1">
      <alignment horizontal="center" vertical="center" wrapText="1"/>
    </xf>
    <xf numFmtId="0" fontId="41" fillId="0" borderId="41" xfId="0" applyFont="1" applyBorder="1" applyAlignment="1">
      <alignment horizontal="center" vertical="center" wrapText="1"/>
    </xf>
    <xf numFmtId="0" fontId="41" fillId="0" borderId="39" xfId="0" applyFont="1" applyBorder="1" applyAlignment="1">
      <alignment horizontal="center" vertical="center" wrapText="1"/>
    </xf>
    <xf numFmtId="0" fontId="41" fillId="0" borderId="23" xfId="0" applyFont="1" applyBorder="1" applyAlignment="1">
      <alignment horizontal="center" vertical="center" wrapText="1"/>
    </xf>
    <xf numFmtId="0" fontId="41" fillId="0" borderId="0" xfId="0" applyFont="1" applyAlignment="1">
      <alignment horizontal="center" vertical="center" wrapText="1"/>
    </xf>
    <xf numFmtId="0" fontId="41" fillId="0" borderId="1" xfId="0" applyFont="1" applyBorder="1" applyAlignment="1">
      <alignment horizontal="center" vertical="center" wrapText="1"/>
    </xf>
    <xf numFmtId="0" fontId="23" fillId="0" borderId="1" xfId="0" applyFont="1" applyBorder="1" applyAlignment="1">
      <alignment horizontal="center" vertical="center"/>
    </xf>
    <xf numFmtId="0" fontId="53" fillId="0" borderId="19" xfId="0" applyFont="1" applyBorder="1" applyAlignment="1">
      <alignment horizontal="center" vertical="center"/>
    </xf>
    <xf numFmtId="0" fontId="53" fillId="0" borderId="175" xfId="0" applyFont="1" applyBorder="1" applyAlignment="1">
      <alignment horizontal="center" vertical="center"/>
    </xf>
    <xf numFmtId="185" fontId="53" fillId="0" borderId="155" xfId="0" applyNumberFormat="1" applyFont="1" applyBorder="1" applyAlignment="1">
      <alignment horizontal="center" vertical="center" textRotation="255" shrinkToFit="1"/>
    </xf>
    <xf numFmtId="185" fontId="53" fillId="0" borderId="21" xfId="0" applyNumberFormat="1" applyFont="1" applyBorder="1" applyAlignment="1">
      <alignment horizontal="center" vertical="center" textRotation="255" shrinkToFit="1"/>
    </xf>
    <xf numFmtId="185" fontId="53" fillId="0" borderId="19" xfId="0" applyNumberFormat="1" applyFont="1" applyBorder="1" applyAlignment="1">
      <alignment horizontal="center" vertical="center" textRotation="255" shrinkToFit="1"/>
    </xf>
    <xf numFmtId="0" fontId="53" fillId="0" borderId="155" xfId="0" applyFont="1" applyBorder="1" applyAlignment="1">
      <alignment horizontal="center" vertical="center" textRotation="255" shrinkToFit="1"/>
    </xf>
    <xf numFmtId="0" fontId="53" fillId="0" borderId="176" xfId="0" applyFont="1" applyBorder="1" applyAlignment="1">
      <alignment horizontal="center" vertical="center" textRotation="255" shrinkToFit="1"/>
    </xf>
    <xf numFmtId="0" fontId="23" fillId="0" borderId="36" xfId="0" applyFont="1" applyBorder="1" applyAlignment="1">
      <alignment horizontal="center" vertical="center" wrapText="1"/>
    </xf>
    <xf numFmtId="0" fontId="23" fillId="0" borderId="177" xfId="0" applyFont="1" applyBorder="1" applyAlignment="1">
      <alignment horizontal="center" vertical="center" wrapText="1"/>
    </xf>
    <xf numFmtId="0" fontId="23" fillId="0" borderId="178" xfId="0" applyFont="1" applyBorder="1" applyAlignment="1">
      <alignment horizontal="center" vertical="center" wrapText="1"/>
    </xf>
    <xf numFmtId="0" fontId="23" fillId="0" borderId="179" xfId="0" applyFont="1" applyBorder="1" applyAlignment="1">
      <alignment horizontal="center" vertical="center" wrapText="1"/>
    </xf>
    <xf numFmtId="0" fontId="23" fillId="0" borderId="180" xfId="0" applyFont="1" applyBorder="1" applyAlignment="1">
      <alignment horizontal="center" vertical="center" wrapText="1"/>
    </xf>
    <xf numFmtId="0" fontId="23" fillId="0" borderId="177" xfId="0" applyFont="1" applyBorder="1" applyAlignment="1">
      <alignment horizontal="center" vertical="center" textRotation="255" wrapText="1"/>
    </xf>
    <xf numFmtId="0" fontId="23" fillId="0" borderId="179" xfId="0" applyFont="1" applyBorder="1" applyAlignment="1">
      <alignment horizontal="center" vertical="center" textRotation="255" wrapText="1"/>
    </xf>
    <xf numFmtId="0" fontId="23" fillId="0" borderId="181" xfId="0" applyFont="1" applyBorder="1" applyAlignment="1">
      <alignment horizontal="center" vertical="center" textRotation="255" wrapText="1"/>
    </xf>
    <xf numFmtId="0" fontId="23" fillId="0" borderId="44" xfId="0" applyFont="1" applyBorder="1" applyAlignment="1">
      <alignment horizontal="center" vertical="center"/>
    </xf>
    <xf numFmtId="0" fontId="56" fillId="0" borderId="11" xfId="0" applyFont="1" applyBorder="1" applyAlignment="1">
      <alignment vertical="center"/>
    </xf>
    <xf numFmtId="0" fontId="55" fillId="0" borderId="0" xfId="0" applyFont="1" applyAlignment="1">
      <alignment vertical="center" wrapText="1"/>
    </xf>
    <xf numFmtId="0" fontId="55" fillId="0" borderId="0" xfId="0" applyFont="1" applyAlignment="1">
      <alignment horizontal="center" vertical="center"/>
    </xf>
    <xf numFmtId="185" fontId="57" fillId="0" borderId="0" xfId="0" applyNumberFormat="1" applyFont="1" applyAlignment="1">
      <alignment horizontal="center" vertical="center"/>
    </xf>
    <xf numFmtId="0" fontId="57" fillId="0" borderId="0" xfId="0" applyFont="1" applyAlignment="1">
      <alignment horizontal="center" vertical="center"/>
    </xf>
    <xf numFmtId="0" fontId="23" fillId="0" borderId="42" xfId="0" applyFont="1" applyBorder="1" applyAlignment="1">
      <alignment vertical="center"/>
    </xf>
    <xf numFmtId="0" fontId="60" fillId="6" borderId="10" xfId="0" applyFont="1" applyFill="1" applyBorder="1" applyAlignment="1">
      <alignment vertical="center"/>
    </xf>
    <xf numFmtId="0" fontId="23" fillId="6" borderId="11" xfId="0" applyFont="1" applyFill="1" applyBorder="1" applyAlignment="1">
      <alignment vertical="center"/>
    </xf>
    <xf numFmtId="0" fontId="23" fillId="6" borderId="12" xfId="0" applyFont="1" applyFill="1" applyBorder="1" applyAlignment="1">
      <alignment vertical="center"/>
    </xf>
    <xf numFmtId="0" fontId="60" fillId="9" borderId="174" xfId="0" applyFont="1" applyFill="1" applyBorder="1" applyAlignment="1">
      <alignment vertical="center"/>
    </xf>
    <xf numFmtId="0" fontId="23" fillId="9" borderId="11" xfId="0" applyFont="1" applyFill="1" applyBorder="1" applyAlignment="1">
      <alignment horizontal="center" vertical="center"/>
    </xf>
    <xf numFmtId="0" fontId="23" fillId="9" borderId="12" xfId="0" applyFont="1" applyFill="1" applyBorder="1" applyAlignment="1">
      <alignment horizontal="center" vertical="center"/>
    </xf>
    <xf numFmtId="0" fontId="23" fillId="9" borderId="11" xfId="0" applyFont="1" applyFill="1" applyBorder="1" applyAlignment="1">
      <alignment vertical="center"/>
    </xf>
    <xf numFmtId="0" fontId="61" fillId="11" borderId="174" xfId="0" applyFont="1" applyFill="1" applyBorder="1" applyAlignment="1">
      <alignment vertical="center"/>
    </xf>
    <xf numFmtId="0" fontId="23" fillId="11" borderId="11" xfId="0" applyFont="1" applyFill="1" applyBorder="1" applyAlignment="1">
      <alignment horizontal="center" vertical="center"/>
    </xf>
    <xf numFmtId="0" fontId="23" fillId="11" borderId="12" xfId="0" applyFont="1" applyFill="1" applyBorder="1" applyAlignment="1">
      <alignment horizontal="center" vertical="center"/>
    </xf>
    <xf numFmtId="0" fontId="61" fillId="7" borderId="182" xfId="0" applyFont="1" applyFill="1" applyBorder="1" applyAlignment="1">
      <alignment vertical="center"/>
    </xf>
    <xf numFmtId="0" fontId="23" fillId="7" borderId="81" xfId="0" applyFont="1" applyFill="1" applyBorder="1" applyAlignment="1">
      <alignment horizontal="center" vertical="center"/>
    </xf>
    <xf numFmtId="0" fontId="55" fillId="6" borderId="15" xfId="0" applyFont="1" applyFill="1" applyBorder="1" applyAlignment="1">
      <alignment vertical="center"/>
    </xf>
    <xf numFmtId="0" fontId="55" fillId="9" borderId="16" xfId="0" applyFont="1" applyFill="1" applyBorder="1" applyAlignment="1">
      <alignment vertical="center"/>
    </xf>
    <xf numFmtId="0" fontId="55" fillId="11" borderId="16" xfId="0" applyFont="1" applyFill="1" applyBorder="1" applyAlignment="1">
      <alignment vertical="center"/>
    </xf>
    <xf numFmtId="0" fontId="55" fillId="7" borderId="16" xfId="0" applyFont="1" applyFill="1" applyBorder="1" applyAlignment="1">
      <alignment vertical="center"/>
    </xf>
    <xf numFmtId="0" fontId="23" fillId="3" borderId="0" xfId="0" applyFont="1" applyFill="1" applyAlignment="1" applyProtection="1">
      <alignment horizontal="center" vertical="center"/>
      <protection locked="0"/>
    </xf>
    <xf numFmtId="0" fontId="23" fillId="3" borderId="156" xfId="0" applyFont="1" applyFill="1" applyBorder="1" applyAlignment="1" applyProtection="1">
      <alignment horizontal="center" vertical="center"/>
      <protection locked="0"/>
    </xf>
    <xf numFmtId="0" fontId="23" fillId="3" borderId="158" xfId="0" applyFont="1" applyFill="1" applyBorder="1" applyAlignment="1" applyProtection="1">
      <alignment horizontal="center" vertical="center"/>
      <protection locked="0"/>
    </xf>
    <xf numFmtId="186" fontId="23" fillId="3" borderId="8" xfId="0" applyNumberFormat="1" applyFont="1" applyFill="1" applyBorder="1" applyAlignment="1" applyProtection="1">
      <alignment horizontal="center" vertical="center"/>
      <protection locked="0"/>
    </xf>
    <xf numFmtId="186" fontId="23" fillId="3" borderId="9" xfId="0" applyNumberFormat="1" applyFont="1" applyFill="1" applyBorder="1" applyAlignment="1" applyProtection="1">
      <alignment horizontal="center" vertical="center"/>
      <protection locked="0"/>
    </xf>
    <xf numFmtId="186" fontId="23" fillId="3" borderId="7" xfId="0" applyNumberFormat="1" applyFont="1" applyFill="1" applyBorder="1" applyAlignment="1" applyProtection="1">
      <alignment horizontal="center" vertical="center"/>
      <protection locked="0"/>
    </xf>
    <xf numFmtId="0" fontId="58" fillId="3" borderId="0" xfId="0" applyFont="1" applyFill="1" applyAlignment="1" applyProtection="1">
      <alignment horizontal="center" vertical="center"/>
      <protection locked="0"/>
    </xf>
    <xf numFmtId="0" fontId="23" fillId="3" borderId="8" xfId="0" applyFont="1" applyFill="1" applyBorder="1" applyAlignment="1" applyProtection="1">
      <alignment horizontal="center" vertical="center"/>
      <protection locked="0"/>
    </xf>
    <xf numFmtId="0" fontId="23" fillId="3" borderId="7" xfId="0" applyFont="1" applyFill="1" applyBorder="1" applyAlignment="1" applyProtection="1">
      <alignment horizontal="center" vertical="center"/>
      <protection locked="0"/>
    </xf>
    <xf numFmtId="0" fontId="23" fillId="0" borderId="31" xfId="0" applyFont="1" applyBorder="1" applyAlignment="1">
      <alignment horizontal="right" vertical="center"/>
    </xf>
    <xf numFmtId="0" fontId="23" fillId="3" borderId="157" xfId="0" applyFont="1" applyFill="1" applyBorder="1" applyAlignment="1" applyProtection="1">
      <alignment horizontal="center" vertical="center"/>
      <protection locked="0"/>
    </xf>
    <xf numFmtId="0" fontId="23" fillId="3" borderId="159" xfId="0" applyFont="1" applyFill="1" applyBorder="1" applyAlignment="1" applyProtection="1">
      <alignment horizontal="center" vertical="center"/>
      <protection locked="0"/>
    </xf>
    <xf numFmtId="186" fontId="23" fillId="3" borderId="40" xfId="0" applyNumberFormat="1" applyFont="1" applyFill="1" applyBorder="1" applyAlignment="1" applyProtection="1">
      <alignment horizontal="center" vertical="center"/>
      <protection locked="0"/>
    </xf>
    <xf numFmtId="186" fontId="23" fillId="3" borderId="41" xfId="0" applyNumberFormat="1" applyFont="1" applyFill="1" applyBorder="1" applyAlignment="1" applyProtection="1">
      <alignment horizontal="center" vertical="center"/>
      <protection locked="0"/>
    </xf>
    <xf numFmtId="186" fontId="23" fillId="3" borderId="39" xfId="0" applyNumberFormat="1" applyFont="1" applyFill="1" applyBorder="1" applyAlignment="1" applyProtection="1">
      <alignment horizontal="center" vertical="center"/>
      <protection locked="0"/>
    </xf>
    <xf numFmtId="0" fontId="23" fillId="3" borderId="163" xfId="0" applyFont="1" applyFill="1" applyBorder="1" applyAlignment="1" applyProtection="1">
      <alignment horizontal="center" vertical="center"/>
      <protection locked="0"/>
    </xf>
    <xf numFmtId="0" fontId="23" fillId="3" borderId="166" xfId="0" applyFont="1" applyFill="1" applyBorder="1" applyAlignment="1" applyProtection="1">
      <alignment horizontal="center" vertical="center"/>
      <protection locked="0"/>
    </xf>
    <xf numFmtId="0" fontId="23" fillId="3" borderId="40" xfId="0" applyFont="1" applyFill="1" applyBorder="1" applyAlignment="1" applyProtection="1">
      <alignment horizontal="center" vertical="center"/>
      <protection locked="0"/>
    </xf>
    <xf numFmtId="0" fontId="23" fillId="3" borderId="39" xfId="0" applyFont="1" applyFill="1" applyBorder="1" applyAlignment="1" applyProtection="1">
      <alignment horizontal="center" vertical="center"/>
      <protection locked="0"/>
    </xf>
    <xf numFmtId="0" fontId="62" fillId="0" borderId="156" xfId="0" applyFont="1" applyBorder="1" applyAlignment="1">
      <alignment vertical="center"/>
    </xf>
    <xf numFmtId="0" fontId="63" fillId="0" borderId="158" xfId="0" applyFont="1" applyBorder="1" applyAlignment="1">
      <alignment horizontal="left" vertical="top"/>
    </xf>
    <xf numFmtId="0" fontId="63" fillId="0" borderId="158" xfId="0" applyFont="1" applyBorder="1" applyAlignment="1">
      <alignment horizontal="left" vertical="top" wrapText="1"/>
    </xf>
    <xf numFmtId="0" fontId="63" fillId="0" borderId="145" xfId="0" applyFont="1" applyBorder="1" applyAlignment="1">
      <alignment horizontal="left" vertical="top" wrapText="1"/>
    </xf>
    <xf numFmtId="0" fontId="63" fillId="0" borderId="9" xfId="0" applyFont="1" applyBorder="1" applyAlignment="1">
      <alignment horizontal="left" vertical="top" wrapText="1"/>
    </xf>
    <xf numFmtId="0" fontId="63" fillId="0" borderId="7" xfId="0" applyFont="1" applyBorder="1" applyAlignment="1">
      <alignment horizontal="left" vertical="top" wrapText="1"/>
    </xf>
    <xf numFmtId="0" fontId="62" fillId="0" borderId="156" xfId="0" applyFont="1" applyBorder="1" applyAlignment="1">
      <alignment horizontal="left" vertical="center"/>
    </xf>
    <xf numFmtId="0" fontId="62" fillId="0" borderId="157" xfId="0" applyFont="1" applyBorder="1" applyAlignment="1">
      <alignment vertical="center"/>
    </xf>
    <xf numFmtId="0" fontId="63" fillId="0" borderId="89" xfId="0" applyFont="1" applyBorder="1" applyAlignment="1">
      <alignment horizontal="left" vertical="top" wrapText="1"/>
    </xf>
    <xf numFmtId="0" fontId="23" fillId="0" borderId="157" xfId="0" applyFont="1" applyBorder="1" applyAlignment="1">
      <alignment vertical="center"/>
    </xf>
    <xf numFmtId="0" fontId="63" fillId="0" borderId="159" xfId="0" applyFont="1" applyBorder="1" applyAlignment="1">
      <alignment horizontal="left" vertical="top"/>
    </xf>
    <xf numFmtId="0" fontId="63" fillId="0" borderId="159" xfId="0" applyFont="1" applyBorder="1" applyAlignment="1">
      <alignment horizontal="left" vertical="top" wrapText="1"/>
    </xf>
    <xf numFmtId="0" fontId="63" fillId="0" borderId="149" xfId="0" applyFont="1" applyBorder="1" applyAlignment="1">
      <alignment horizontal="left" vertical="top" wrapText="1"/>
    </xf>
    <xf numFmtId="0" fontId="63" fillId="0" borderId="0" xfId="0" applyFont="1" applyAlignment="1">
      <alignment horizontal="left" vertical="top" wrapText="1"/>
    </xf>
    <xf numFmtId="0" fontId="63" fillId="0" borderId="18" xfId="0" applyFont="1" applyBorder="1" applyAlignment="1">
      <alignment horizontal="left" vertical="top" wrapText="1"/>
    </xf>
    <xf numFmtId="0" fontId="62" fillId="0" borderId="157" xfId="0" applyFont="1" applyBorder="1" applyAlignment="1">
      <alignment horizontal="left" vertical="center"/>
    </xf>
    <xf numFmtId="0" fontId="63" fillId="0" borderId="91" xfId="0" applyFont="1" applyBorder="1" applyAlignment="1">
      <alignment horizontal="left" vertical="top" wrapText="1"/>
    </xf>
    <xf numFmtId="176" fontId="23" fillId="0" borderId="0" xfId="0" applyNumberFormat="1" applyFont="1" applyAlignment="1">
      <alignment vertical="center"/>
    </xf>
    <xf numFmtId="0" fontId="2" fillId="0" borderId="0" xfId="0" applyFont="1" applyAlignment="1">
      <alignment vertical="center"/>
    </xf>
    <xf numFmtId="176" fontId="23" fillId="0" borderId="157" xfId="0" applyNumberFormat="1" applyFont="1" applyBorder="1" applyAlignment="1">
      <alignment vertical="center"/>
    </xf>
    <xf numFmtId="176" fontId="23" fillId="0" borderId="14" xfId="0" applyNumberFormat="1" applyFont="1" applyBorder="1" applyAlignment="1">
      <alignment vertical="center"/>
    </xf>
    <xf numFmtId="176" fontId="23" fillId="0" borderId="1" xfId="0" applyNumberFormat="1" applyFont="1" applyBorder="1" applyAlignment="1">
      <alignment vertical="center"/>
    </xf>
    <xf numFmtId="0" fontId="63" fillId="0" borderId="151" xfId="0" applyFont="1" applyBorder="1" applyAlignment="1">
      <alignment horizontal="left" vertical="top" wrapText="1"/>
    </xf>
    <xf numFmtId="0" fontId="63" fillId="0" borderId="41" xfId="0" applyFont="1" applyBorder="1" applyAlignment="1">
      <alignment horizontal="left" vertical="top" wrapText="1"/>
    </xf>
    <xf numFmtId="0" fontId="63" fillId="0" borderId="39" xfId="0" applyFont="1" applyBorder="1" applyAlignment="1">
      <alignment horizontal="left" vertical="top" wrapText="1"/>
    </xf>
    <xf numFmtId="0" fontId="23" fillId="0" borderId="156" xfId="0" applyFont="1" applyBorder="1" applyAlignment="1">
      <alignment vertical="center"/>
    </xf>
    <xf numFmtId="0" fontId="23" fillId="0" borderId="27" xfId="0" applyFont="1" applyBorder="1" applyAlignment="1">
      <alignment vertical="center"/>
    </xf>
    <xf numFmtId="0" fontId="23" fillId="0" borderId="158" xfId="0" applyFont="1" applyBorder="1" applyAlignment="1">
      <alignment vertical="center"/>
    </xf>
    <xf numFmtId="0" fontId="64" fillId="0" borderId="32" xfId="0" applyFont="1" applyBorder="1" applyAlignment="1">
      <alignment vertical="top"/>
    </xf>
    <xf numFmtId="0" fontId="64" fillId="0" borderId="159" xfId="0" applyFont="1" applyBorder="1" applyAlignment="1">
      <alignment vertical="top"/>
    </xf>
    <xf numFmtId="0" fontId="23" fillId="0" borderId="32" xfId="0" applyFont="1" applyBorder="1" applyAlignment="1">
      <alignment vertical="center"/>
    </xf>
    <xf numFmtId="0" fontId="23" fillId="0" borderId="159" xfId="0" applyFont="1" applyBorder="1" applyAlignment="1">
      <alignment vertical="center"/>
    </xf>
    <xf numFmtId="0" fontId="23" fillId="8" borderId="157" xfId="0" applyFont="1" applyFill="1" applyBorder="1" applyAlignment="1" applyProtection="1">
      <alignment horizontal="left" vertical="center" shrinkToFit="1"/>
      <protection locked="0"/>
    </xf>
    <xf numFmtId="0" fontId="23" fillId="8" borderId="159" xfId="0" applyFont="1" applyFill="1" applyBorder="1" applyAlignment="1" applyProtection="1">
      <alignment horizontal="left" vertical="center" shrinkToFit="1"/>
      <protection locked="0"/>
    </xf>
    <xf numFmtId="0" fontId="63" fillId="0" borderId="166" xfId="0" applyFont="1" applyBorder="1" applyAlignment="1">
      <alignment horizontal="left" vertical="top"/>
    </xf>
    <xf numFmtId="0" fontId="63" fillId="0" borderId="166" xfId="0" applyFont="1" applyBorder="1" applyAlignment="1">
      <alignment horizontal="left" vertical="top" wrapText="1"/>
    </xf>
    <xf numFmtId="0" fontId="23" fillId="8" borderId="163" xfId="0" applyFont="1" applyFill="1" applyBorder="1" applyAlignment="1" applyProtection="1">
      <alignment horizontal="left" vertical="center" shrinkToFit="1"/>
      <protection locked="0"/>
    </xf>
    <xf numFmtId="0" fontId="23" fillId="8" borderId="166" xfId="0" applyFont="1" applyFill="1" applyBorder="1" applyAlignment="1" applyProtection="1">
      <alignment horizontal="left" vertical="center" shrinkToFit="1"/>
      <protection locked="0"/>
    </xf>
    <xf numFmtId="0" fontId="62" fillId="0" borderId="163" xfId="0" applyFont="1" applyBorder="1" applyAlignment="1">
      <alignment horizontal="left" vertical="center"/>
    </xf>
    <xf numFmtId="0" fontId="63" fillId="0" borderId="106" xfId="0" applyFont="1" applyBorder="1" applyAlignment="1">
      <alignment horizontal="left" vertical="top" wrapText="1"/>
    </xf>
    <xf numFmtId="0" fontId="23" fillId="6" borderId="15" xfId="0" applyFont="1" applyFill="1" applyBorder="1" applyAlignment="1">
      <alignment vertical="center"/>
    </xf>
    <xf numFmtId="0" fontId="23" fillId="0" borderId="158" xfId="0" applyFont="1" applyBorder="1" applyAlignment="1">
      <alignment horizontal="left" vertical="center"/>
    </xf>
    <xf numFmtId="0" fontId="23" fillId="9" borderId="16" xfId="0" applyFont="1" applyFill="1" applyBorder="1" applyAlignment="1">
      <alignment vertical="center"/>
    </xf>
    <xf numFmtId="0" fontId="23" fillId="8" borderId="158" xfId="0" applyFont="1" applyFill="1" applyBorder="1" applyAlignment="1" applyProtection="1">
      <alignment horizontal="left" vertical="center" shrinkToFit="1"/>
      <protection locked="0"/>
    </xf>
    <xf numFmtId="0" fontId="23" fillId="0" borderId="27" xfId="0" applyFont="1" applyBorder="1" applyAlignment="1">
      <alignment horizontal="left" vertical="center"/>
    </xf>
    <xf numFmtId="0" fontId="23" fillId="11" borderId="16" xfId="0" applyFont="1" applyFill="1" applyBorder="1" applyAlignment="1">
      <alignment vertical="center"/>
    </xf>
    <xf numFmtId="0" fontId="23" fillId="7" borderId="16" xfId="0" applyFont="1" applyFill="1" applyBorder="1" applyAlignment="1">
      <alignment vertical="center"/>
    </xf>
    <xf numFmtId="0" fontId="23" fillId="0" borderId="159" xfId="0" applyFont="1" applyBorder="1" applyAlignment="1">
      <alignment horizontal="left" vertical="center"/>
    </xf>
    <xf numFmtId="0" fontId="23" fillId="0" borderId="32" xfId="0" applyFont="1" applyBorder="1" applyAlignment="1">
      <alignment horizontal="left" vertical="center"/>
    </xf>
    <xf numFmtId="0" fontId="23" fillId="6" borderId="35" xfId="0" applyFont="1" applyFill="1" applyBorder="1" applyAlignment="1">
      <alignment vertical="center"/>
    </xf>
    <xf numFmtId="0" fontId="23" fillId="8" borderId="173" xfId="0" applyFont="1" applyFill="1" applyBorder="1" applyAlignment="1" applyProtection="1">
      <alignment horizontal="left" vertical="center" shrinkToFit="1"/>
      <protection locked="0"/>
    </xf>
    <xf numFmtId="0" fontId="23" fillId="8" borderId="183" xfId="0" applyFont="1" applyFill="1" applyBorder="1" applyAlignment="1" applyProtection="1">
      <alignment horizontal="left" vertical="center" shrinkToFit="1"/>
      <protection locked="0"/>
    </xf>
    <xf numFmtId="0" fontId="23" fillId="9" borderId="37" xfId="0" applyFont="1" applyFill="1" applyBorder="1" applyAlignment="1">
      <alignment vertical="center"/>
    </xf>
    <xf numFmtId="0" fontId="23" fillId="11" borderId="37" xfId="0" applyFont="1" applyFill="1" applyBorder="1" applyAlignment="1">
      <alignment vertical="center"/>
    </xf>
    <xf numFmtId="0" fontId="23" fillId="0" borderId="173" xfId="0" applyFont="1" applyBorder="1" applyAlignment="1">
      <alignment vertical="center"/>
    </xf>
    <xf numFmtId="0" fontId="23" fillId="7" borderId="37" xfId="0" applyFont="1" applyFill="1" applyBorder="1" applyAlignment="1">
      <alignment vertical="center"/>
    </xf>
    <xf numFmtId="0" fontId="0" fillId="0" borderId="9" xfId="0" applyBorder="1" applyAlignment="1">
      <alignment horizontal="center" vertical="center"/>
    </xf>
    <xf numFmtId="0" fontId="0" fillId="0" borderId="6" xfId="0" applyBorder="1" applyAlignment="1">
      <alignment vertical="center"/>
    </xf>
    <xf numFmtId="0" fontId="0" fillId="0" borderId="19" xfId="0" applyBorder="1" applyAlignment="1">
      <alignment vertical="center"/>
    </xf>
    <xf numFmtId="0" fontId="0" fillId="0" borderId="23" xfId="0" applyBorder="1" applyAlignment="1">
      <alignment vertical="center"/>
    </xf>
    <xf numFmtId="0" fontId="0" fillId="0" borderId="41" xfId="0" applyBorder="1" applyAlignment="1">
      <alignment horizontal="center" vertical="center"/>
    </xf>
    <xf numFmtId="187" fontId="0" fillId="0" borderId="23" xfId="0" applyNumberFormat="1" applyBorder="1" applyAlignment="1">
      <alignment vertical="center"/>
    </xf>
    <xf numFmtId="187" fontId="0" fillId="0" borderId="0" xfId="0" applyNumberFormat="1" applyAlignment="1">
      <alignment vertical="center"/>
    </xf>
    <xf numFmtId="0" fontId="0" fillId="0" borderId="6" xfId="0" applyBorder="1" applyAlignment="1">
      <alignment horizontal="center" vertical="center"/>
    </xf>
    <xf numFmtId="0" fontId="0" fillId="0" borderId="184" xfId="0" applyBorder="1" applyAlignment="1">
      <alignment vertical="center"/>
    </xf>
    <xf numFmtId="187" fontId="0" fillId="0" borderId="6" xfId="0" applyNumberFormat="1" applyBorder="1" applyAlignment="1">
      <alignment vertical="center"/>
    </xf>
    <xf numFmtId="187" fontId="0" fillId="0" borderId="19" xfId="0" applyNumberFormat="1" applyBorder="1" applyAlignment="1">
      <alignment vertical="center"/>
    </xf>
    <xf numFmtId="40" fontId="0" fillId="0" borderId="6" xfId="0" applyNumberFormat="1" applyBorder="1" applyAlignment="1">
      <alignment vertical="center"/>
    </xf>
    <xf numFmtId="0" fontId="0" fillId="0" borderId="6" xfId="0" applyBorder="1" applyAlignment="1">
      <alignment horizontal="center" vertical="center" wrapText="1"/>
    </xf>
    <xf numFmtId="0" fontId="65" fillId="0" borderId="0" xfId="0" applyFont="1"/>
    <xf numFmtId="0" fontId="0" fillId="0" borderId="19" xfId="0" applyBorder="1"/>
    <xf numFmtId="0" fontId="0" fillId="0" borderId="155" xfId="0" applyBorder="1"/>
    <xf numFmtId="0" fontId="0" fillId="0" borderId="21" xfId="0" applyBorder="1"/>
    <xf numFmtId="0" fontId="66" fillId="0" borderId="0" xfId="0" applyFont="1"/>
    <xf numFmtId="0" fontId="0" fillId="7" borderId="155" xfId="0" applyFill="1" applyBorder="1"/>
    <xf numFmtId="0" fontId="0" fillId="0" borderId="6" xfId="0" applyBorder="1"/>
    <xf numFmtId="0" fontId="65" fillId="0" borderId="19" xfId="0" applyFont="1" applyBorder="1" applyAlignment="1">
      <alignment horizontal="center"/>
    </xf>
    <xf numFmtId="0" fontId="65" fillId="0" borderId="21" xfId="0" applyFont="1" applyBorder="1" applyAlignment="1">
      <alignment horizontal="center"/>
    </xf>
    <xf numFmtId="0" fontId="65" fillId="0" borderId="6" xfId="0" applyFont="1" applyBorder="1"/>
    <xf numFmtId="188" fontId="0" fillId="0" borderId="0" xfId="0" applyNumberFormat="1"/>
    <xf numFmtId="2" fontId="0" fillId="0" borderId="0" xfId="0" applyNumberFormat="1"/>
  </cellXfs>
  <cellStyles count="5">
    <cellStyle name="標準" xfId="0" builtinId="0"/>
    <cellStyle name="標準 2" xfId="1"/>
    <cellStyle name="標準 3" xfId="2"/>
    <cellStyle name="桁区切り" xfId="3" builtinId="6"/>
    <cellStyle name="ハイパーリンク" xfId="4" builtinId="8"/>
  </cellStyles>
  <dxfs count="34">
    <dxf>
      <fill>
        <patternFill>
          <bgColor theme="0" tint="-0.35"/>
        </patternFill>
      </fill>
    </dxf>
    <dxf>
      <font>
        <color theme="0" tint="-0.5"/>
      </font>
      <fill>
        <patternFill>
          <bgColor theme="0" tint="-0.5"/>
        </patternFill>
      </fill>
    </dxf>
    <dxf>
      <font>
        <color theme="0" tint="-0.5"/>
      </font>
      <fill>
        <patternFill>
          <bgColor theme="0" tint="-0.5"/>
        </patternFill>
      </fill>
    </dxf>
    <dxf>
      <font>
        <color theme="0" tint="-0.5"/>
      </font>
      <fill>
        <patternFill>
          <bgColor theme="0" tint="-0.5"/>
        </patternFill>
      </fill>
    </dxf>
    <dxf>
      <font>
        <strike/>
        <color theme="0" tint="-0.5"/>
      </font>
    </dxf>
    <dxf>
      <font>
        <strike/>
        <color theme="0" tint="-0.5"/>
      </font>
    </dxf>
    <dxf>
      <font>
        <strike/>
        <color theme="0" tint="-0.5"/>
      </font>
    </dxf>
    <dxf>
      <font>
        <strike/>
        <color theme="0" tint="-0.5"/>
      </font>
    </dxf>
    <dxf>
      <font>
        <strike/>
        <color theme="0" tint="-0.5"/>
      </font>
    </dxf>
    <dxf>
      <font>
        <strike/>
        <color theme="0" tint="-0.35"/>
      </font>
    </dxf>
    <dxf>
      <font>
        <strike/>
        <color theme="0" tint="-0.5"/>
      </font>
    </dxf>
    <dxf>
      <font>
        <strike/>
        <color theme="0" tint="-0.25"/>
      </font>
    </dxf>
    <dxf>
      <font>
        <strike/>
        <color theme="0" tint="-0.5"/>
      </font>
    </dxf>
    <dxf>
      <font>
        <strike/>
        <color theme="0" tint="-0.5"/>
      </font>
    </dxf>
    <dxf>
      <font>
        <strike/>
        <color theme="0" tint="-0.5"/>
      </font>
    </dxf>
    <dxf>
      <font>
        <strike/>
        <color theme="0" tint="-0.5"/>
      </font>
    </dxf>
    <dxf>
      <font>
        <strike/>
        <color theme="0" tint="-0.5"/>
      </font>
    </dxf>
    <dxf>
      <font>
        <strike/>
        <color theme="0" tint="-0.25"/>
      </font>
    </dxf>
    <dxf>
      <font>
        <strike/>
        <color theme="0" tint="-0.5"/>
      </font>
    </dxf>
    <dxf>
      <font>
        <strike/>
        <color theme="0" tint="-0.5"/>
      </font>
    </dxf>
    <dxf>
      <font>
        <strike/>
        <color theme="0" tint="-0.5"/>
      </font>
    </dxf>
    <dxf>
      <font>
        <strike/>
        <color theme="0" tint="-0.25"/>
      </font>
    </dxf>
    <dxf>
      <font>
        <strike/>
        <color theme="0" tint="-0.5"/>
      </font>
    </dxf>
    <dxf>
      <font>
        <strike/>
        <color theme="0" tint="-0.5"/>
      </font>
    </dxf>
    <dxf>
      <font>
        <strike/>
        <color theme="0" tint="-0.5"/>
      </font>
    </dxf>
    <dxf>
      <font>
        <strike/>
        <color theme="0" tint="-0.5"/>
      </font>
    </dxf>
    <dxf>
      <font>
        <strike/>
        <color theme="0" tint="-0.5"/>
      </font>
    </dxf>
    <dxf>
      <font>
        <strike/>
        <color theme="0" tint="-0.5"/>
      </font>
    </dxf>
    <dxf>
      <font>
        <strike/>
        <color theme="0" tint="-0.5"/>
      </font>
    </dxf>
    <dxf>
      <font>
        <strike/>
        <color theme="0" tint="-0.5"/>
      </font>
    </dxf>
    <dxf>
      <font>
        <strike/>
        <color theme="0" tint="-0.5"/>
      </font>
    </dxf>
    <dxf>
      <font>
        <strike/>
        <color theme="0" tint="-0.35"/>
      </font>
    </dxf>
    <dxf>
      <font>
        <strike/>
        <color theme="0" tint="-0.25"/>
      </font>
    </dxf>
    <dxf>
      <font>
        <color theme="0" tint="-0.5"/>
      </font>
      <fill>
        <patternFill>
          <bgColor theme="0" tint="-0.35"/>
        </patternFill>
      </fill>
    </dxf>
  </dxfs>
  <tableStyles count="0" defaultTableStyle="TableStyleMedium2" defaultPivotStyle="PivotStyleLight16"/>
  <colors>
    <mruColors>
      <color rgb="FFF8E8AE"/>
      <color rgb="FFCC9900"/>
      <color rgb="FFCCCC00"/>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oneCellAnchor>
    <xdr:from xmlns:xdr="http://schemas.openxmlformats.org/drawingml/2006/spreadsheetDrawing">
      <xdr:col>32</xdr:col>
      <xdr:colOff>181610</xdr:colOff>
      <xdr:row>0</xdr:row>
      <xdr:rowOff>45720</xdr:rowOff>
    </xdr:from>
    <xdr:ext cx="5388610" cy="1351915"/>
    <xdr:sp macro="" textlink="">
      <xdr:nvSpPr>
        <xdr:cNvPr id="2" name="テキスト ボックス 1"/>
        <xdr:cNvSpPr txBox="1"/>
      </xdr:nvSpPr>
      <xdr:spPr>
        <a:xfrm>
          <a:off x="9122410" y="45720"/>
          <a:ext cx="5388610" cy="13519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pPr indent="0"/>
          <a:r>
            <a:rPr kumimoji="1" lang="en-US" altLang="ja-JP" sz="1000">
              <a:latin typeface="HG丸ｺﾞｼｯｸM-PRO"/>
              <a:ea typeface="HG丸ｺﾞｼｯｸM-PRO"/>
            </a:rPr>
            <a:t>【</a:t>
          </a:r>
          <a:r>
            <a:rPr kumimoji="1" lang="ja-JP" altLang="en-US" sz="1000">
              <a:latin typeface="HG丸ｺﾞｼｯｸM-PRO"/>
              <a:ea typeface="HG丸ｺﾞｼｯｸM-PRO"/>
            </a:rPr>
            <a:t>記入の注意点</a:t>
          </a:r>
          <a:r>
            <a:rPr kumimoji="1" lang="en-US" altLang="ja-JP" sz="1000">
              <a:latin typeface="HG丸ｺﾞｼｯｸM-PRO"/>
              <a:ea typeface="HG丸ｺﾞｼｯｸM-PRO"/>
            </a:rPr>
            <a:t>】</a:t>
          </a:r>
        </a:p>
        <a:p>
          <a:pPr indent="0"/>
          <a:r>
            <a:rPr kumimoji="1" lang="ja-JP" altLang="en-US" sz="1000">
              <a:latin typeface="HG丸ｺﾞｼｯｸM-PRO"/>
              <a:ea typeface="HG丸ｺﾞｼｯｸM-PRO"/>
            </a:rPr>
            <a:t>・　　　　には文字や数字を入力してください。</a:t>
          </a:r>
        </a:p>
        <a:p>
          <a:pPr indent="0"/>
          <a:r>
            <a:rPr kumimoji="1" lang="ja-JP" altLang="en-US" sz="1000">
              <a:latin typeface="HG丸ｺﾞｼｯｸM-PRO"/>
              <a:ea typeface="HG丸ｺﾞｼｯｸM-PRO"/>
            </a:rPr>
            <a:t>・　　　　はプルダウンから選択してください。</a:t>
          </a:r>
        </a:p>
        <a:p>
          <a:pPr indent="0"/>
          <a:r>
            <a:rPr kumimoji="1" lang="en-US" altLang="ja-JP" sz="1000">
              <a:latin typeface="HG丸ｺﾞｼｯｸM-PRO"/>
              <a:ea typeface="HG丸ｺﾞｼｯｸM-PRO"/>
            </a:rPr>
            <a:t>※1.</a:t>
          </a:r>
          <a:r>
            <a:rPr kumimoji="1" lang="ja-JP" altLang="en-US" sz="1000">
              <a:latin typeface="HG丸ｺﾞｼｯｸM-PRO"/>
              <a:ea typeface="HG丸ｺﾞｼｯｸM-PRO"/>
            </a:rPr>
            <a:t>物件名、建設地を記入してください。</a:t>
          </a:r>
          <a:endParaRPr kumimoji="1" lang="en-US" altLang="ja-JP" sz="1000">
            <a:latin typeface="HG丸ｺﾞｼｯｸM-PRO"/>
            <a:ea typeface="HG丸ｺﾞｼｯｸM-PRO"/>
          </a:endParaRPr>
        </a:p>
        <a:p>
          <a:pPr indent="0"/>
          <a:r>
            <a:rPr kumimoji="1" lang="en-US" altLang="ja-JP" sz="1000">
              <a:latin typeface="HG丸ｺﾞｼｯｸM-PRO"/>
              <a:ea typeface="HG丸ｺﾞｼｯｸM-PRO"/>
            </a:rPr>
            <a:t>※2,</a:t>
          </a:r>
          <a:r>
            <a:rPr kumimoji="1" lang="ja-JP" altLang="en-US" sz="1000">
              <a:latin typeface="HG丸ｺﾞｼｯｸM-PRO"/>
              <a:ea typeface="HG丸ｺﾞｼｯｸM-PRO"/>
            </a:rPr>
            <a:t>延</a:t>
          </a:r>
          <a:r>
            <a:rPr kumimoji="1" lang="ja-JP" altLang="en-US" sz="1000">
              <a:solidFill>
                <a:sysClr val="windowText" lastClr="000000"/>
              </a:solidFill>
              <a:latin typeface="HG丸ｺﾞｼｯｸM-PRO"/>
              <a:ea typeface="HG丸ｺﾞｼｯｸM-PRO"/>
            </a:rPr>
            <a:t>べ</a:t>
          </a:r>
          <a:r>
            <a:rPr kumimoji="1" lang="ja-JP" altLang="en-US" sz="1000">
              <a:latin typeface="HG丸ｺﾞｼｯｸM-PRO"/>
              <a:ea typeface="HG丸ｺﾞｼｯｸM-PRO"/>
            </a:rPr>
            <a:t>面積は</a:t>
          </a:r>
          <a:r>
            <a:rPr kumimoji="1" lang="en-US" altLang="ja-JP" sz="1000">
              <a:latin typeface="HG丸ｺﾞｼｯｸM-PRO"/>
              <a:ea typeface="HG丸ｺﾞｼｯｸM-PRO"/>
            </a:rPr>
            <a:t>300</a:t>
          </a:r>
          <a:r>
            <a:rPr kumimoji="1" lang="ja-JP" altLang="en-US" sz="1000">
              <a:latin typeface="HG丸ｺﾞｼｯｸM-PRO"/>
              <a:ea typeface="HG丸ｺﾞｼｯｸM-PRO"/>
            </a:rPr>
            <a:t>㎡以上の建物が対象です。</a:t>
          </a:r>
          <a:endParaRPr kumimoji="1" lang="en-US" altLang="ja-JP" sz="1000">
            <a:latin typeface="HG丸ｺﾞｼｯｸM-PRO"/>
            <a:ea typeface="HG丸ｺﾞｼｯｸM-PRO"/>
          </a:endParaRPr>
        </a:p>
        <a:p>
          <a:pPr indent="0"/>
          <a:r>
            <a:rPr kumimoji="1" lang="en-US" altLang="ja-JP" sz="1000">
              <a:latin typeface="HG丸ｺﾞｼｯｸM-PRO"/>
              <a:ea typeface="HG丸ｺﾞｼｯｸM-PRO"/>
            </a:rPr>
            <a:t>※3.床</a:t>
          </a:r>
          <a:r>
            <a:rPr kumimoji="1" lang="ja-JP" altLang="en-US" sz="1000">
              <a:latin typeface="HG丸ｺﾞｼｯｸM-PRO"/>
              <a:ea typeface="HG丸ｺﾞｼｯｸM-PRO"/>
            </a:rPr>
            <a:t>面積、構造および階数については、確認申請図書と整合性を取ってください。</a:t>
          </a:r>
          <a:endParaRPr kumimoji="1" lang="en-US" altLang="ja-JP" sz="1000">
            <a:latin typeface="HG丸ｺﾞｼｯｸM-PRO"/>
            <a:ea typeface="HG丸ｺﾞｼｯｸM-PRO"/>
          </a:endParaRPr>
        </a:p>
        <a:p>
          <a:pPr indent="0"/>
          <a:r>
            <a:rPr kumimoji="1" lang="en-US" altLang="ja-JP" sz="1000">
              <a:latin typeface="HG丸ｺﾞｼｯｸM-PRO"/>
              <a:ea typeface="HG丸ｺﾞｼｯｸM-PRO"/>
            </a:rPr>
            <a:t>※4.</a:t>
          </a:r>
          <a:r>
            <a:rPr kumimoji="1" lang="ja-JP" altLang="en-US" sz="1000">
              <a:latin typeface="HG丸ｺﾞｼｯｸM-PRO"/>
              <a:ea typeface="HG丸ｺﾞｼｯｸM-PRO"/>
            </a:rPr>
            <a:t>工法を入力してください。任意の入力項目です。</a:t>
          </a:r>
          <a:endParaRPr kumimoji="1" lang="en-US" altLang="ja-JP" sz="1000">
            <a:latin typeface="HG丸ｺﾞｼｯｸM-PRO"/>
            <a:ea typeface="HG丸ｺﾞｼｯｸM-PRO"/>
          </a:endParaRPr>
        </a:p>
      </xdr:txBody>
    </xdr:sp>
    <xdr:clientData/>
  </xdr:oneCellAnchor>
  <xdr:twoCellAnchor>
    <xdr:from xmlns:xdr="http://schemas.openxmlformats.org/drawingml/2006/spreadsheetDrawing">
      <xdr:col>14</xdr:col>
      <xdr:colOff>69850</xdr:colOff>
      <xdr:row>57</xdr:row>
      <xdr:rowOff>25400</xdr:rowOff>
    </xdr:from>
    <xdr:to xmlns:xdr="http://schemas.openxmlformats.org/drawingml/2006/spreadsheetDrawing">
      <xdr:col>19</xdr:col>
      <xdr:colOff>209550</xdr:colOff>
      <xdr:row>59</xdr:row>
      <xdr:rowOff>44450</xdr:rowOff>
    </xdr:to>
    <xdr:sp macro="" textlink="">
      <xdr:nvSpPr>
        <xdr:cNvPr id="123" name="矢印: 下 122"/>
        <xdr:cNvSpPr/>
      </xdr:nvSpPr>
      <xdr:spPr>
        <a:xfrm>
          <a:off x="3855720" y="14985365"/>
          <a:ext cx="1508125" cy="453390"/>
        </a:xfrm>
        <a:prstGeom prst="downArrow">
          <a:avLst>
            <a:gd name="adj1" fmla="val 50000"/>
            <a:gd name="adj2" fmla="val 60294"/>
          </a:avLst>
        </a:prstGeom>
        <a:solidFill>
          <a:schemeClr val="accent6">
            <a:lumMod val="20000"/>
            <a:lumOff val="80000"/>
          </a:schemeClr>
        </a:solidFill>
        <a:ln>
          <a:no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33</xdr:col>
      <xdr:colOff>135255</xdr:colOff>
      <xdr:row>1</xdr:row>
      <xdr:rowOff>83820</xdr:rowOff>
    </xdr:from>
    <xdr:to xmlns:xdr="http://schemas.openxmlformats.org/drawingml/2006/spreadsheetDrawing">
      <xdr:col>34</xdr:col>
      <xdr:colOff>150495</xdr:colOff>
      <xdr:row>1</xdr:row>
      <xdr:rowOff>173355</xdr:rowOff>
    </xdr:to>
    <xdr:sp macro="" textlink="">
      <xdr:nvSpPr>
        <xdr:cNvPr id="5" name="正方形/長方形 4"/>
        <xdr:cNvSpPr/>
      </xdr:nvSpPr>
      <xdr:spPr>
        <a:xfrm>
          <a:off x="9349740" y="445770"/>
          <a:ext cx="288925" cy="8953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33</xdr:col>
      <xdr:colOff>135255</xdr:colOff>
      <xdr:row>0</xdr:row>
      <xdr:rowOff>292100</xdr:rowOff>
    </xdr:from>
    <xdr:to xmlns:xdr="http://schemas.openxmlformats.org/drawingml/2006/spreadsheetDrawing">
      <xdr:col>34</xdr:col>
      <xdr:colOff>150495</xdr:colOff>
      <xdr:row>1</xdr:row>
      <xdr:rowOff>20955</xdr:rowOff>
    </xdr:to>
    <xdr:sp macro="" textlink="">
      <xdr:nvSpPr>
        <xdr:cNvPr id="6" name="正方形/長方形 5"/>
        <xdr:cNvSpPr/>
      </xdr:nvSpPr>
      <xdr:spPr>
        <a:xfrm>
          <a:off x="9349740" y="292100"/>
          <a:ext cx="288925" cy="90805"/>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10</xdr:col>
      <xdr:colOff>146050</xdr:colOff>
      <xdr:row>39</xdr:row>
      <xdr:rowOff>203835</xdr:rowOff>
    </xdr:from>
    <xdr:to xmlns:xdr="http://schemas.openxmlformats.org/drawingml/2006/spreadsheetDrawing">
      <xdr:col>12</xdr:col>
      <xdr:colOff>63500</xdr:colOff>
      <xdr:row>41</xdr:row>
      <xdr:rowOff>171450</xdr:rowOff>
    </xdr:to>
    <xdr:sp macro="" textlink="">
      <xdr:nvSpPr>
        <xdr:cNvPr id="8" name="矢印: 右 7"/>
        <xdr:cNvSpPr/>
      </xdr:nvSpPr>
      <xdr:spPr>
        <a:xfrm>
          <a:off x="2707640" y="11254740"/>
          <a:ext cx="594360" cy="401955"/>
        </a:xfrm>
        <a:prstGeom prst="rightArrow">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20</xdr:col>
      <xdr:colOff>165735</xdr:colOff>
      <xdr:row>39</xdr:row>
      <xdr:rowOff>187960</xdr:rowOff>
    </xdr:from>
    <xdr:to xmlns:xdr="http://schemas.openxmlformats.org/drawingml/2006/spreadsheetDrawing">
      <xdr:col>22</xdr:col>
      <xdr:colOff>25400</xdr:colOff>
      <xdr:row>41</xdr:row>
      <xdr:rowOff>160655</xdr:rowOff>
    </xdr:to>
    <xdr:sp macro="" textlink="">
      <xdr:nvSpPr>
        <xdr:cNvPr id="11" name="矢印: 右 10"/>
        <xdr:cNvSpPr/>
      </xdr:nvSpPr>
      <xdr:spPr>
        <a:xfrm>
          <a:off x="5593715" y="11238865"/>
          <a:ext cx="521335" cy="407035"/>
        </a:xfrm>
        <a:prstGeom prst="rightArrow">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165100</xdr:colOff>
      <xdr:row>21</xdr:row>
      <xdr:rowOff>71120</xdr:rowOff>
    </xdr:from>
    <xdr:to xmlns:xdr="http://schemas.openxmlformats.org/drawingml/2006/spreadsheetDrawing">
      <xdr:col>10</xdr:col>
      <xdr:colOff>172085</xdr:colOff>
      <xdr:row>21</xdr:row>
      <xdr:rowOff>290195</xdr:rowOff>
    </xdr:to>
    <xdr:sp macro="" textlink="">
      <xdr:nvSpPr>
        <xdr:cNvPr id="12" name="矢印: 下 11"/>
        <xdr:cNvSpPr/>
      </xdr:nvSpPr>
      <xdr:spPr>
        <a:xfrm>
          <a:off x="1905635" y="6045200"/>
          <a:ext cx="828040" cy="219075"/>
        </a:xfrm>
        <a:prstGeom prst="downArrow">
          <a:avLst/>
        </a:prstGeom>
        <a:solidFill>
          <a:schemeClr val="bg1"/>
        </a:solidFill>
        <a:ln w="6350">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170180</xdr:colOff>
      <xdr:row>23</xdr:row>
      <xdr:rowOff>63500</xdr:rowOff>
    </xdr:from>
    <xdr:to xmlns:xdr="http://schemas.openxmlformats.org/drawingml/2006/spreadsheetDrawing">
      <xdr:col>10</xdr:col>
      <xdr:colOff>177800</xdr:colOff>
      <xdr:row>23</xdr:row>
      <xdr:rowOff>278130</xdr:rowOff>
    </xdr:to>
    <xdr:sp macro="" textlink="">
      <xdr:nvSpPr>
        <xdr:cNvPr id="15" name="矢印: 下 14"/>
        <xdr:cNvSpPr/>
      </xdr:nvSpPr>
      <xdr:spPr>
        <a:xfrm>
          <a:off x="1910715" y="6624320"/>
          <a:ext cx="828675" cy="214630"/>
        </a:xfrm>
        <a:prstGeom prst="downArrow">
          <a:avLst/>
        </a:prstGeom>
        <a:solidFill>
          <a:schemeClr val="bg1"/>
        </a:solidFill>
        <a:ln w="6350">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165100</xdr:colOff>
      <xdr:row>25</xdr:row>
      <xdr:rowOff>56515</xdr:rowOff>
    </xdr:from>
    <xdr:to xmlns:xdr="http://schemas.openxmlformats.org/drawingml/2006/spreadsheetDrawing">
      <xdr:col>10</xdr:col>
      <xdr:colOff>172085</xdr:colOff>
      <xdr:row>25</xdr:row>
      <xdr:rowOff>272415</xdr:rowOff>
    </xdr:to>
    <xdr:sp macro="" textlink="">
      <xdr:nvSpPr>
        <xdr:cNvPr id="16" name="矢印: 下 15"/>
        <xdr:cNvSpPr/>
      </xdr:nvSpPr>
      <xdr:spPr>
        <a:xfrm>
          <a:off x="1905635" y="7204075"/>
          <a:ext cx="828040" cy="215900"/>
        </a:xfrm>
        <a:prstGeom prst="downArrow">
          <a:avLst/>
        </a:prstGeom>
        <a:solidFill>
          <a:schemeClr val="bg1"/>
        </a:solidFill>
        <a:ln w="6350">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165100</xdr:colOff>
      <xdr:row>27</xdr:row>
      <xdr:rowOff>56515</xdr:rowOff>
    </xdr:from>
    <xdr:to xmlns:xdr="http://schemas.openxmlformats.org/drawingml/2006/spreadsheetDrawing">
      <xdr:col>10</xdr:col>
      <xdr:colOff>172085</xdr:colOff>
      <xdr:row>27</xdr:row>
      <xdr:rowOff>272415</xdr:rowOff>
    </xdr:to>
    <xdr:sp macro="" textlink="">
      <xdr:nvSpPr>
        <xdr:cNvPr id="17" name="矢印: 下 16"/>
        <xdr:cNvSpPr/>
      </xdr:nvSpPr>
      <xdr:spPr>
        <a:xfrm>
          <a:off x="1905635" y="7790815"/>
          <a:ext cx="828040" cy="215900"/>
        </a:xfrm>
        <a:prstGeom prst="downArrow">
          <a:avLst/>
        </a:prstGeom>
        <a:solidFill>
          <a:schemeClr val="bg1"/>
        </a:solidFill>
        <a:ln w="6350">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30</xdr:col>
      <xdr:colOff>260985</xdr:colOff>
      <xdr:row>9</xdr:row>
      <xdr:rowOff>8255</xdr:rowOff>
    </xdr:from>
    <xdr:to xmlns:xdr="http://schemas.openxmlformats.org/drawingml/2006/spreadsheetDrawing">
      <xdr:col>51</xdr:col>
      <xdr:colOff>379095</xdr:colOff>
      <xdr:row>32</xdr:row>
      <xdr:rowOff>106045</xdr:rowOff>
    </xdr:to>
    <xdr:grpSp>
      <xdr:nvGrpSpPr>
        <xdr:cNvPr id="19" name="グループ化 18"/>
        <xdr:cNvGrpSpPr/>
      </xdr:nvGrpSpPr>
      <xdr:grpSpPr>
        <a:xfrm>
          <a:off x="8540115" y="2461895"/>
          <a:ext cx="6094095" cy="6845300"/>
          <a:chOff x="8504918" y="2400754"/>
          <a:chExt cx="6059713" cy="6617496"/>
        </a:xfrm>
      </xdr:grpSpPr>
      <xdr:grpSp>
        <xdr:nvGrpSpPr>
          <xdr:cNvPr id="18" name="グループ化 17"/>
          <xdr:cNvGrpSpPr/>
        </xdr:nvGrpSpPr>
        <xdr:grpSpPr>
          <a:xfrm>
            <a:off x="8504918" y="2400754"/>
            <a:ext cx="6059713" cy="6617496"/>
            <a:chOff x="8504918" y="2400754"/>
            <a:chExt cx="6059713" cy="6617496"/>
          </a:xfrm>
        </xdr:grpSpPr>
        <xdr:grpSp>
          <xdr:nvGrpSpPr>
            <xdr:cNvPr id="29" name="グループ化 28"/>
            <xdr:cNvGrpSpPr/>
          </xdr:nvGrpSpPr>
          <xdr:grpSpPr>
            <a:xfrm>
              <a:off x="10153553" y="6030704"/>
              <a:ext cx="358620" cy="1277126"/>
              <a:chOff x="10141306" y="6455700"/>
              <a:chExt cx="359527" cy="1456287"/>
            </a:xfrm>
          </xdr:grpSpPr>
          <xdr:sp macro="" textlink="">
            <xdr:nvSpPr>
              <xdr:cNvPr id="45" name="正方形/長方形 44"/>
              <xdr:cNvSpPr/>
            </xdr:nvSpPr>
            <xdr:spPr>
              <a:xfrm>
                <a:off x="10141306" y="6455700"/>
                <a:ext cx="359527" cy="1435267"/>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2" name="正方形/長方形 71"/>
              <xdr:cNvSpPr/>
            </xdr:nvSpPr>
            <xdr:spPr>
              <a:xfrm>
                <a:off x="10141306" y="7193880"/>
                <a:ext cx="359527" cy="718107"/>
              </a:xfrm>
              <a:prstGeom prst="rect">
                <a:avLst/>
              </a:prstGeom>
              <a:solidFill>
                <a:schemeClr val="accent6">
                  <a:lumMod val="40000"/>
                  <a:lumOff val="60000"/>
                </a:schemeClr>
              </a:solidFill>
              <a:ln>
                <a:solidFill>
                  <a:schemeClr val="accent6">
                    <a:lumMod val="75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33" name="グループ化 32"/>
            <xdr:cNvGrpSpPr/>
          </xdr:nvGrpSpPr>
          <xdr:grpSpPr>
            <a:xfrm>
              <a:off x="10715981" y="6030704"/>
              <a:ext cx="359527" cy="1277126"/>
              <a:chOff x="10141306" y="6455700"/>
              <a:chExt cx="359527" cy="1456287"/>
            </a:xfrm>
          </xdr:grpSpPr>
          <xdr:sp macro="" textlink="">
            <xdr:nvSpPr>
              <xdr:cNvPr id="36" name="正方形/長方形 35"/>
              <xdr:cNvSpPr/>
            </xdr:nvSpPr>
            <xdr:spPr>
              <a:xfrm>
                <a:off x="10141306" y="6455700"/>
                <a:ext cx="359527" cy="1435267"/>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7" name="正方形/長方形 36"/>
              <xdr:cNvSpPr/>
            </xdr:nvSpPr>
            <xdr:spPr>
              <a:xfrm>
                <a:off x="10141306" y="7193880"/>
                <a:ext cx="359527" cy="718107"/>
              </a:xfrm>
              <a:prstGeom prst="rect">
                <a:avLst/>
              </a:prstGeom>
              <a:solidFill>
                <a:schemeClr val="accent6">
                  <a:lumMod val="40000"/>
                  <a:lumOff val="60000"/>
                </a:schemeClr>
              </a:solidFill>
              <a:ln>
                <a:solidFill>
                  <a:schemeClr val="accent6">
                    <a:lumMod val="75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38" name="グループ化 37"/>
            <xdr:cNvGrpSpPr/>
          </xdr:nvGrpSpPr>
          <xdr:grpSpPr>
            <a:xfrm>
              <a:off x="11286574" y="6029588"/>
              <a:ext cx="359527" cy="1277126"/>
              <a:chOff x="10141306" y="6455700"/>
              <a:chExt cx="359527" cy="1456287"/>
            </a:xfrm>
          </xdr:grpSpPr>
          <xdr:sp macro="" textlink="">
            <xdr:nvSpPr>
              <xdr:cNvPr id="42" name="正方形/長方形 41"/>
              <xdr:cNvSpPr/>
            </xdr:nvSpPr>
            <xdr:spPr>
              <a:xfrm>
                <a:off x="10141306" y="6455700"/>
                <a:ext cx="359527" cy="1435267"/>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4" name="正方形/長方形 43"/>
              <xdr:cNvSpPr/>
            </xdr:nvSpPr>
            <xdr:spPr>
              <a:xfrm>
                <a:off x="10141306" y="7193880"/>
                <a:ext cx="359527" cy="718107"/>
              </a:xfrm>
              <a:prstGeom prst="rect">
                <a:avLst/>
              </a:prstGeom>
              <a:solidFill>
                <a:schemeClr val="accent6">
                  <a:lumMod val="40000"/>
                  <a:lumOff val="60000"/>
                </a:schemeClr>
              </a:solidFill>
              <a:ln>
                <a:solidFill>
                  <a:schemeClr val="accent6">
                    <a:lumMod val="75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46" name="グループ化 45"/>
            <xdr:cNvGrpSpPr/>
          </xdr:nvGrpSpPr>
          <xdr:grpSpPr>
            <a:xfrm>
              <a:off x="11839932" y="6030704"/>
              <a:ext cx="359527" cy="1277126"/>
              <a:chOff x="10141306" y="6455700"/>
              <a:chExt cx="359527" cy="1456287"/>
            </a:xfrm>
          </xdr:grpSpPr>
          <xdr:sp macro="" textlink="">
            <xdr:nvSpPr>
              <xdr:cNvPr id="47" name="正方形/長方形 46"/>
              <xdr:cNvSpPr/>
            </xdr:nvSpPr>
            <xdr:spPr>
              <a:xfrm>
                <a:off x="10141306" y="6455700"/>
                <a:ext cx="359527" cy="1435267"/>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9" name="正方形/長方形 48"/>
              <xdr:cNvSpPr/>
            </xdr:nvSpPr>
            <xdr:spPr>
              <a:xfrm>
                <a:off x="10141306" y="7193880"/>
                <a:ext cx="359527" cy="718107"/>
              </a:xfrm>
              <a:prstGeom prst="rect">
                <a:avLst/>
              </a:prstGeom>
              <a:solidFill>
                <a:schemeClr val="accent6">
                  <a:lumMod val="40000"/>
                  <a:lumOff val="60000"/>
                </a:schemeClr>
              </a:solidFill>
              <a:ln>
                <a:solidFill>
                  <a:schemeClr val="accent6">
                    <a:lumMod val="75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51" name="グループ化 50"/>
            <xdr:cNvGrpSpPr/>
          </xdr:nvGrpSpPr>
          <xdr:grpSpPr>
            <a:xfrm>
              <a:off x="12403267" y="6030704"/>
              <a:ext cx="359528" cy="1277126"/>
              <a:chOff x="10141306" y="6455700"/>
              <a:chExt cx="359527" cy="1456287"/>
            </a:xfrm>
          </xdr:grpSpPr>
          <xdr:sp macro="" textlink="">
            <xdr:nvSpPr>
              <xdr:cNvPr id="52" name="正方形/長方形 51"/>
              <xdr:cNvSpPr/>
            </xdr:nvSpPr>
            <xdr:spPr>
              <a:xfrm>
                <a:off x="10141306" y="6455700"/>
                <a:ext cx="359527" cy="1435267"/>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4" name="正方形/長方形 53"/>
              <xdr:cNvSpPr/>
            </xdr:nvSpPr>
            <xdr:spPr>
              <a:xfrm>
                <a:off x="10141306" y="7193880"/>
                <a:ext cx="359527" cy="718107"/>
              </a:xfrm>
              <a:prstGeom prst="rect">
                <a:avLst/>
              </a:prstGeom>
              <a:solidFill>
                <a:schemeClr val="accent6">
                  <a:lumMod val="40000"/>
                  <a:lumOff val="60000"/>
                </a:schemeClr>
              </a:solidFill>
              <a:ln>
                <a:solidFill>
                  <a:schemeClr val="accent6">
                    <a:lumMod val="75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10" name="グループ化 9"/>
            <xdr:cNvGrpSpPr/>
          </xdr:nvGrpSpPr>
          <xdr:grpSpPr>
            <a:xfrm>
              <a:off x="8504918" y="2400754"/>
              <a:ext cx="6059713" cy="6617496"/>
              <a:chOff x="8504918" y="2400754"/>
              <a:chExt cx="6059713" cy="6617496"/>
            </a:xfrm>
          </xdr:grpSpPr>
          <xdr:sp macro="" textlink="">
            <xdr:nvSpPr>
              <xdr:cNvPr id="121" name="テキスト ボックス 120"/>
              <xdr:cNvSpPr txBox="1"/>
            </xdr:nvSpPr>
            <xdr:spPr>
              <a:xfrm>
                <a:off x="11541125" y="7780991"/>
                <a:ext cx="1049262" cy="2590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1000">
                    <a:latin typeface="HG丸ｺﾞｼｯｸM-PRO"/>
                    <a:ea typeface="HG丸ｺﾞｼｯｸM-PRO"/>
                  </a:rPr>
                  <a:t>5</a:t>
                </a:r>
                <a:r>
                  <a:rPr kumimoji="1" lang="ja-JP" altLang="en-US" sz="1000">
                    <a:latin typeface="HG丸ｺﾞｼｯｸM-PRO"/>
                    <a:ea typeface="HG丸ｺﾞｼｯｸM-PRO"/>
                  </a:rPr>
                  <a:t>項目の合計点</a:t>
                </a:r>
                <a:endParaRPr kumimoji="1" lang="en-US" altLang="ja-JP" sz="1000">
                  <a:latin typeface="HG丸ｺﾞｼｯｸM-PRO"/>
                  <a:ea typeface="HG丸ｺﾞｼｯｸM-PRO"/>
                </a:endParaRPr>
              </a:p>
            </xdr:txBody>
          </xdr:sp>
          <xdr:sp macro="" textlink="">
            <xdr:nvSpPr>
              <xdr:cNvPr id="95" name="正方形/長方形 94"/>
              <xdr:cNvSpPr/>
            </xdr:nvSpPr>
            <xdr:spPr>
              <a:xfrm>
                <a:off x="11091182" y="8220982"/>
                <a:ext cx="974272" cy="793297"/>
              </a:xfrm>
              <a:prstGeom prst="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9" name="テキスト ボックス 68"/>
              <xdr:cNvSpPr txBox="1"/>
            </xdr:nvSpPr>
            <xdr:spPr>
              <a:xfrm>
                <a:off x="8773165" y="7835900"/>
                <a:ext cx="802784" cy="2590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1000" b="1">
                    <a:latin typeface="HG丸ｺﾞｼｯｸM-PRO"/>
                    <a:ea typeface="HG丸ｺﾞｼｯｸM-PRO"/>
                  </a:rPr>
                  <a:t>&lt;</a:t>
                </a:r>
                <a:r>
                  <a:rPr kumimoji="1" lang="ja-JP" altLang="en-US" sz="1000" b="1">
                    <a:latin typeface="HG丸ｺﾞｼｯｸM-PRO"/>
                    <a:ea typeface="HG丸ｺﾞｼｯｸM-PRO"/>
                  </a:rPr>
                  <a:t>総合評価</a:t>
                </a:r>
                <a:r>
                  <a:rPr kumimoji="1" lang="en-US" altLang="ja-JP" sz="1000" b="1">
                    <a:latin typeface="HG丸ｺﾞｼｯｸM-PRO"/>
                    <a:ea typeface="HG丸ｺﾞｼｯｸM-PRO"/>
                  </a:rPr>
                  <a:t>&gt;</a:t>
                </a:r>
                <a:endParaRPr kumimoji="1" lang="ja-JP" altLang="en-US" sz="1000" b="1">
                  <a:latin typeface="HG丸ｺﾞｼｯｸM-PRO"/>
                  <a:ea typeface="HG丸ｺﾞｼｯｸM-PRO"/>
                </a:endParaRPr>
              </a:p>
            </xdr:txBody>
          </xdr:sp>
          <xdr:cxnSp macro="">
            <xdr:nvCxnSpPr>
              <xdr:cNvPr id="91" name="直線矢印コネクタ 90"/>
              <xdr:cNvCxnSpPr/>
            </xdr:nvCxnSpPr>
            <xdr:spPr>
              <a:xfrm>
                <a:off x="11553825" y="7660368"/>
                <a:ext cx="0" cy="490764"/>
              </a:xfrm>
              <a:prstGeom prst="straightConnector1">
                <a:avLst/>
              </a:prstGeom>
              <a:ln w="19050">
                <a:solidFill>
                  <a:schemeClr val="accent6">
                    <a:lumMod val="50000"/>
                  </a:schemeClr>
                </a:solidFill>
                <a:headEnd type="oval" w="sm" len="sm"/>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2" name="テキスト ボックス 91"/>
              <xdr:cNvSpPr txBox="1"/>
            </xdr:nvSpPr>
            <xdr:spPr>
              <a:xfrm>
                <a:off x="11237232" y="8238100"/>
                <a:ext cx="697627" cy="2590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000" b="1">
                    <a:solidFill>
                      <a:schemeClr val="bg1"/>
                    </a:solidFill>
                    <a:latin typeface="HG丸ｺﾞｼｯｸM-PRO"/>
                    <a:ea typeface="HG丸ｺﾞｼｯｸM-PRO"/>
                  </a:rPr>
                  <a:t>総合評価</a:t>
                </a:r>
                <a:endParaRPr kumimoji="1" lang="en-US" altLang="ja-JP" sz="1000" b="1">
                  <a:solidFill>
                    <a:schemeClr val="bg1"/>
                  </a:solidFill>
                  <a:latin typeface="HG丸ｺﾞｼｯｸM-PRO"/>
                  <a:ea typeface="HG丸ｺﾞｼｯｸM-PRO"/>
                </a:endParaRPr>
              </a:p>
            </xdr:txBody>
          </xdr:sp>
          <xdr:sp macro="" textlink="">
            <xdr:nvSpPr>
              <xdr:cNvPr id="93" name="テキスト ボックス 92"/>
              <xdr:cNvSpPr txBox="1"/>
            </xdr:nvSpPr>
            <xdr:spPr>
              <a:xfrm>
                <a:off x="11294382" y="8489832"/>
                <a:ext cx="569387" cy="2590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000" b="1">
                    <a:solidFill>
                      <a:schemeClr val="bg1"/>
                    </a:solidFill>
                    <a:latin typeface="HG丸ｺﾞｼｯｸM-PRO"/>
                    <a:ea typeface="HG丸ｺﾞｼｯｸM-PRO"/>
                  </a:rPr>
                  <a:t>○○点</a:t>
                </a:r>
                <a:endParaRPr kumimoji="1" lang="en-US" altLang="ja-JP" sz="1000" b="1">
                  <a:solidFill>
                    <a:schemeClr val="bg1"/>
                  </a:solidFill>
                  <a:latin typeface="HG丸ｺﾞｼｯｸM-PRO"/>
                  <a:ea typeface="HG丸ｺﾞｼｯｸM-PRO"/>
                </a:endParaRPr>
              </a:p>
            </xdr:txBody>
          </xdr:sp>
          <xdr:sp macro="" textlink="">
            <xdr:nvSpPr>
              <xdr:cNvPr id="94" name="テキスト ボックス 93"/>
              <xdr:cNvSpPr txBox="1"/>
            </xdr:nvSpPr>
            <xdr:spPr>
              <a:xfrm>
                <a:off x="11141982" y="8635882"/>
                <a:ext cx="888961" cy="325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1400" b="1">
                    <a:solidFill>
                      <a:schemeClr val="bg1"/>
                    </a:solidFill>
                    <a:latin typeface="HG丸ｺﾞｼｯｸM-PRO"/>
                    <a:ea typeface="HG丸ｺﾞｼｯｸM-PRO"/>
                  </a:rPr>
                  <a:t>S</a:t>
                </a:r>
                <a:r>
                  <a:rPr kumimoji="1" lang="en-US" altLang="ja-JP" sz="1050" b="1">
                    <a:solidFill>
                      <a:schemeClr val="bg1"/>
                    </a:solidFill>
                    <a:latin typeface="HG丸ｺﾞｼｯｸM-PRO"/>
                    <a:ea typeface="HG丸ｺﾞｼｯｸM-PRO"/>
                  </a:rPr>
                  <a:t>or</a:t>
                </a:r>
                <a:r>
                  <a:rPr kumimoji="1" lang="en-US" altLang="ja-JP" sz="1400" b="1">
                    <a:solidFill>
                      <a:schemeClr val="bg1"/>
                    </a:solidFill>
                    <a:latin typeface="HG丸ｺﾞｼｯｸM-PRO"/>
                    <a:ea typeface="HG丸ｺﾞｼｯｸM-PRO"/>
                  </a:rPr>
                  <a:t>A</a:t>
                </a:r>
                <a:r>
                  <a:rPr kumimoji="1" lang="en-US" altLang="ja-JP" sz="1050" b="1">
                    <a:solidFill>
                      <a:schemeClr val="bg1"/>
                    </a:solidFill>
                    <a:latin typeface="HG丸ｺﾞｼｯｸM-PRO"/>
                    <a:ea typeface="HG丸ｺﾞｼｯｸM-PRO"/>
                  </a:rPr>
                  <a:t>or</a:t>
                </a:r>
                <a:r>
                  <a:rPr kumimoji="1" lang="en-US" altLang="ja-JP" sz="1400" b="1">
                    <a:solidFill>
                      <a:schemeClr val="bg1"/>
                    </a:solidFill>
                    <a:latin typeface="HG丸ｺﾞｼｯｸM-PRO"/>
                    <a:ea typeface="HG丸ｺﾞｼｯｸM-PRO"/>
                  </a:rPr>
                  <a:t>B</a:t>
                </a:r>
              </a:p>
            </xdr:txBody>
          </xdr:sp>
          <xdr:sp macro="" textlink="">
            <xdr:nvSpPr>
              <xdr:cNvPr id="97" name="テキスト ボックス 96"/>
              <xdr:cNvSpPr txBox="1"/>
            </xdr:nvSpPr>
            <xdr:spPr>
              <a:xfrm>
                <a:off x="9665785" y="8259068"/>
                <a:ext cx="1503016" cy="759182"/>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1000">
                    <a:latin typeface="HG丸ｺﾞｼｯｸM-PRO"/>
                    <a:ea typeface="HG丸ｺﾞｼｯｸM-PRO"/>
                  </a:rPr>
                  <a:t>500</a:t>
                </a:r>
                <a:r>
                  <a:rPr kumimoji="1" lang="ja-JP" altLang="en-US" sz="1000">
                    <a:latin typeface="HG丸ｺﾞｼｯｸM-PRO"/>
                    <a:ea typeface="HG丸ｺﾞｼｯｸM-PRO"/>
                  </a:rPr>
                  <a:t>点満点で</a:t>
                </a:r>
                <a:endParaRPr kumimoji="1" lang="en-US" altLang="ja-JP" sz="1000">
                  <a:latin typeface="HG丸ｺﾞｼｯｸM-PRO"/>
                  <a:ea typeface="HG丸ｺﾞｼｯｸM-PRO"/>
                </a:endParaRPr>
              </a:p>
              <a:p>
                <a:r>
                  <a:rPr kumimoji="1" lang="ja-JP" altLang="en-US" sz="1000">
                    <a:latin typeface="HG丸ｺﾞｼｯｸM-PRO"/>
                    <a:ea typeface="HG丸ｺﾞｼｯｸM-PRO"/>
                  </a:rPr>
                  <a:t>　・</a:t>
                </a:r>
                <a:r>
                  <a:rPr kumimoji="1" lang="en-US" altLang="ja-JP" sz="1000">
                    <a:latin typeface="HG丸ｺﾞｼｯｸM-PRO"/>
                    <a:ea typeface="HG丸ｺﾞｼｯｸM-PRO"/>
                  </a:rPr>
                  <a:t>250</a:t>
                </a:r>
                <a:r>
                  <a:rPr kumimoji="1" lang="ja-JP" altLang="en-US" sz="1000">
                    <a:latin typeface="HG丸ｺﾞｼｯｸM-PRO"/>
                    <a:ea typeface="HG丸ｺﾞｼｯｸM-PRO"/>
                  </a:rPr>
                  <a:t>点以上</a:t>
                </a:r>
                <a:r>
                  <a:rPr kumimoji="1" lang="en-US" altLang="ja-JP" sz="1000">
                    <a:latin typeface="HG丸ｺﾞｼｯｸM-PRO"/>
                    <a:ea typeface="HG丸ｺﾞｼｯｸM-PRO"/>
                  </a:rPr>
                  <a:t>B</a:t>
                </a:r>
              </a:p>
              <a:p>
                <a:r>
                  <a:rPr kumimoji="1" lang="ja-JP" altLang="en-US" sz="1000">
                    <a:latin typeface="HG丸ｺﾞｼｯｸM-PRO"/>
                    <a:ea typeface="HG丸ｺﾞｼｯｸM-PRO"/>
                  </a:rPr>
                  <a:t>　・</a:t>
                </a:r>
                <a:r>
                  <a:rPr kumimoji="1" lang="en-US" altLang="ja-JP" sz="1000">
                    <a:latin typeface="HG丸ｺﾞｼｯｸM-PRO"/>
                    <a:ea typeface="HG丸ｺﾞｼｯｸM-PRO"/>
                  </a:rPr>
                  <a:t>325</a:t>
                </a:r>
                <a:r>
                  <a:rPr kumimoji="1" lang="ja-JP" altLang="en-US" sz="1000">
                    <a:latin typeface="HG丸ｺﾞｼｯｸM-PRO"/>
                    <a:ea typeface="HG丸ｺﾞｼｯｸM-PRO"/>
                  </a:rPr>
                  <a:t>点以上</a:t>
                </a:r>
                <a:r>
                  <a:rPr kumimoji="1" lang="en-US" altLang="ja-JP" sz="1000">
                    <a:latin typeface="HG丸ｺﾞｼｯｸM-PRO"/>
                    <a:ea typeface="HG丸ｺﾞｼｯｸM-PRO"/>
                  </a:rPr>
                  <a:t>A</a:t>
                </a:r>
              </a:p>
              <a:p>
                <a:r>
                  <a:rPr kumimoji="1" lang="ja-JP" altLang="en-US" sz="1000">
                    <a:latin typeface="HG丸ｺﾞｼｯｸM-PRO"/>
                    <a:ea typeface="HG丸ｺﾞｼｯｸM-PRO"/>
                  </a:rPr>
                  <a:t>　・</a:t>
                </a:r>
                <a:r>
                  <a:rPr kumimoji="1" lang="en-US" altLang="ja-JP" sz="1000">
                    <a:latin typeface="HG丸ｺﾞｼｯｸM-PRO"/>
                    <a:ea typeface="HG丸ｺﾞｼｯｸM-PRO"/>
                  </a:rPr>
                  <a:t>400</a:t>
                </a:r>
                <a:r>
                  <a:rPr kumimoji="1" lang="ja-JP" altLang="en-US" sz="1000">
                    <a:latin typeface="HG丸ｺﾞｼｯｸM-PRO"/>
                    <a:ea typeface="HG丸ｺﾞｼｯｸM-PRO"/>
                  </a:rPr>
                  <a:t>点以上</a:t>
                </a:r>
                <a:r>
                  <a:rPr kumimoji="1" lang="en-US" altLang="ja-JP" sz="1000">
                    <a:latin typeface="HG丸ｺﾞｼｯｸM-PRO"/>
                    <a:ea typeface="HG丸ｺﾞｼｯｸM-PRO"/>
                  </a:rPr>
                  <a:t>S</a:t>
                </a:r>
              </a:p>
            </xdr:txBody>
          </xdr:sp>
          <xdr:grpSp>
            <xdr:nvGrpSpPr>
              <xdr:cNvPr id="9" name="グループ化 8"/>
              <xdr:cNvGrpSpPr/>
            </xdr:nvGrpSpPr>
            <xdr:grpSpPr>
              <a:xfrm>
                <a:off x="8504918" y="2400754"/>
                <a:ext cx="6059713" cy="5314646"/>
                <a:chOff x="8504918" y="2400754"/>
                <a:chExt cx="6059713" cy="5314646"/>
              </a:xfrm>
            </xdr:grpSpPr>
            <xdr:grpSp>
              <xdr:nvGrpSpPr>
                <xdr:cNvPr id="4" name="グループ化 3"/>
                <xdr:cNvGrpSpPr/>
              </xdr:nvGrpSpPr>
              <xdr:grpSpPr>
                <a:xfrm>
                  <a:off x="8504918" y="2400754"/>
                  <a:ext cx="6059713" cy="3425371"/>
                  <a:chOff x="8504918" y="2400754"/>
                  <a:chExt cx="6059713" cy="3425371"/>
                </a:xfrm>
              </xdr:grpSpPr>
              <xdr:sp macro="" textlink="">
                <xdr:nvSpPr>
                  <xdr:cNvPr id="40" name="テキスト ボックス 39"/>
                  <xdr:cNvSpPr txBox="1"/>
                </xdr:nvSpPr>
                <xdr:spPr>
                  <a:xfrm>
                    <a:off x="11528425" y="5107268"/>
                    <a:ext cx="1210588" cy="2590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000">
                        <a:latin typeface="HG丸ｺﾞｼｯｸM-PRO"/>
                        <a:ea typeface="HG丸ｺﾞｼｯｸM-PRO"/>
                      </a:rPr>
                      <a:t>各項目による採点</a:t>
                    </a:r>
                    <a:endParaRPr kumimoji="1" lang="en-US" altLang="ja-JP" sz="1000">
                      <a:latin typeface="HG丸ｺﾞｼｯｸM-PRO"/>
                      <a:ea typeface="HG丸ｺﾞｼｯｸM-PRO"/>
                    </a:endParaRPr>
                  </a:p>
                </xdr:txBody>
              </xdr:sp>
              <xdr:sp macro="" textlink="">
                <xdr:nvSpPr>
                  <xdr:cNvPr id="31" name="テキスト ボックス 30"/>
                  <xdr:cNvSpPr txBox="1"/>
                </xdr:nvSpPr>
                <xdr:spPr>
                  <a:xfrm>
                    <a:off x="8765908" y="4607299"/>
                    <a:ext cx="1674048" cy="2590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1000" b="1">
                        <a:latin typeface="HG丸ｺﾞｼｯｸM-PRO"/>
                        <a:ea typeface="HG丸ｺﾞｼｯｸM-PRO"/>
                      </a:rPr>
                      <a:t>&lt;5</a:t>
                    </a:r>
                    <a:r>
                      <a:rPr kumimoji="1" lang="ja-JP" altLang="en-US" sz="1000" b="1">
                        <a:latin typeface="HG丸ｺﾞｼｯｸM-PRO"/>
                        <a:ea typeface="HG丸ｺﾞｼｯｸM-PRO"/>
                      </a:rPr>
                      <a:t>項目による加点と評価</a:t>
                    </a:r>
                    <a:r>
                      <a:rPr kumimoji="1" lang="en-US" altLang="ja-JP" sz="1000" b="1">
                        <a:latin typeface="HG丸ｺﾞｼｯｸM-PRO"/>
                        <a:ea typeface="HG丸ｺﾞｼｯｸM-PRO"/>
                      </a:rPr>
                      <a:t>&gt;</a:t>
                    </a:r>
                    <a:endParaRPr kumimoji="1" lang="ja-JP" altLang="en-US" sz="1000" b="1">
                      <a:latin typeface="HG丸ｺﾞｼｯｸM-PRO"/>
                      <a:ea typeface="HG丸ｺﾞｼｯｸM-PRO"/>
                    </a:endParaRPr>
                  </a:p>
                </xdr:txBody>
              </xdr:sp>
              <xdr:cxnSp macro="">
                <xdr:nvCxnSpPr>
                  <xdr:cNvPr id="35" name="直線矢印コネクタ 34"/>
                  <xdr:cNvCxnSpPr/>
                </xdr:nvCxnSpPr>
                <xdr:spPr>
                  <a:xfrm>
                    <a:off x="11553825" y="4723946"/>
                    <a:ext cx="0" cy="1102179"/>
                  </a:xfrm>
                  <a:prstGeom prst="straightConnector1">
                    <a:avLst/>
                  </a:prstGeom>
                  <a:ln w="19050">
                    <a:solidFill>
                      <a:schemeClr val="accent6">
                        <a:lumMod val="50000"/>
                      </a:schemeClr>
                    </a:solidFill>
                    <a:headEnd type="oval" w="sm" len="sm"/>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xdr:cNvSpPr txBox="1"/>
                </xdr:nvSpPr>
                <xdr:spPr>
                  <a:xfrm>
                    <a:off x="8903154" y="4758299"/>
                    <a:ext cx="1942455" cy="925894"/>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1000">
                        <a:latin typeface="HG丸ｺﾞｼｯｸM-PRO"/>
                        <a:ea typeface="HG丸ｺﾞｼｯｸM-PRO"/>
                      </a:rPr>
                      <a:t>Ⅰ.</a:t>
                    </a:r>
                    <a:r>
                      <a:rPr kumimoji="1" lang="ja-JP" altLang="en-US" sz="1000">
                        <a:latin typeface="HG丸ｺﾞｼｯｸM-PRO"/>
                        <a:ea typeface="HG丸ｺﾞｼｯｸM-PRO"/>
                      </a:rPr>
                      <a:t>林業･木材産業の持続性確保</a:t>
                    </a:r>
                    <a:endParaRPr kumimoji="1" lang="en-US" altLang="ja-JP" sz="1000">
                      <a:latin typeface="HG丸ｺﾞｼｯｸM-PRO"/>
                      <a:ea typeface="HG丸ｺﾞｼｯｸM-PRO"/>
                    </a:endParaRPr>
                  </a:p>
                  <a:p>
                    <a:r>
                      <a:rPr kumimoji="1" lang="en-US" altLang="ja-JP" sz="1000">
                        <a:latin typeface="HG丸ｺﾞｼｯｸM-PRO"/>
                        <a:ea typeface="HG丸ｺﾞｼｯｸM-PRO"/>
                      </a:rPr>
                      <a:t>Ⅱ.</a:t>
                    </a:r>
                    <a:r>
                      <a:rPr kumimoji="1" lang="ja-JP" altLang="en-US" sz="1000">
                        <a:latin typeface="HG丸ｺﾞｼｯｸM-PRO"/>
                        <a:ea typeface="HG丸ｺﾞｼｯｸM-PRO"/>
                      </a:rPr>
                      <a:t>脱炭素社会の実現</a:t>
                    </a:r>
                    <a:endParaRPr kumimoji="1" lang="en-US" altLang="ja-JP" sz="1000">
                      <a:latin typeface="HG丸ｺﾞｼｯｸM-PRO"/>
                      <a:ea typeface="HG丸ｺﾞｼｯｸM-PRO"/>
                    </a:endParaRPr>
                  </a:p>
                  <a:p>
                    <a:r>
                      <a:rPr kumimoji="1" lang="en-US" altLang="ja-JP" sz="1000">
                        <a:latin typeface="HG丸ｺﾞｼｯｸM-PRO"/>
                        <a:ea typeface="HG丸ｺﾞｼｯｸM-PRO"/>
                      </a:rPr>
                      <a:t>Ⅲ.</a:t>
                    </a:r>
                    <a:r>
                      <a:rPr kumimoji="1" lang="ja-JP" altLang="en-US" sz="1000">
                        <a:latin typeface="HG丸ｺﾞｼｯｸM-PRO"/>
                        <a:ea typeface="HG丸ｺﾞｼｯｸM-PRO"/>
                      </a:rPr>
                      <a:t>快適空間の形成</a:t>
                    </a:r>
                    <a:endParaRPr kumimoji="1" lang="en-US" altLang="ja-JP" sz="1000">
                      <a:latin typeface="HG丸ｺﾞｼｯｸM-PRO"/>
                      <a:ea typeface="HG丸ｺﾞｼｯｸM-PRO"/>
                    </a:endParaRPr>
                  </a:p>
                  <a:p>
                    <a:r>
                      <a:rPr kumimoji="1" lang="en-US" altLang="ja-JP" sz="1000">
                        <a:latin typeface="HG丸ｺﾞｼｯｸM-PRO"/>
                        <a:ea typeface="HG丸ｺﾞｼｯｸM-PRO"/>
                      </a:rPr>
                      <a:t>Ⅳ.</a:t>
                    </a:r>
                    <a:r>
                      <a:rPr kumimoji="1" lang="ja-JP" altLang="en-US" sz="1000">
                        <a:latin typeface="HG丸ｺﾞｼｯｸM-PRO"/>
                        <a:ea typeface="HG丸ｺﾞｼｯｸM-PRO"/>
                      </a:rPr>
                      <a:t>良好な景観の形成</a:t>
                    </a:r>
                    <a:endParaRPr kumimoji="1" lang="en-US" altLang="ja-JP" sz="1000">
                      <a:latin typeface="HG丸ｺﾞｼｯｸM-PRO"/>
                      <a:ea typeface="HG丸ｺﾞｼｯｸM-PRO"/>
                    </a:endParaRPr>
                  </a:p>
                  <a:p>
                    <a:r>
                      <a:rPr kumimoji="1" lang="en-US" altLang="ja-JP" sz="1000">
                        <a:latin typeface="HG丸ｺﾞｼｯｸM-PRO"/>
                        <a:ea typeface="HG丸ｺﾞｼｯｸM-PRO"/>
                      </a:rPr>
                      <a:t>Ⅴ.</a:t>
                    </a:r>
                    <a:r>
                      <a:rPr kumimoji="1" lang="ja-JP" altLang="en-US" sz="1000">
                        <a:latin typeface="HG丸ｺﾞｼｯｸM-PRO"/>
                        <a:ea typeface="HG丸ｺﾞｼｯｸM-PRO"/>
                      </a:rPr>
                      <a:t>地域経済の活性化</a:t>
                    </a:r>
                    <a:endParaRPr kumimoji="1" lang="en-US" altLang="ja-JP" sz="1000">
                      <a:latin typeface="HG丸ｺﾞｼｯｸM-PRO"/>
                      <a:ea typeface="HG丸ｺﾞｼｯｸM-PRO"/>
                    </a:endParaRPr>
                  </a:p>
                </xdr:txBody>
              </xdr:sp>
              <xdr:grpSp>
                <xdr:nvGrpSpPr>
                  <xdr:cNvPr id="3" name="グループ化 2"/>
                  <xdr:cNvGrpSpPr/>
                </xdr:nvGrpSpPr>
                <xdr:grpSpPr>
                  <a:xfrm>
                    <a:off x="8504918" y="2400754"/>
                    <a:ext cx="6059713" cy="2248208"/>
                    <a:chOff x="8504918" y="2400754"/>
                    <a:chExt cx="6059713" cy="2248208"/>
                  </a:xfrm>
                </xdr:grpSpPr>
                <xdr:sp macro="" textlink="">
                  <xdr:nvSpPr>
                    <xdr:cNvPr id="39" name="テキスト ボックス 38"/>
                    <xdr:cNvSpPr txBox="1"/>
                  </xdr:nvSpPr>
                  <xdr:spPr>
                    <a:xfrm>
                      <a:off x="11528425" y="3531508"/>
                      <a:ext cx="1467068" cy="2590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000" b="1" u="sng">
                          <a:latin typeface="HG丸ｺﾞｼｯｸM-PRO"/>
                          <a:ea typeface="HG丸ｺﾞｼｯｸM-PRO"/>
                        </a:rPr>
                        <a:t>基礎評価</a:t>
                      </a:r>
                      <a:r>
                        <a:rPr kumimoji="1" lang="ja-JP" altLang="en-US" sz="1000">
                          <a:latin typeface="HG丸ｺﾞｼｯｸM-PRO"/>
                          <a:ea typeface="HG丸ｺﾞｼｯｸM-PRO"/>
                        </a:rPr>
                        <a:t>で基準を達成</a:t>
                      </a:r>
                      <a:endParaRPr kumimoji="1" lang="en-US" altLang="ja-JP" sz="1000">
                        <a:latin typeface="HG丸ｺﾞｼｯｸM-PRO"/>
                        <a:ea typeface="HG丸ｺﾞｼｯｸM-PRO"/>
                      </a:endParaRPr>
                    </a:p>
                  </xdr:txBody>
                </xdr:sp>
                <xdr:sp macro="" textlink="">
                  <xdr:nvSpPr>
                    <xdr:cNvPr id="13" name="直方体 12"/>
                    <xdr:cNvSpPr/>
                  </xdr:nvSpPr>
                  <xdr:spPr>
                    <a:xfrm>
                      <a:off x="11199132" y="2697843"/>
                      <a:ext cx="791029" cy="560615"/>
                    </a:xfrm>
                    <a:prstGeom prst="cube">
                      <a:avLst>
                        <a:gd name="adj" fmla="val 32194"/>
                      </a:avLst>
                    </a:prstGeom>
                    <a:solidFill>
                      <a:schemeClr val="accent4">
                        <a:lumMod val="20000"/>
                        <a:lumOff val="80000"/>
                      </a:schemeClr>
                    </a:solidFill>
                    <a:ln>
                      <a:solidFill>
                        <a:schemeClr val="accent4">
                          <a:lumMod val="75000"/>
                        </a:schemeClr>
                      </a:solidFill>
                    </a:ln>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xdr:cNvSpPr txBox="1"/>
                  </xdr:nvSpPr>
                  <xdr:spPr>
                    <a:xfrm>
                      <a:off x="8504918" y="2400754"/>
                      <a:ext cx="1111458" cy="292452"/>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latin typeface="HG丸ｺﾞｼｯｸM-PRO"/>
                          <a:ea typeface="HG丸ｺﾞｼｯｸM-PRO"/>
                        </a:rPr>
                        <a:t>評価点の構成</a:t>
                      </a:r>
                    </a:p>
                  </xdr:txBody>
                </xdr:sp>
                <xdr:sp macro="" textlink="">
                  <xdr:nvSpPr>
                    <xdr:cNvPr id="22" name="テキスト ボックス 21"/>
                    <xdr:cNvSpPr txBox="1"/>
                  </xdr:nvSpPr>
                  <xdr:spPr>
                    <a:xfrm>
                      <a:off x="8773165" y="2695121"/>
                      <a:ext cx="1449628" cy="2590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1000" b="1">
                          <a:latin typeface="HG丸ｺﾞｼｯｸM-PRO"/>
                          <a:ea typeface="HG丸ｺﾞｼｯｸM-PRO"/>
                        </a:rPr>
                        <a:t>&lt;</a:t>
                      </a:r>
                      <a:r>
                        <a:rPr kumimoji="1" lang="ja-JP" altLang="en-US" sz="1000" b="1">
                          <a:latin typeface="HG丸ｺﾞｼｯｸM-PRO"/>
                          <a:ea typeface="HG丸ｺﾞｼｯｸM-PRO"/>
                        </a:rPr>
                        <a:t>基礎評価基準の確認</a:t>
                      </a:r>
                      <a:r>
                        <a:rPr kumimoji="1" lang="en-US" altLang="ja-JP" sz="1000" b="1">
                          <a:latin typeface="HG丸ｺﾞｼｯｸM-PRO"/>
                          <a:ea typeface="HG丸ｺﾞｼｯｸM-PRO"/>
                        </a:rPr>
                        <a:t>&gt;</a:t>
                      </a:r>
                    </a:p>
                  </xdr:txBody>
                </xdr:sp>
                <xdr:sp macro="" textlink="">
                  <xdr:nvSpPr>
                    <xdr:cNvPr id="24" name="テキスト ボックス 23"/>
                    <xdr:cNvSpPr txBox="1"/>
                  </xdr:nvSpPr>
                  <xdr:spPr>
                    <a:xfrm>
                      <a:off x="8877754" y="2917371"/>
                      <a:ext cx="2111925" cy="5924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000">
                          <a:latin typeface="HG丸ｺﾞｼｯｸM-PRO"/>
                          <a:ea typeface="HG丸ｺﾞｼｯｸM-PRO"/>
                        </a:rPr>
                        <a:t>延べ床面積　　　　</a:t>
                      </a:r>
                      <a:r>
                        <a:rPr kumimoji="1" lang="en-US" altLang="ja-JP" sz="1000">
                          <a:latin typeface="HG丸ｺﾞｼｯｸM-PRO"/>
                          <a:ea typeface="HG丸ｺﾞｼｯｸM-PRO"/>
                        </a:rPr>
                        <a:t>300m</a:t>
                      </a:r>
                      <a:r>
                        <a:rPr kumimoji="1" lang="en-US" altLang="ja-JP" sz="1000" baseline="30000">
                          <a:latin typeface="HG丸ｺﾞｼｯｸM-PRO"/>
                          <a:ea typeface="HG丸ｺﾞｼｯｸM-PRO"/>
                        </a:rPr>
                        <a:t>2</a:t>
                      </a:r>
                      <a:r>
                        <a:rPr kumimoji="1" lang="ja-JP" altLang="en-US" sz="1000">
                          <a:latin typeface="HG丸ｺﾞｼｯｸM-PRO"/>
                          <a:ea typeface="HG丸ｺﾞｼｯｸM-PRO"/>
                        </a:rPr>
                        <a:t>以上</a:t>
                      </a:r>
                      <a:endParaRPr kumimoji="1" lang="en-US" altLang="ja-JP" sz="1000">
                        <a:latin typeface="HG丸ｺﾞｼｯｸM-PRO"/>
                        <a:ea typeface="HG丸ｺﾞｼｯｸM-PRO"/>
                      </a:endParaRPr>
                    </a:p>
                    <a:p>
                      <a:r>
                        <a:rPr kumimoji="1" lang="ja-JP" altLang="en-US" sz="1000">
                          <a:latin typeface="HG丸ｺﾞｼｯｸM-PRO"/>
                          <a:ea typeface="HG丸ｺﾞｼｯｸM-PRO"/>
                        </a:rPr>
                        <a:t>木材使用　　　　　</a:t>
                      </a:r>
                      <a:r>
                        <a:rPr kumimoji="1" lang="en-US" altLang="ja-JP" sz="1000">
                          <a:latin typeface="HG丸ｺﾞｼｯｸM-PRO"/>
                          <a:ea typeface="HG丸ｺﾞｼｯｸM-PRO"/>
                        </a:rPr>
                        <a:t>0.15m</a:t>
                      </a:r>
                      <a:r>
                        <a:rPr kumimoji="1" lang="en-US" altLang="ja-JP" sz="1000" baseline="30000">
                          <a:latin typeface="HG丸ｺﾞｼｯｸM-PRO"/>
                          <a:ea typeface="HG丸ｺﾞｼｯｸM-PRO"/>
                        </a:rPr>
                        <a:t>3</a:t>
                      </a:r>
                      <a:r>
                        <a:rPr kumimoji="1" lang="en-US" altLang="ja-JP" sz="1000">
                          <a:latin typeface="HG丸ｺﾞｼｯｸM-PRO"/>
                          <a:ea typeface="HG丸ｺﾞｼｯｸM-PRO"/>
                        </a:rPr>
                        <a:t>/m</a:t>
                      </a:r>
                      <a:r>
                        <a:rPr kumimoji="1" lang="en-US" altLang="ja-JP" sz="1000" baseline="30000">
                          <a:latin typeface="HG丸ｺﾞｼｯｸM-PRO"/>
                          <a:ea typeface="HG丸ｺﾞｼｯｸM-PRO"/>
                        </a:rPr>
                        <a:t>2</a:t>
                      </a:r>
                      <a:r>
                        <a:rPr kumimoji="1" lang="ja-JP" altLang="en-US" sz="1000">
                          <a:latin typeface="HG丸ｺﾞｼｯｸM-PRO"/>
                          <a:ea typeface="HG丸ｺﾞｼｯｸM-PRO"/>
                        </a:rPr>
                        <a:t>以上</a:t>
                      </a:r>
                      <a:endParaRPr kumimoji="1" lang="en-US" altLang="ja-JP" sz="1000">
                        <a:latin typeface="HG丸ｺﾞｼｯｸM-PRO"/>
                        <a:ea typeface="HG丸ｺﾞｼｯｸM-PRO"/>
                      </a:endParaRPr>
                    </a:p>
                    <a:p>
                      <a:r>
                        <a:rPr kumimoji="1" lang="ja-JP" altLang="en-US" sz="1000">
                          <a:solidFill>
                            <a:schemeClr val="tx1"/>
                          </a:solidFill>
                          <a:latin typeface="HG丸ｺﾞｼｯｸM-PRO"/>
                          <a:ea typeface="HG丸ｺﾞｼｯｸM-PRO"/>
                        </a:rPr>
                        <a:t>県産木材使用量　   </a:t>
                      </a:r>
                      <a:r>
                        <a:rPr kumimoji="1" lang="en-US" altLang="ja-JP" sz="1000">
                          <a:solidFill>
                            <a:schemeClr val="tx1"/>
                          </a:solidFill>
                          <a:latin typeface="HG丸ｺﾞｼｯｸM-PRO"/>
                          <a:ea typeface="HG丸ｺﾞｼｯｸM-PRO"/>
                        </a:rPr>
                        <a:t>6</a:t>
                      </a:r>
                      <a:r>
                        <a:rPr kumimoji="1" lang="en-US" altLang="ja-JP" sz="1000">
                          <a:latin typeface="HG丸ｺﾞｼｯｸM-PRO"/>
                          <a:ea typeface="HG丸ｺﾞｼｯｸM-PRO"/>
                        </a:rPr>
                        <a:t>0%</a:t>
                      </a:r>
                      <a:r>
                        <a:rPr kumimoji="1" lang="ja-JP" altLang="en-US" sz="1000">
                          <a:latin typeface="HG丸ｺﾞｼｯｸM-PRO"/>
                          <a:ea typeface="HG丸ｺﾞｼｯｸM-PRO"/>
                        </a:rPr>
                        <a:t>以上</a:t>
                      </a:r>
                    </a:p>
                  </xdr:txBody>
                </xdr:sp>
                <xdr:sp macro="" textlink="">
                  <xdr:nvSpPr>
                    <xdr:cNvPr id="25" name="テキスト ボックス 24"/>
                    <xdr:cNvSpPr txBox="1"/>
                  </xdr:nvSpPr>
                  <xdr:spPr>
                    <a:xfrm>
                      <a:off x="11148332" y="2961368"/>
                      <a:ext cx="697627" cy="2590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000">
                          <a:latin typeface="HG丸ｺﾞｼｯｸM-PRO"/>
                          <a:ea typeface="HG丸ｺﾞｼｯｸM-PRO"/>
                        </a:rPr>
                        <a:t>対象建物</a:t>
                      </a:r>
                    </a:p>
                  </xdr:txBody>
                </xdr:sp>
                <xdr:sp macro="" textlink="">
                  <xdr:nvSpPr>
                    <xdr:cNvPr id="28" name="直方体 27"/>
                    <xdr:cNvSpPr/>
                  </xdr:nvSpPr>
                  <xdr:spPr>
                    <a:xfrm>
                      <a:off x="11199132" y="4066722"/>
                      <a:ext cx="791029" cy="560614"/>
                    </a:xfrm>
                    <a:prstGeom prst="cube">
                      <a:avLst>
                        <a:gd name="adj" fmla="val 32194"/>
                      </a:avLst>
                    </a:prstGeom>
                    <a:solidFill>
                      <a:schemeClr val="accent6">
                        <a:lumMod val="40000"/>
                        <a:lumOff val="60000"/>
                      </a:schemeClr>
                    </a:solidFill>
                    <a:ln>
                      <a:solidFill>
                        <a:schemeClr val="accent6">
                          <a:lumMod val="50000"/>
                        </a:schemeClr>
                      </a:solidFill>
                    </a:ln>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endParaRPr kumimoji="1" lang="ja-JP" altLang="en-US" sz="1100"/>
                    </a:p>
                  </xdr:txBody>
                </xdr:sp>
                <xdr:sp macro="" textlink="">
                  <xdr:nvSpPr>
                    <xdr:cNvPr id="30" name="テキスト ボックス 29"/>
                    <xdr:cNvSpPr txBox="1"/>
                  </xdr:nvSpPr>
                  <xdr:spPr>
                    <a:xfrm>
                      <a:off x="11148332" y="4223204"/>
                      <a:ext cx="704850" cy="425758"/>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pPr algn="ctr"/>
                      <a:r>
                        <a:rPr kumimoji="1" lang="ja-JP" altLang="en-US" sz="1000">
                          <a:latin typeface="HG丸ｺﾞｼｯｸM-PRO"/>
                          <a:ea typeface="HG丸ｺﾞｼｯｸM-PRO"/>
                        </a:rPr>
                        <a:t>環境不動産</a:t>
                      </a:r>
                      <a:r>
                        <a:rPr kumimoji="1" lang="en-US" altLang="ja-JP" sz="1000">
                          <a:latin typeface="HG丸ｺﾞｼｯｸM-PRO"/>
                          <a:ea typeface="HG丸ｺﾞｼｯｸM-PRO"/>
                        </a:rPr>
                        <a:t>OK</a:t>
                      </a:r>
                      <a:endParaRPr kumimoji="1" lang="ja-JP" altLang="en-US" sz="1000">
                        <a:latin typeface="HG丸ｺﾞｼｯｸM-PRO"/>
                        <a:ea typeface="HG丸ｺﾞｼｯｸM-PRO"/>
                      </a:endParaRPr>
                    </a:p>
                  </xdr:txBody>
                </xdr:sp>
                <xdr:cxnSp macro="">
                  <xdr:nvCxnSpPr>
                    <xdr:cNvPr id="34" name="直線矢印コネクタ 33"/>
                    <xdr:cNvCxnSpPr/>
                  </xdr:nvCxnSpPr>
                  <xdr:spPr>
                    <a:xfrm>
                      <a:off x="11553825" y="3309258"/>
                      <a:ext cx="0" cy="678542"/>
                    </a:xfrm>
                    <a:prstGeom prst="straightConnector1">
                      <a:avLst/>
                    </a:prstGeom>
                    <a:ln w="19050">
                      <a:solidFill>
                        <a:schemeClr val="accent6">
                          <a:lumMod val="50000"/>
                        </a:schemeClr>
                      </a:solidFill>
                      <a:headEnd type="oval" w="sm" len="sm"/>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70" name="テキスト ボックス 69"/>
                    <xdr:cNvSpPr txBox="1"/>
                  </xdr:nvSpPr>
                  <xdr:spPr>
                    <a:xfrm>
                      <a:off x="13053884" y="3524296"/>
                      <a:ext cx="1510747" cy="692497"/>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ja-JP" altLang="en-US" sz="900" b="1" u="sng">
                          <a:latin typeface="HG丸ｺﾞｼｯｸM-PRO"/>
                          <a:ea typeface="HG丸ｺﾞｼｯｸM-PRO"/>
                        </a:rPr>
                        <a:t>基礎評価基準</a:t>
                      </a:r>
                      <a:r>
                        <a:rPr kumimoji="1" lang="ja-JP" altLang="en-US" sz="900">
                          <a:latin typeface="HG丸ｺﾞｼｯｸM-PRO"/>
                          <a:ea typeface="HG丸ｺﾞｼｯｸM-PRO"/>
                        </a:rPr>
                        <a:t>を満たす建物について、「環境不動産」として評価することができる</a:t>
                      </a:r>
                      <a:r>
                        <a:rPr kumimoji="1" lang="en-US" altLang="ja-JP" sz="900">
                          <a:latin typeface="HG丸ｺﾞｼｯｸM-PRO"/>
                          <a:ea typeface="HG丸ｺﾞｼｯｸM-PRO"/>
                        </a:rPr>
                        <a:t>.</a:t>
                      </a:r>
                    </a:p>
                  </xdr:txBody>
                </xdr:sp>
              </xdr:grpSp>
            </xdr:grpSp>
            <xdr:grpSp>
              <xdr:nvGrpSpPr>
                <xdr:cNvPr id="7" name="グループ化 6"/>
                <xdr:cNvGrpSpPr/>
              </xdr:nvGrpSpPr>
              <xdr:grpSpPr>
                <a:xfrm>
                  <a:off x="8682127" y="6037489"/>
                  <a:ext cx="5852220" cy="1677911"/>
                  <a:chOff x="8682127" y="6037489"/>
                  <a:chExt cx="5852220" cy="1677911"/>
                </a:xfrm>
              </xdr:grpSpPr>
              <xdr:sp macro="" textlink="">
                <xdr:nvSpPr>
                  <xdr:cNvPr id="83" name="テキスト ボックス 82"/>
                  <xdr:cNvSpPr txBox="1"/>
                </xdr:nvSpPr>
                <xdr:spPr>
                  <a:xfrm>
                    <a:off x="8689384" y="6504668"/>
                    <a:ext cx="1019638" cy="242374"/>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900">
                        <a:latin typeface="HG丸ｺﾞｼｯｸM-PRO"/>
                        <a:ea typeface="HG丸ｺﾞｼｯｸM-PRO"/>
                      </a:rPr>
                      <a:t>50</a:t>
                    </a:r>
                    <a:r>
                      <a:rPr kumimoji="1" lang="ja-JP" altLang="en-US" sz="900">
                        <a:latin typeface="HG丸ｺﾞｼｯｸM-PRO"/>
                        <a:ea typeface="HG丸ｺﾞｼｯｸM-PRO"/>
                      </a:rPr>
                      <a:t>点以上</a:t>
                    </a:r>
                    <a:r>
                      <a:rPr kumimoji="1" lang="en-US" altLang="ja-JP" sz="900">
                        <a:latin typeface="HG丸ｺﾞｼｯｸM-PRO"/>
                        <a:ea typeface="HG丸ｺﾞｼｯｸM-PRO"/>
                      </a:rPr>
                      <a:t>【B】</a:t>
                    </a:r>
                    <a:endParaRPr kumimoji="1" lang="ja-JP" altLang="en-US" sz="900">
                      <a:latin typeface="HG丸ｺﾞｼｯｸM-PRO"/>
                      <a:ea typeface="HG丸ｺﾞｼｯｸM-PRO"/>
                    </a:endParaRPr>
                  </a:p>
                </xdr:txBody>
              </xdr:sp>
              <xdr:sp macro="" textlink="">
                <xdr:nvSpPr>
                  <xdr:cNvPr id="84" name="テキスト ボックス 83"/>
                  <xdr:cNvSpPr txBox="1"/>
                </xdr:nvSpPr>
                <xdr:spPr>
                  <a:xfrm>
                    <a:off x="8682127" y="6303303"/>
                    <a:ext cx="1027333" cy="242374"/>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900">
                        <a:latin typeface="HG丸ｺﾞｼｯｸM-PRO"/>
                        <a:ea typeface="HG丸ｺﾞｼｯｸM-PRO"/>
                      </a:rPr>
                      <a:t>65</a:t>
                    </a:r>
                    <a:r>
                      <a:rPr kumimoji="1" lang="ja-JP" altLang="en-US" sz="900">
                        <a:latin typeface="HG丸ｺﾞｼｯｸM-PRO"/>
                        <a:ea typeface="HG丸ｺﾞｼｯｸM-PRO"/>
                      </a:rPr>
                      <a:t>点以上</a:t>
                    </a:r>
                    <a:r>
                      <a:rPr kumimoji="1" lang="en-US" altLang="ja-JP" sz="900">
                        <a:latin typeface="HG丸ｺﾞｼｯｸM-PRO"/>
                        <a:ea typeface="HG丸ｺﾞｼｯｸM-PRO"/>
                      </a:rPr>
                      <a:t>【A】</a:t>
                    </a:r>
                    <a:endParaRPr kumimoji="1" lang="ja-JP" altLang="en-US" sz="900">
                      <a:latin typeface="HG丸ｺﾞｼｯｸM-PRO"/>
                      <a:ea typeface="HG丸ｺﾞｼｯｸM-PRO"/>
                    </a:endParaRPr>
                  </a:p>
                </xdr:txBody>
              </xdr:sp>
              <xdr:sp macro="" textlink="">
                <xdr:nvSpPr>
                  <xdr:cNvPr id="85" name="テキスト ボックス 84"/>
                  <xdr:cNvSpPr txBox="1"/>
                </xdr:nvSpPr>
                <xdr:spPr>
                  <a:xfrm>
                    <a:off x="8693012" y="6081960"/>
                    <a:ext cx="1016047" cy="242374"/>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900">
                        <a:latin typeface="HG丸ｺﾞｼｯｸM-PRO"/>
                        <a:ea typeface="HG丸ｺﾞｼｯｸM-PRO"/>
                      </a:rPr>
                      <a:t>80</a:t>
                    </a:r>
                    <a:r>
                      <a:rPr kumimoji="1" lang="ja-JP" altLang="en-US" sz="900">
                        <a:latin typeface="HG丸ｺﾞｼｯｸM-PRO"/>
                        <a:ea typeface="HG丸ｺﾞｼｯｸM-PRO"/>
                      </a:rPr>
                      <a:t>点以上</a:t>
                    </a:r>
                    <a:r>
                      <a:rPr kumimoji="1" lang="en-US" altLang="ja-JP" sz="900">
                        <a:latin typeface="HG丸ｺﾞｼｯｸM-PRO"/>
                        <a:ea typeface="HG丸ｺﾞｼｯｸM-PRO"/>
                      </a:rPr>
                      <a:t>【S】</a:t>
                    </a:r>
                    <a:endParaRPr kumimoji="1" lang="ja-JP" altLang="en-US" sz="900">
                      <a:latin typeface="HG丸ｺﾞｼｯｸM-PRO"/>
                      <a:ea typeface="HG丸ｺﾞｼｯｸM-PRO"/>
                    </a:endParaRPr>
                  </a:p>
                </xdr:txBody>
              </xdr:sp>
              <xdr:sp macro="" textlink="">
                <xdr:nvSpPr>
                  <xdr:cNvPr id="60" name="テキスト ボックス 59"/>
                  <xdr:cNvSpPr txBox="1"/>
                </xdr:nvSpPr>
                <xdr:spPr>
                  <a:xfrm>
                    <a:off x="10208218" y="7321392"/>
                    <a:ext cx="312906" cy="2590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1000">
                        <a:latin typeface="HG丸ｺﾞｼｯｸM-PRO"/>
                        <a:ea typeface="HG丸ｺﾞｼｯｸM-PRO"/>
                      </a:rPr>
                      <a:t>Ⅰ</a:t>
                    </a:r>
                  </a:p>
                </xdr:txBody>
              </xdr:sp>
              <xdr:sp macro="" textlink="">
                <xdr:nvSpPr>
                  <xdr:cNvPr id="61" name="テキスト ボックス 60"/>
                  <xdr:cNvSpPr txBox="1"/>
                </xdr:nvSpPr>
                <xdr:spPr>
                  <a:xfrm>
                    <a:off x="10766110" y="7321392"/>
                    <a:ext cx="312906" cy="2590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1000">
                        <a:latin typeface="HG丸ｺﾞｼｯｸM-PRO"/>
                        <a:ea typeface="HG丸ｺﾞｼｯｸM-PRO"/>
                      </a:rPr>
                      <a:t>Ⅱ</a:t>
                    </a:r>
                  </a:p>
                </xdr:txBody>
              </xdr:sp>
              <xdr:sp macro="" textlink="">
                <xdr:nvSpPr>
                  <xdr:cNvPr id="62" name="テキスト ボックス 61"/>
                  <xdr:cNvSpPr txBox="1"/>
                </xdr:nvSpPr>
                <xdr:spPr>
                  <a:xfrm>
                    <a:off x="12410128" y="7321392"/>
                    <a:ext cx="312906" cy="2590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1000">
                        <a:latin typeface="HG丸ｺﾞｼｯｸM-PRO"/>
                        <a:ea typeface="HG丸ｺﾞｼｯｸM-PRO"/>
                      </a:rPr>
                      <a:t>Ⅴ</a:t>
                    </a:r>
                  </a:p>
                </xdr:txBody>
              </xdr:sp>
              <xdr:sp macro="" textlink="">
                <xdr:nvSpPr>
                  <xdr:cNvPr id="63" name="テキスト ボックス 62"/>
                  <xdr:cNvSpPr txBox="1"/>
                </xdr:nvSpPr>
                <xdr:spPr>
                  <a:xfrm>
                    <a:off x="11335402" y="7321392"/>
                    <a:ext cx="312906" cy="2590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1000">
                        <a:latin typeface="HG丸ｺﾞｼｯｸM-PRO"/>
                        <a:ea typeface="HG丸ｺﾞｼｯｸM-PRO"/>
                      </a:rPr>
                      <a:t>Ⅲ</a:t>
                    </a:r>
                  </a:p>
                </xdr:txBody>
              </xdr:sp>
              <xdr:sp macro="" textlink="">
                <xdr:nvSpPr>
                  <xdr:cNvPr id="64" name="テキスト ボックス 63"/>
                  <xdr:cNvSpPr txBox="1"/>
                </xdr:nvSpPr>
                <xdr:spPr>
                  <a:xfrm>
                    <a:off x="11892703" y="7321392"/>
                    <a:ext cx="312906" cy="2590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1000">
                        <a:latin typeface="HG丸ｺﾞｼｯｸM-PRO"/>
                        <a:ea typeface="HG丸ｺﾞｼｯｸM-PRO"/>
                      </a:rPr>
                      <a:t>Ⅳ</a:t>
                    </a:r>
                  </a:p>
                </xdr:txBody>
              </xdr:sp>
              <xdr:sp macro="" textlink="">
                <xdr:nvSpPr>
                  <xdr:cNvPr id="65" name="テキスト ボックス 64"/>
                  <xdr:cNvSpPr txBox="1"/>
                </xdr:nvSpPr>
                <xdr:spPr>
                  <a:xfrm>
                    <a:off x="9746482" y="7289642"/>
                    <a:ext cx="441146" cy="425758"/>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ja-JP" altLang="en-US" sz="1000">
                        <a:latin typeface="HG丸ｺﾞｼｯｸM-PRO"/>
                        <a:ea typeface="HG丸ｺﾞｼｯｸM-PRO"/>
                      </a:rPr>
                      <a:t>評価</a:t>
                    </a:r>
                    <a:endParaRPr kumimoji="1" lang="en-US" altLang="ja-JP" sz="1000">
                      <a:latin typeface="HG丸ｺﾞｼｯｸM-PRO"/>
                      <a:ea typeface="HG丸ｺﾞｼｯｸM-PRO"/>
                    </a:endParaRPr>
                  </a:p>
                  <a:p>
                    <a:r>
                      <a:rPr kumimoji="1" lang="ja-JP" altLang="en-US" sz="1000">
                        <a:latin typeface="HG丸ｺﾞｼｯｸM-PRO"/>
                        <a:ea typeface="HG丸ｺﾞｼｯｸM-PRO"/>
                      </a:rPr>
                      <a:t>項目</a:t>
                    </a:r>
                    <a:endParaRPr kumimoji="1" lang="en-US" altLang="ja-JP" sz="1000">
                      <a:latin typeface="HG丸ｺﾞｼｯｸM-PRO"/>
                      <a:ea typeface="HG丸ｺﾞｼｯｸM-PRO"/>
                    </a:endParaRPr>
                  </a:p>
                </xdr:txBody>
              </xdr:sp>
              <xdr:sp macro="" textlink="">
                <xdr:nvSpPr>
                  <xdr:cNvPr id="88" name="テキスト ボックス 87"/>
                  <xdr:cNvSpPr txBox="1"/>
                </xdr:nvSpPr>
                <xdr:spPr>
                  <a:xfrm>
                    <a:off x="12961411" y="6754149"/>
                    <a:ext cx="1572936" cy="542456"/>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ja-JP" altLang="en-US" sz="900" b="1" u="sng">
                        <a:latin typeface="HG丸ｺﾞｼｯｸM-PRO"/>
                        <a:ea typeface="HG丸ｺﾞｼｯｸM-PRO"/>
                      </a:rPr>
                      <a:t>基礎評価</a:t>
                    </a:r>
                    <a:r>
                      <a:rPr kumimoji="1" lang="ja-JP" altLang="en-US" sz="900">
                        <a:latin typeface="HG丸ｺﾞｼｯｸM-PRO"/>
                        <a:ea typeface="HG丸ｺﾞｼｯｸM-PRO"/>
                      </a:rPr>
                      <a:t>で基準を満たした場合、各項目で基礎点として</a:t>
                    </a:r>
                    <a:r>
                      <a:rPr kumimoji="1" lang="en-US" altLang="ja-JP" sz="900">
                        <a:latin typeface="HG丸ｺﾞｼｯｸM-PRO"/>
                        <a:ea typeface="HG丸ｺﾞｼｯｸM-PRO"/>
                      </a:rPr>
                      <a:t>50</a:t>
                    </a:r>
                    <a:r>
                      <a:rPr kumimoji="1" lang="ja-JP" altLang="en-US" sz="900">
                        <a:latin typeface="HG丸ｺﾞｼｯｸM-PRO"/>
                        <a:ea typeface="HG丸ｺﾞｼｯｸM-PRO"/>
                      </a:rPr>
                      <a:t>点が付与される</a:t>
                    </a:r>
                    <a:r>
                      <a:rPr kumimoji="1" lang="en-US" altLang="ja-JP" sz="900">
                        <a:latin typeface="HG丸ｺﾞｼｯｸM-PRO"/>
                        <a:ea typeface="HG丸ｺﾞｼｯｸM-PRO"/>
                      </a:rPr>
                      <a:t>.</a:t>
                    </a:r>
                  </a:p>
                </xdr:txBody>
              </xdr:sp>
              <xdr:sp macro="" textlink="">
                <xdr:nvSpPr>
                  <xdr:cNvPr id="96" name="テキスト ボックス 95"/>
                  <xdr:cNvSpPr txBox="1"/>
                </xdr:nvSpPr>
                <xdr:spPr>
                  <a:xfrm>
                    <a:off x="8780690" y="6792984"/>
                    <a:ext cx="1141185" cy="542456"/>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ja-JP" altLang="en-US" sz="900">
                        <a:latin typeface="HG丸ｺﾞｼｯｸM-PRO"/>
                        <a:ea typeface="HG丸ｺﾞｼｯｸM-PRO"/>
                      </a:rPr>
                      <a:t>各項目について、</a:t>
                    </a:r>
                    <a:r>
                      <a:rPr kumimoji="1" lang="en-US" altLang="ja-JP" sz="900">
                        <a:latin typeface="HG丸ｺﾞｼｯｸM-PRO"/>
                        <a:ea typeface="HG丸ｺﾞｼｯｸM-PRO"/>
                      </a:rPr>
                      <a:t>S,A,B</a:t>
                    </a:r>
                    <a:r>
                      <a:rPr kumimoji="1" lang="ja-JP" altLang="en-US" sz="900">
                        <a:latin typeface="HG丸ｺﾞｼｯｸM-PRO"/>
                        <a:ea typeface="HG丸ｺﾞｼｯｸM-PRO"/>
                      </a:rPr>
                      <a:t>のいずれかを付与</a:t>
                    </a:r>
                    <a:r>
                      <a:rPr kumimoji="1" lang="en-US" altLang="ja-JP" sz="900">
                        <a:latin typeface="HG丸ｺﾞｼｯｸM-PRO"/>
                        <a:ea typeface="HG丸ｺﾞｼｯｸM-PRO"/>
                      </a:rPr>
                      <a:t>.</a:t>
                    </a:r>
                  </a:p>
                </xdr:txBody>
              </xdr:sp>
              <xdr:sp macro="" textlink="">
                <xdr:nvSpPr>
                  <xdr:cNvPr id="112" name="矢印: 上下 111"/>
                  <xdr:cNvSpPr/>
                </xdr:nvSpPr>
                <xdr:spPr>
                  <a:xfrm>
                    <a:off x="12873718" y="6673850"/>
                    <a:ext cx="146957" cy="629620"/>
                  </a:xfrm>
                  <a:prstGeom prst="upDown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sp macro="" textlink="">
                <xdr:nvSpPr>
                  <xdr:cNvPr id="113" name="矢印: 上下 112"/>
                  <xdr:cNvSpPr/>
                </xdr:nvSpPr>
                <xdr:spPr>
                  <a:xfrm>
                    <a:off x="12880975" y="6037489"/>
                    <a:ext cx="146957" cy="610960"/>
                  </a:xfrm>
                  <a:prstGeom prst="upDown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xnSp macro="">
                <xdr:nvCxnSpPr>
                  <xdr:cNvPr id="73" name="直線矢印コネクタ 72"/>
                  <xdr:cNvCxnSpPr/>
                </xdr:nvCxnSpPr>
                <xdr:spPr>
                  <a:xfrm>
                    <a:off x="8787947" y="6259071"/>
                    <a:ext cx="4051439" cy="0"/>
                  </a:xfrm>
                  <a:prstGeom prst="straightConnector1">
                    <a:avLst/>
                  </a:prstGeom>
                  <a:ln>
                    <a:solidFill>
                      <a:srgbClr val="C00000"/>
                    </a:solidFill>
                    <a:prstDash val="dash"/>
                    <a:headEnd type="none"/>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86" name="直線矢印コネクタ 85"/>
                  <xdr:cNvCxnSpPr/>
                </xdr:nvCxnSpPr>
                <xdr:spPr>
                  <a:xfrm>
                    <a:off x="8787947" y="6474743"/>
                    <a:ext cx="4051439" cy="0"/>
                  </a:xfrm>
                  <a:prstGeom prst="straightConnector1">
                    <a:avLst/>
                  </a:prstGeom>
                  <a:ln>
                    <a:solidFill>
                      <a:srgbClr val="C00000"/>
                    </a:solidFill>
                    <a:prstDash val="dash"/>
                    <a:headEnd type="none"/>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87" name="直線矢印コネクタ 86"/>
                  <xdr:cNvCxnSpPr/>
                </xdr:nvCxnSpPr>
                <xdr:spPr>
                  <a:xfrm>
                    <a:off x="8787947" y="6672600"/>
                    <a:ext cx="4051439" cy="0"/>
                  </a:xfrm>
                  <a:prstGeom prst="straightConnector1">
                    <a:avLst/>
                  </a:prstGeom>
                  <a:ln>
                    <a:solidFill>
                      <a:srgbClr val="C00000"/>
                    </a:solidFill>
                    <a:prstDash val="dash"/>
                    <a:headEnd type="none"/>
                    <a:tailEnd type="none" w="sm" len="sm"/>
                  </a:ln>
                </xdr:spPr>
                <xdr:style>
                  <a:lnRef idx="1">
                    <a:schemeClr val="accent1"/>
                  </a:lnRef>
                  <a:fillRef idx="0">
                    <a:schemeClr val="accent1"/>
                  </a:fillRef>
                  <a:effectRef idx="0">
                    <a:schemeClr val="accent1"/>
                  </a:effectRef>
                  <a:fontRef idx="minor">
                    <a:schemeClr val="tx1"/>
                  </a:fontRef>
                </xdr:style>
              </xdr:cxnSp>
              <xdr:sp macro="" textlink="">
                <xdr:nvSpPr>
                  <xdr:cNvPr id="90" name="四角形: 角を丸くする 89"/>
                  <xdr:cNvSpPr/>
                </xdr:nvSpPr>
                <xdr:spPr>
                  <a:xfrm>
                    <a:off x="10874727" y="6302551"/>
                    <a:ext cx="1285003" cy="268828"/>
                  </a:xfrm>
                  <a:prstGeom prst="roundRect">
                    <a:avLst>
                      <a:gd name="adj" fmla="val 26723"/>
                    </a:avLst>
                  </a:prstGeom>
                  <a:solidFill>
                    <a:schemeClr val="bg1"/>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chemeClr val="accent6">
                            <a:lumMod val="50000"/>
                          </a:schemeClr>
                        </a:solidFill>
                        <a:latin typeface="Meiryo UI"/>
                        <a:ea typeface="Meiryo UI"/>
                      </a:rPr>
                      <a:t>加点評価</a:t>
                    </a:r>
                    <a:r>
                      <a:rPr kumimoji="1" lang="en-US" altLang="ja-JP" sz="900" b="1">
                        <a:solidFill>
                          <a:schemeClr val="accent6">
                            <a:lumMod val="50000"/>
                          </a:schemeClr>
                        </a:solidFill>
                        <a:latin typeface="Meiryo UI"/>
                        <a:ea typeface="Meiryo UI"/>
                      </a:rPr>
                      <a:t>(50</a:t>
                    </a:r>
                    <a:r>
                      <a:rPr kumimoji="1" lang="ja-JP" altLang="en-US" sz="900" b="1">
                        <a:solidFill>
                          <a:schemeClr val="accent6">
                            <a:lumMod val="50000"/>
                          </a:schemeClr>
                        </a:solidFill>
                        <a:latin typeface="Meiryo UI"/>
                        <a:ea typeface="Meiryo UI"/>
                      </a:rPr>
                      <a:t>点</a:t>
                    </a:r>
                    <a:r>
                      <a:rPr kumimoji="1" lang="en-US" altLang="ja-JP" sz="900" b="1">
                        <a:solidFill>
                          <a:schemeClr val="accent6">
                            <a:lumMod val="50000"/>
                          </a:schemeClr>
                        </a:solidFill>
                        <a:latin typeface="Meiryo UI"/>
                        <a:ea typeface="Meiryo UI"/>
                      </a:rPr>
                      <a:t>)</a:t>
                    </a:r>
                    <a:endParaRPr kumimoji="1" lang="ja-JP" altLang="en-US" sz="900" b="1">
                      <a:solidFill>
                        <a:schemeClr val="accent6">
                          <a:lumMod val="50000"/>
                        </a:schemeClr>
                      </a:solidFill>
                      <a:latin typeface="Meiryo UI"/>
                      <a:ea typeface="Meiryo UI"/>
                    </a:endParaRPr>
                  </a:p>
                </xdr:txBody>
              </xdr:sp>
              <xdr:sp macro="" textlink="">
                <xdr:nvSpPr>
                  <xdr:cNvPr id="99" name="四角形: 角を丸くする 98"/>
                  <xdr:cNvSpPr/>
                </xdr:nvSpPr>
                <xdr:spPr>
                  <a:xfrm>
                    <a:off x="10874727" y="6893939"/>
                    <a:ext cx="1285003" cy="268829"/>
                  </a:xfrm>
                  <a:prstGeom prst="roundRect">
                    <a:avLst>
                      <a:gd name="adj" fmla="val 26723"/>
                    </a:avLst>
                  </a:prstGeom>
                  <a:solidFill>
                    <a:schemeClr val="bg1"/>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chemeClr val="accent6">
                            <a:lumMod val="50000"/>
                          </a:schemeClr>
                        </a:solidFill>
                        <a:latin typeface="Meiryo UI"/>
                        <a:ea typeface="Meiryo UI"/>
                      </a:rPr>
                      <a:t>基礎評価</a:t>
                    </a:r>
                    <a:r>
                      <a:rPr kumimoji="1" lang="en-US" altLang="ja-JP" sz="900" b="1">
                        <a:solidFill>
                          <a:schemeClr val="accent6">
                            <a:lumMod val="50000"/>
                          </a:schemeClr>
                        </a:solidFill>
                        <a:latin typeface="Meiryo UI"/>
                        <a:ea typeface="Meiryo UI"/>
                      </a:rPr>
                      <a:t>(50</a:t>
                    </a:r>
                    <a:r>
                      <a:rPr kumimoji="1" lang="ja-JP" altLang="en-US" sz="900" b="1">
                        <a:solidFill>
                          <a:schemeClr val="accent6">
                            <a:lumMod val="50000"/>
                          </a:schemeClr>
                        </a:solidFill>
                        <a:latin typeface="Meiryo UI"/>
                        <a:ea typeface="Meiryo UI"/>
                      </a:rPr>
                      <a:t>点</a:t>
                    </a:r>
                    <a:r>
                      <a:rPr kumimoji="1" lang="en-US" altLang="ja-JP" sz="900" b="1">
                        <a:solidFill>
                          <a:schemeClr val="accent6">
                            <a:lumMod val="50000"/>
                          </a:schemeClr>
                        </a:solidFill>
                        <a:latin typeface="Meiryo UI"/>
                        <a:ea typeface="Meiryo UI"/>
                      </a:rPr>
                      <a:t>)</a:t>
                    </a:r>
                    <a:endParaRPr kumimoji="1" lang="ja-JP" altLang="en-US" sz="900" b="1">
                      <a:solidFill>
                        <a:schemeClr val="accent6">
                          <a:lumMod val="50000"/>
                        </a:schemeClr>
                      </a:solidFill>
                      <a:latin typeface="Meiryo UI"/>
                      <a:ea typeface="Meiryo UI"/>
                    </a:endParaRPr>
                  </a:p>
                </xdr:txBody>
              </xdr:sp>
              <xdr:sp macro="" textlink="">
                <xdr:nvSpPr>
                  <xdr:cNvPr id="100" name="テキスト ボックス 99"/>
                  <xdr:cNvSpPr txBox="1"/>
                </xdr:nvSpPr>
                <xdr:spPr>
                  <a:xfrm>
                    <a:off x="12961411" y="6104146"/>
                    <a:ext cx="1572936" cy="542456"/>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ja-JP" altLang="en-US" sz="900" b="0" u="none">
                        <a:latin typeface="HG丸ｺﾞｼｯｸM-PRO"/>
                        <a:ea typeface="HG丸ｺﾞｼｯｸM-PRO"/>
                      </a:rPr>
                      <a:t>各項目において</a:t>
                    </a:r>
                    <a:r>
                      <a:rPr kumimoji="1" lang="ja-JP" altLang="en-US" sz="900" b="1" u="sng">
                        <a:latin typeface="HG丸ｺﾞｼｯｸM-PRO"/>
                        <a:ea typeface="HG丸ｺﾞｼｯｸM-PRO"/>
                      </a:rPr>
                      <a:t>加点評価</a:t>
                    </a:r>
                    <a:r>
                      <a:rPr kumimoji="1" lang="ja-JP" altLang="en-US" sz="900" b="0" u="none">
                        <a:latin typeface="HG丸ｺﾞｼｯｸM-PRO"/>
                        <a:ea typeface="HG丸ｺﾞｼｯｸM-PRO"/>
                      </a:rPr>
                      <a:t>がなされ、項目ごとに</a:t>
                    </a:r>
                    <a:r>
                      <a:rPr kumimoji="1" lang="en-US" altLang="ja-JP" sz="900" b="0" u="none">
                        <a:latin typeface="HG丸ｺﾞｼｯｸM-PRO"/>
                        <a:ea typeface="HG丸ｺﾞｼｯｸM-PRO"/>
                      </a:rPr>
                      <a:t>S,A,B</a:t>
                    </a:r>
                    <a:r>
                      <a:rPr kumimoji="1" lang="ja-JP" altLang="en-US" sz="900" b="0" u="none">
                        <a:latin typeface="HG丸ｺﾞｼｯｸM-PRO"/>
                        <a:ea typeface="HG丸ｺﾞｼｯｸM-PRO"/>
                      </a:rPr>
                      <a:t>が判定される</a:t>
                    </a:r>
                    <a:r>
                      <a:rPr kumimoji="1" lang="en-US" altLang="ja-JP" sz="900" b="0" u="none">
                        <a:latin typeface="HG丸ｺﾞｼｯｸM-PRO"/>
                        <a:ea typeface="HG丸ｺﾞｼｯｸM-PRO"/>
                      </a:rPr>
                      <a:t>.</a:t>
                    </a:r>
                  </a:p>
                </xdr:txBody>
              </xdr:sp>
            </xdr:grpSp>
          </xdr:grpSp>
          <xdr:sp macro="" textlink="">
            <xdr:nvSpPr>
              <xdr:cNvPr id="101" name="テキスト ボックス 100"/>
              <xdr:cNvSpPr txBox="1"/>
            </xdr:nvSpPr>
            <xdr:spPr>
              <a:xfrm>
                <a:off x="12144983" y="8347651"/>
                <a:ext cx="1572936" cy="542456"/>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ja-JP" altLang="en-US" sz="900" b="0" u="none">
                    <a:latin typeface="HG丸ｺﾞｼｯｸM-PRO"/>
                    <a:ea typeface="HG丸ｺﾞｼｯｸM-PRO"/>
                  </a:rPr>
                  <a:t>各項目の合計点により総合評価がなされ、</a:t>
                </a:r>
                <a:r>
                  <a:rPr kumimoji="1" lang="en-US" altLang="ja-JP" sz="900" b="0" u="none">
                    <a:latin typeface="HG丸ｺﾞｼｯｸM-PRO"/>
                    <a:ea typeface="HG丸ｺﾞｼｯｸM-PRO"/>
                  </a:rPr>
                  <a:t>S,A,B</a:t>
                </a:r>
                <a:r>
                  <a:rPr kumimoji="1" lang="ja-JP" altLang="en-US" sz="900" b="0" u="none">
                    <a:latin typeface="HG丸ｺﾞｼｯｸM-PRO"/>
                    <a:ea typeface="HG丸ｺﾞｼｯｸM-PRO"/>
                  </a:rPr>
                  <a:t>いずれかの判定がなされる</a:t>
                </a:r>
                <a:r>
                  <a:rPr kumimoji="1" lang="en-US" altLang="ja-JP" sz="900" b="0" u="none">
                    <a:latin typeface="HG丸ｺﾞｼｯｸM-PRO"/>
                    <a:ea typeface="HG丸ｺﾞｼｯｸM-PRO"/>
                  </a:rPr>
                  <a:t>.</a:t>
                </a:r>
              </a:p>
            </xdr:txBody>
          </xdr:sp>
        </xdr:grpSp>
      </xdr:grpSp>
      <xdr:cxnSp macro="">
        <xdr:nvCxnSpPr>
          <xdr:cNvPr id="43" name="直線コネクタ 42"/>
          <xdr:cNvCxnSpPr/>
        </xdr:nvCxnSpPr>
        <xdr:spPr>
          <a:xfrm>
            <a:off x="9813018" y="7302342"/>
            <a:ext cx="3389086" cy="0"/>
          </a:xfrm>
          <a:prstGeom prst="straightConnector1">
            <a:avLst/>
          </a:prstGeom>
          <a:ln w="28575">
            <a:solidFill>
              <a:schemeClr val="accent6">
                <a:lumMod val="50000"/>
              </a:schemeClr>
            </a:solidFill>
          </a:ln>
        </xdr:spPr>
        <xdr:style>
          <a:lnRef idx="1">
            <a:schemeClr val="dk1"/>
          </a:lnRef>
          <a:fillRef idx="0">
            <a:schemeClr val="dk1"/>
          </a:fillRef>
          <a:effectRef idx="0">
            <a:schemeClr val="dk1"/>
          </a:effectRef>
          <a:fontRef idx="minor">
            <a:schemeClr val="tx1"/>
          </a:fontRef>
        </xdr:style>
      </xdr:cxnSp>
    </xdr:grpSp>
    <xdr:clientData/>
  </xdr:twoCellAnchor>
  <xdr:oneCellAnchor>
    <xdr:from xmlns:xdr="http://schemas.openxmlformats.org/drawingml/2006/spreadsheetDrawing">
      <xdr:col>12</xdr:col>
      <xdr:colOff>229870</xdr:colOff>
      <xdr:row>57</xdr:row>
      <xdr:rowOff>129540</xdr:rowOff>
    </xdr:from>
    <xdr:ext cx="2221865" cy="149225"/>
    <xdr:sp macro="" textlink="">
      <xdr:nvSpPr>
        <xdr:cNvPr id="122" name="テキスト ボックス 121"/>
        <xdr:cNvSpPr txBox="1"/>
      </xdr:nvSpPr>
      <xdr:spPr>
        <a:xfrm>
          <a:off x="3468370" y="15089505"/>
          <a:ext cx="2221865" cy="1492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lIns="0" tIns="0" rIns="0" bIns="0" rtlCol="0" anchor="t">
          <a:spAutoFit/>
        </a:bodyPr>
        <a:lstStyle/>
        <a:p>
          <a:pPr algn="ctr"/>
          <a:r>
            <a:rPr kumimoji="1" lang="ja-JP" altLang="en-US" sz="900" b="0" u="none">
              <a:solidFill>
                <a:schemeClr val="accent6">
                  <a:lumMod val="50000"/>
                </a:schemeClr>
              </a:solidFill>
              <a:latin typeface="HG丸ｺﾞｼｯｸM-PRO"/>
              <a:ea typeface="HG丸ｺﾞｼｯｸM-PRO"/>
            </a:rPr>
            <a:t>①を達成した場合に②～③の加点が可能</a:t>
          </a:r>
          <a:endParaRPr kumimoji="1" lang="en-US" altLang="ja-JP" sz="900" b="0" u="none">
            <a:solidFill>
              <a:schemeClr val="accent6">
                <a:lumMod val="50000"/>
              </a:schemeClr>
            </a:solidFill>
            <a:latin typeface="HG丸ｺﾞｼｯｸM-PRO"/>
            <a:ea typeface="HG丸ｺﾞｼｯｸM-PRO"/>
          </a:endParaRPr>
        </a:p>
      </xdr:txBody>
    </xdr:sp>
    <xdr:clientData/>
  </xdr:oneCellAnchor>
  <xdr:twoCellAnchor>
    <xdr:from xmlns:xdr="http://schemas.openxmlformats.org/drawingml/2006/spreadsheetDrawing">
      <xdr:col>24</xdr:col>
      <xdr:colOff>69850</xdr:colOff>
      <xdr:row>59</xdr:row>
      <xdr:rowOff>33020</xdr:rowOff>
    </xdr:from>
    <xdr:to xmlns:xdr="http://schemas.openxmlformats.org/drawingml/2006/spreadsheetDrawing">
      <xdr:col>29</xdr:col>
      <xdr:colOff>209550</xdr:colOff>
      <xdr:row>61</xdr:row>
      <xdr:rowOff>52070</xdr:rowOff>
    </xdr:to>
    <xdr:sp macro="" textlink="">
      <xdr:nvSpPr>
        <xdr:cNvPr id="124" name="矢印: 下 123"/>
        <xdr:cNvSpPr/>
      </xdr:nvSpPr>
      <xdr:spPr>
        <a:xfrm>
          <a:off x="6706870" y="15427325"/>
          <a:ext cx="1508125" cy="453390"/>
        </a:xfrm>
        <a:prstGeom prst="downArrow">
          <a:avLst>
            <a:gd name="adj1" fmla="val 50000"/>
            <a:gd name="adj2" fmla="val 60294"/>
          </a:avLst>
        </a:prstGeom>
        <a:solidFill>
          <a:schemeClr val="accent6">
            <a:lumMod val="20000"/>
            <a:lumOff val="80000"/>
          </a:schemeClr>
        </a:solidFill>
        <a:ln>
          <a:no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mlns:xdr="http://schemas.openxmlformats.org/drawingml/2006/spreadsheetDrawing">
      <xdr:col>22</xdr:col>
      <xdr:colOff>262890</xdr:colOff>
      <xdr:row>59</xdr:row>
      <xdr:rowOff>129540</xdr:rowOff>
    </xdr:from>
    <xdr:ext cx="2247265" cy="149225"/>
    <xdr:sp macro="" textlink="">
      <xdr:nvSpPr>
        <xdr:cNvPr id="125" name="テキスト ボックス 124"/>
        <xdr:cNvSpPr txBox="1"/>
      </xdr:nvSpPr>
      <xdr:spPr>
        <a:xfrm>
          <a:off x="6352540" y="15523845"/>
          <a:ext cx="2247265" cy="1492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lIns="0" tIns="0" rIns="0" bIns="0" rtlCol="0" anchor="t">
          <a:spAutoFit/>
        </a:bodyPr>
        <a:lstStyle/>
        <a:p>
          <a:pPr algn="ctr"/>
          <a:r>
            <a:rPr kumimoji="1" lang="ja-JP" altLang="en-US" sz="900" b="0" u="none">
              <a:solidFill>
                <a:schemeClr val="accent6">
                  <a:lumMod val="50000"/>
                </a:schemeClr>
              </a:solidFill>
              <a:latin typeface="HG丸ｺﾞｼｯｸM-PRO"/>
              <a:ea typeface="HG丸ｺﾞｼｯｸM-PRO"/>
            </a:rPr>
            <a:t>①を達成した場合に②～③の加点が可能</a:t>
          </a:r>
          <a:endParaRPr kumimoji="1" lang="en-US" altLang="ja-JP" sz="900" b="0" u="none">
            <a:solidFill>
              <a:schemeClr val="accent6">
                <a:lumMod val="50000"/>
              </a:schemeClr>
            </a:solidFill>
            <a:latin typeface="HG丸ｺﾞｼｯｸM-PRO"/>
            <a:ea typeface="HG丸ｺﾞｼｯｸM-PRO"/>
          </a:endParaRPr>
        </a:p>
      </xdr:txBody>
    </xdr:sp>
    <xdr:clientData/>
  </xdr:oneCellAnchor>
  <xdr:twoCellAnchor>
    <xdr:from xmlns:xdr="http://schemas.openxmlformats.org/drawingml/2006/spreadsheetDrawing">
      <xdr:col>34</xdr:col>
      <xdr:colOff>177800</xdr:colOff>
      <xdr:row>59</xdr:row>
      <xdr:rowOff>33020</xdr:rowOff>
    </xdr:from>
    <xdr:to xmlns:xdr="http://schemas.openxmlformats.org/drawingml/2006/spreadsheetDrawing">
      <xdr:col>40</xdr:col>
      <xdr:colOff>44450</xdr:colOff>
      <xdr:row>61</xdr:row>
      <xdr:rowOff>52070</xdr:rowOff>
    </xdr:to>
    <xdr:sp macro="" textlink="">
      <xdr:nvSpPr>
        <xdr:cNvPr id="126" name="矢印: 下 125"/>
        <xdr:cNvSpPr/>
      </xdr:nvSpPr>
      <xdr:spPr>
        <a:xfrm>
          <a:off x="9665970" y="15427325"/>
          <a:ext cx="1508760" cy="453390"/>
        </a:xfrm>
        <a:prstGeom prst="downArrow">
          <a:avLst>
            <a:gd name="adj1" fmla="val 50000"/>
            <a:gd name="adj2" fmla="val 60294"/>
          </a:avLst>
        </a:prstGeom>
        <a:solidFill>
          <a:schemeClr val="accent6">
            <a:lumMod val="20000"/>
            <a:lumOff val="80000"/>
          </a:schemeClr>
        </a:solidFill>
        <a:ln>
          <a:no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mlns:xdr="http://schemas.openxmlformats.org/drawingml/2006/spreadsheetDrawing">
      <xdr:col>33</xdr:col>
      <xdr:colOff>61595</xdr:colOff>
      <xdr:row>59</xdr:row>
      <xdr:rowOff>129540</xdr:rowOff>
    </xdr:from>
    <xdr:ext cx="2221865" cy="149225"/>
    <xdr:sp macro="" textlink="">
      <xdr:nvSpPr>
        <xdr:cNvPr id="127" name="テキスト ボックス 126"/>
        <xdr:cNvSpPr txBox="1"/>
      </xdr:nvSpPr>
      <xdr:spPr>
        <a:xfrm>
          <a:off x="9276080" y="15523845"/>
          <a:ext cx="2221865" cy="1492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lIns="0" tIns="0" rIns="0" bIns="0" rtlCol="0" anchor="t">
          <a:spAutoFit/>
        </a:bodyPr>
        <a:lstStyle/>
        <a:p>
          <a:pPr algn="ctr"/>
          <a:r>
            <a:rPr kumimoji="1" lang="ja-JP" altLang="en-US" sz="900" b="0" u="none">
              <a:solidFill>
                <a:schemeClr val="accent6">
                  <a:lumMod val="50000"/>
                </a:schemeClr>
              </a:solidFill>
              <a:latin typeface="HG丸ｺﾞｼｯｸM-PRO"/>
              <a:ea typeface="HG丸ｺﾞｼｯｸM-PRO"/>
            </a:rPr>
            <a:t>①を達成した場合に②～④の加点が可能</a:t>
          </a:r>
          <a:endParaRPr kumimoji="1" lang="en-US" altLang="ja-JP" sz="900" b="0" u="none">
            <a:solidFill>
              <a:schemeClr val="accent6">
                <a:lumMod val="50000"/>
              </a:schemeClr>
            </a:solidFill>
            <a:latin typeface="HG丸ｺﾞｼｯｸM-PRO"/>
            <a:ea typeface="HG丸ｺﾞｼｯｸM-PRO"/>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33</xdr:col>
      <xdr:colOff>33020</xdr:colOff>
      <xdr:row>5</xdr:row>
      <xdr:rowOff>61595</xdr:rowOff>
    </xdr:from>
    <xdr:to xmlns:xdr="http://schemas.openxmlformats.org/drawingml/2006/spreadsheetDrawing">
      <xdr:col>46</xdr:col>
      <xdr:colOff>245745</xdr:colOff>
      <xdr:row>31</xdr:row>
      <xdr:rowOff>163830</xdr:rowOff>
    </xdr:to>
    <xdr:sp macro="" textlink="">
      <xdr:nvSpPr>
        <xdr:cNvPr id="2" name="テキスト ボックス 1"/>
        <xdr:cNvSpPr txBox="1"/>
      </xdr:nvSpPr>
      <xdr:spPr>
        <a:xfrm>
          <a:off x="9057640" y="1096010"/>
          <a:ext cx="3770630" cy="5807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pPr marL="108000" indent="-360000"/>
          <a:r>
            <a:rPr kumimoji="1" lang="en-US" altLang="ja-JP" sz="800">
              <a:solidFill>
                <a:sysClr val="windowText" lastClr="000000"/>
              </a:solidFill>
              <a:latin typeface="HG丸ｺﾞｼｯｸM-PRO"/>
              <a:ea typeface="HG丸ｺﾞｼｯｸM-PRO"/>
            </a:rPr>
            <a:t>【</a:t>
          </a:r>
          <a:r>
            <a:rPr kumimoji="1" lang="ja-JP" altLang="en-US" sz="800">
              <a:solidFill>
                <a:sysClr val="windowText" lastClr="000000"/>
              </a:solidFill>
              <a:latin typeface="HG丸ｺﾞｼｯｸM-PRO"/>
              <a:ea typeface="HG丸ｺﾞｼｯｸM-PRO"/>
            </a:rPr>
            <a:t>シート</a:t>
          </a:r>
          <a:r>
            <a:rPr kumimoji="1" lang="en-US" altLang="ja-JP" sz="800">
              <a:solidFill>
                <a:sysClr val="windowText" lastClr="000000"/>
              </a:solidFill>
              <a:latin typeface="HG丸ｺﾞｼｯｸM-PRO"/>
              <a:ea typeface="HG丸ｺﾞｼｯｸM-PRO"/>
            </a:rPr>
            <a:t>A.</a:t>
          </a:r>
          <a:r>
            <a:rPr kumimoji="1" lang="ja-JP" altLang="en-US" sz="800">
              <a:solidFill>
                <a:sysClr val="windowText" lastClr="000000"/>
              </a:solidFill>
              <a:latin typeface="HG丸ｺﾞｼｯｸM-PRO"/>
              <a:ea typeface="HG丸ｺﾞｼｯｸM-PRO"/>
            </a:rPr>
            <a:t>木材使用量入力シートの説明</a:t>
          </a:r>
          <a:r>
            <a:rPr kumimoji="1" lang="en-US" altLang="ja-JP" sz="800">
              <a:solidFill>
                <a:sysClr val="windowText" lastClr="000000"/>
              </a:solidFill>
              <a:latin typeface="HG丸ｺﾞｼｯｸM-PRO"/>
              <a:ea typeface="HG丸ｺﾞｼｯｸM-PRO"/>
            </a:rPr>
            <a:t>】</a:t>
          </a:r>
        </a:p>
        <a:p>
          <a:pPr marL="108000" indent="-360000"/>
          <a:r>
            <a:rPr kumimoji="1" lang="ja-JP" altLang="en-US" sz="800">
              <a:solidFill>
                <a:sysClr val="windowText" lastClr="000000"/>
              </a:solidFill>
              <a:latin typeface="HG丸ｺﾞｼｯｸM-PRO"/>
              <a:ea typeface="HG丸ｺﾞｼｯｸM-PRO"/>
            </a:rPr>
            <a:t>・基礎評価基準達成の確認、評価項目</a:t>
          </a:r>
          <a:r>
            <a:rPr kumimoji="1" lang="en-US" altLang="ja-JP" sz="800">
              <a:solidFill>
                <a:sysClr val="windowText" lastClr="000000"/>
              </a:solidFill>
              <a:latin typeface="HG丸ｺﾞｼｯｸM-PRO"/>
              <a:ea typeface="HG丸ｺﾞｼｯｸM-PRO"/>
            </a:rPr>
            <a:t>Ⅰ,Ⅱ,Ⅴ</a:t>
          </a:r>
          <a:r>
            <a:rPr kumimoji="1" lang="ja-JP" altLang="en-US" sz="800">
              <a:solidFill>
                <a:sysClr val="windowText" lastClr="000000"/>
              </a:solidFill>
              <a:latin typeface="HG丸ｺﾞｼｯｸM-PRO"/>
              <a:ea typeface="HG丸ｺﾞｼｯｸM-PRO"/>
            </a:rPr>
            <a:t>の採点に使用する計算シートで、使用木材量を材積を記入して確認するほか、県産木材や森林認証材使用の確認に用います。</a:t>
          </a:r>
          <a:endParaRPr kumimoji="1" lang="en-US" altLang="ja-JP" sz="800">
            <a:solidFill>
              <a:sysClr val="windowText" lastClr="000000"/>
            </a:solidFill>
            <a:latin typeface="HG丸ｺﾞｼｯｸM-PRO"/>
            <a:ea typeface="HG丸ｺﾞｼｯｸM-PRO"/>
          </a:endParaRPr>
        </a:p>
        <a:p>
          <a:pPr marL="108000" indent="-360000"/>
          <a:r>
            <a:rPr kumimoji="1" lang="ja-JP" altLang="en-US" sz="800">
              <a:solidFill>
                <a:sysClr val="windowText" lastClr="000000"/>
              </a:solidFill>
              <a:latin typeface="HG丸ｺﾞｼｯｸM-PRO"/>
              <a:ea typeface="HG丸ｺﾞｼｯｸM-PRO"/>
            </a:rPr>
            <a:t>・シートには、対象建築物に使用している木材について材積（</a:t>
          </a:r>
          <a:r>
            <a:rPr kumimoji="1" lang="en-US" altLang="ja-JP" sz="800">
              <a:solidFill>
                <a:sysClr val="windowText" lastClr="000000"/>
              </a:solidFill>
              <a:latin typeface="HG丸ｺﾞｼｯｸM-PRO"/>
              <a:ea typeface="HG丸ｺﾞｼｯｸM-PRO"/>
            </a:rPr>
            <a:t>m</a:t>
          </a:r>
          <a:r>
            <a:rPr kumimoji="1" lang="en-US" altLang="ja-JP" sz="800" baseline="30000">
              <a:solidFill>
                <a:sysClr val="windowText" lastClr="000000"/>
              </a:solidFill>
              <a:latin typeface="HG丸ｺﾞｼｯｸM-PRO"/>
              <a:ea typeface="HG丸ｺﾞｼｯｸM-PRO"/>
            </a:rPr>
            <a:t>3</a:t>
          </a:r>
          <a:r>
            <a:rPr kumimoji="1" lang="ja-JP" altLang="en-US" sz="800">
              <a:solidFill>
                <a:sysClr val="windowText" lastClr="000000"/>
              </a:solidFill>
              <a:latin typeface="HG丸ｺﾞｼｯｸM-PRO"/>
              <a:ea typeface="HG丸ｺﾞｼｯｸM-PRO"/>
            </a:rPr>
            <a:t>）を入力します。ただし、基礎評価基準および加点評価の基準値を満たすために必要な木材についてのみ入力し、それ以外の木材については入力を省略しても良いものとします。</a:t>
          </a:r>
          <a:endParaRPr kumimoji="1" lang="en-US" altLang="ja-JP" sz="800">
            <a:solidFill>
              <a:sysClr val="windowText" lastClr="000000"/>
            </a:solidFill>
            <a:latin typeface="HG丸ｺﾞｼｯｸM-PRO"/>
            <a:ea typeface="HG丸ｺﾞｼｯｸM-PRO"/>
          </a:endParaRPr>
        </a:p>
        <a:p>
          <a:pPr marL="108000" indent="-360000"/>
          <a:r>
            <a:rPr kumimoji="1" lang="ja-JP" altLang="en-US" sz="800">
              <a:solidFill>
                <a:sysClr val="windowText" lastClr="000000"/>
              </a:solidFill>
              <a:latin typeface="HG丸ｺﾞｼｯｸM-PRO"/>
              <a:ea typeface="HG丸ｺﾞｼｯｸM-PRO"/>
            </a:rPr>
            <a:t>・なお、シート</a:t>
          </a:r>
          <a:r>
            <a:rPr kumimoji="1" lang="en-US" altLang="ja-JP" sz="800">
              <a:solidFill>
                <a:sysClr val="windowText" lastClr="000000"/>
              </a:solidFill>
              <a:latin typeface="HG丸ｺﾞｼｯｸM-PRO"/>
              <a:ea typeface="HG丸ｺﾞｼｯｸM-PRO"/>
            </a:rPr>
            <a:t>D.</a:t>
          </a:r>
          <a:r>
            <a:rPr kumimoji="1" lang="ja-JP" altLang="en-US" sz="800">
              <a:solidFill>
                <a:sysClr val="windowText" lastClr="000000"/>
              </a:solidFill>
              <a:latin typeface="HG丸ｺﾞｼｯｸM-PRO"/>
              <a:ea typeface="HG丸ｺﾞｼｯｸM-PRO"/>
            </a:rPr>
            <a:t>内外装への木材使用確認シートでは、内装への視覚的な木材の使用について使用面積（</a:t>
          </a:r>
          <a:r>
            <a:rPr kumimoji="1" lang="en-US" altLang="ja-JP" sz="800">
              <a:solidFill>
                <a:sysClr val="windowText" lastClr="000000"/>
              </a:solidFill>
              <a:latin typeface="HG丸ｺﾞｼｯｸM-PRO"/>
              <a:ea typeface="HG丸ｺﾞｼｯｸM-PRO"/>
            </a:rPr>
            <a:t>m</a:t>
          </a:r>
          <a:r>
            <a:rPr kumimoji="1" lang="en-US" altLang="ja-JP" sz="800" baseline="30000">
              <a:solidFill>
                <a:sysClr val="windowText" lastClr="000000"/>
              </a:solidFill>
              <a:latin typeface="HG丸ｺﾞｼｯｸM-PRO"/>
              <a:ea typeface="HG丸ｺﾞｼｯｸM-PRO"/>
            </a:rPr>
            <a:t>2</a:t>
          </a:r>
          <a:r>
            <a:rPr kumimoji="1" lang="ja-JP" altLang="en-US" sz="800">
              <a:solidFill>
                <a:sysClr val="windowText" lastClr="000000"/>
              </a:solidFill>
              <a:latin typeface="HG丸ｺﾞｼｯｸM-PRO"/>
              <a:ea typeface="HG丸ｺﾞｼｯｸM-PRO"/>
            </a:rPr>
            <a:t>）で評価をします。ある部材について、本シートでは材積（</a:t>
          </a:r>
          <a:r>
            <a:rPr kumimoji="1" lang="en-US" altLang="ja-JP" sz="800">
              <a:solidFill>
                <a:sysClr val="windowText" lastClr="000000"/>
              </a:solidFill>
              <a:latin typeface="HG丸ｺﾞｼｯｸM-PRO"/>
              <a:ea typeface="HG丸ｺﾞｼｯｸM-PRO"/>
            </a:rPr>
            <a:t>m</a:t>
          </a:r>
          <a:r>
            <a:rPr kumimoji="1" lang="en-US" altLang="ja-JP" sz="800" baseline="30000">
              <a:solidFill>
                <a:sysClr val="windowText" lastClr="000000"/>
              </a:solidFill>
              <a:latin typeface="HG丸ｺﾞｼｯｸM-PRO"/>
              <a:ea typeface="HG丸ｺﾞｼｯｸM-PRO"/>
            </a:rPr>
            <a:t>3</a:t>
          </a:r>
          <a:r>
            <a:rPr kumimoji="1" lang="ja-JP" altLang="en-US" sz="800">
              <a:solidFill>
                <a:sysClr val="windowText" lastClr="000000"/>
              </a:solidFill>
              <a:latin typeface="HG丸ｺﾞｼｯｸM-PRO"/>
              <a:ea typeface="HG丸ｺﾞｼｯｸM-PRO"/>
            </a:rPr>
            <a:t>）を入力し、シート</a:t>
          </a:r>
          <a:r>
            <a:rPr kumimoji="1" lang="en-US" altLang="ja-JP" sz="800">
              <a:solidFill>
                <a:sysClr val="windowText" lastClr="000000"/>
              </a:solidFill>
              <a:latin typeface="HG丸ｺﾞｼｯｸM-PRO"/>
              <a:ea typeface="HG丸ｺﾞｼｯｸM-PRO"/>
            </a:rPr>
            <a:t>D</a:t>
          </a:r>
          <a:r>
            <a:rPr kumimoji="1" lang="ja-JP" altLang="en-US" sz="800">
              <a:solidFill>
                <a:sysClr val="windowText" lastClr="000000"/>
              </a:solidFill>
              <a:latin typeface="HG丸ｺﾞｼｯｸM-PRO"/>
              <a:ea typeface="HG丸ｺﾞｼｯｸM-PRO"/>
            </a:rPr>
            <a:t>では面積（</a:t>
          </a:r>
          <a:r>
            <a:rPr kumimoji="1" lang="en-US" altLang="ja-JP" sz="800">
              <a:solidFill>
                <a:sysClr val="windowText" lastClr="000000"/>
              </a:solidFill>
              <a:latin typeface="HG丸ｺﾞｼｯｸM-PRO"/>
              <a:ea typeface="HG丸ｺﾞｼｯｸM-PRO"/>
            </a:rPr>
            <a:t>m</a:t>
          </a:r>
          <a:r>
            <a:rPr kumimoji="1" lang="en-US" altLang="ja-JP" sz="800" baseline="30000">
              <a:solidFill>
                <a:sysClr val="windowText" lastClr="000000"/>
              </a:solidFill>
              <a:latin typeface="HG丸ｺﾞｼｯｸM-PRO"/>
              <a:ea typeface="HG丸ｺﾞｼｯｸM-PRO"/>
            </a:rPr>
            <a:t>2</a:t>
          </a:r>
          <a:r>
            <a:rPr kumimoji="1" lang="ja-JP" altLang="en-US" sz="800">
              <a:solidFill>
                <a:sysClr val="windowText" lastClr="000000"/>
              </a:solidFill>
              <a:latin typeface="HG丸ｺﾞｼｯｸM-PRO"/>
              <a:ea typeface="HG丸ｺﾞｼｯｸM-PRO"/>
            </a:rPr>
            <a:t>）を入力する場合、あるいは本シートに材積（</a:t>
          </a:r>
          <a:r>
            <a:rPr kumimoji="1" lang="en-US" altLang="ja-JP" sz="800">
              <a:solidFill>
                <a:sysClr val="windowText" lastClr="000000"/>
              </a:solidFill>
              <a:latin typeface="HG丸ｺﾞｼｯｸM-PRO"/>
              <a:ea typeface="HG丸ｺﾞｼｯｸM-PRO"/>
            </a:rPr>
            <a:t>m</a:t>
          </a:r>
          <a:r>
            <a:rPr kumimoji="1" lang="en-US" altLang="ja-JP" sz="800" baseline="30000">
              <a:solidFill>
                <a:sysClr val="windowText" lastClr="000000"/>
              </a:solidFill>
              <a:latin typeface="HG丸ｺﾞｼｯｸM-PRO"/>
              <a:ea typeface="HG丸ｺﾞｼｯｸM-PRO"/>
            </a:rPr>
            <a:t>3</a:t>
          </a:r>
          <a:r>
            <a:rPr kumimoji="1" lang="ja-JP" altLang="en-US" sz="800">
              <a:solidFill>
                <a:sysClr val="windowText" lastClr="000000"/>
              </a:solidFill>
              <a:latin typeface="HG丸ｺﾞｼｯｸM-PRO"/>
              <a:ea typeface="HG丸ｺﾞｼｯｸM-PRO"/>
            </a:rPr>
            <a:t>）のみを入力する場合、またはシート</a:t>
          </a:r>
          <a:r>
            <a:rPr kumimoji="1" lang="en-US" altLang="ja-JP" sz="800">
              <a:solidFill>
                <a:sysClr val="windowText" lastClr="000000"/>
              </a:solidFill>
              <a:latin typeface="HG丸ｺﾞｼｯｸM-PRO"/>
              <a:ea typeface="HG丸ｺﾞｼｯｸM-PRO"/>
            </a:rPr>
            <a:t>D</a:t>
          </a:r>
          <a:r>
            <a:rPr kumimoji="1" lang="ja-JP" altLang="en-US" sz="800">
              <a:solidFill>
                <a:sysClr val="windowText" lastClr="000000"/>
              </a:solidFill>
              <a:latin typeface="HG丸ｺﾞｼｯｸM-PRO"/>
              <a:ea typeface="HG丸ｺﾞｼｯｸM-PRO"/>
            </a:rPr>
            <a:t>に面積（</a:t>
          </a:r>
          <a:r>
            <a:rPr kumimoji="1" lang="en-US" altLang="ja-JP" sz="800">
              <a:solidFill>
                <a:sysClr val="windowText" lastClr="000000"/>
              </a:solidFill>
              <a:latin typeface="HG丸ｺﾞｼｯｸM-PRO"/>
              <a:ea typeface="HG丸ｺﾞｼｯｸM-PRO"/>
            </a:rPr>
            <a:t>m</a:t>
          </a:r>
          <a:r>
            <a:rPr kumimoji="1" lang="en-US" altLang="ja-JP" sz="800" baseline="30000">
              <a:solidFill>
                <a:sysClr val="windowText" lastClr="000000"/>
              </a:solidFill>
              <a:latin typeface="HG丸ｺﾞｼｯｸM-PRO"/>
              <a:ea typeface="HG丸ｺﾞｼｯｸM-PRO"/>
            </a:rPr>
            <a:t>2</a:t>
          </a:r>
          <a:r>
            <a:rPr kumimoji="1" lang="ja-JP" altLang="en-US" sz="800">
              <a:solidFill>
                <a:sysClr val="windowText" lastClr="000000"/>
              </a:solidFill>
              <a:latin typeface="HG丸ｺﾞｼｯｸM-PRO"/>
              <a:ea typeface="HG丸ｺﾞｼｯｸM-PRO"/>
            </a:rPr>
            <a:t>）のみを入力する場合が考えられます。</a:t>
          </a:r>
          <a:endParaRPr kumimoji="1" lang="en-US" altLang="ja-JP" sz="800">
            <a:solidFill>
              <a:sysClr val="windowText" lastClr="000000"/>
            </a:solidFill>
            <a:latin typeface="HG丸ｺﾞｼｯｸM-PRO"/>
            <a:ea typeface="HG丸ｺﾞｼｯｸM-PRO"/>
          </a:endParaRPr>
        </a:p>
        <a:p>
          <a:pPr marL="108000" indent="-360000"/>
          <a:endParaRPr kumimoji="1" lang="en-US" altLang="ja-JP" sz="800">
            <a:solidFill>
              <a:sysClr val="windowText" lastClr="000000"/>
            </a:solidFill>
            <a:latin typeface="HG丸ｺﾞｼｯｸM-PRO"/>
            <a:ea typeface="HG丸ｺﾞｼｯｸM-PRO"/>
          </a:endParaRPr>
        </a:p>
        <a:p>
          <a:pPr marL="108000" indent="-360000"/>
          <a:r>
            <a:rPr kumimoji="1" lang="en-US" altLang="ja-JP" sz="800">
              <a:solidFill>
                <a:sysClr val="windowText" lastClr="000000"/>
              </a:solidFill>
              <a:latin typeface="HG丸ｺﾞｼｯｸM-PRO"/>
              <a:ea typeface="HG丸ｺﾞｼｯｸM-PRO"/>
            </a:rPr>
            <a:t>【</a:t>
          </a:r>
          <a:r>
            <a:rPr kumimoji="1" lang="ja-JP" altLang="en-US" sz="800">
              <a:solidFill>
                <a:sysClr val="windowText" lastClr="000000"/>
              </a:solidFill>
              <a:latin typeface="HG丸ｺﾞｼｯｸM-PRO"/>
              <a:ea typeface="HG丸ｺﾞｼｯｸM-PRO"/>
            </a:rPr>
            <a:t>記入の注意点</a:t>
          </a:r>
          <a:r>
            <a:rPr kumimoji="1" lang="en-US" altLang="ja-JP" sz="800">
              <a:solidFill>
                <a:sysClr val="windowText" lastClr="000000"/>
              </a:solidFill>
              <a:latin typeface="HG丸ｺﾞｼｯｸM-PRO"/>
              <a:ea typeface="HG丸ｺﾞｼｯｸM-PRO"/>
            </a:rPr>
            <a:t>】</a:t>
          </a:r>
        </a:p>
        <a:p>
          <a:pPr marL="108000" indent="-360000"/>
          <a:r>
            <a:rPr kumimoji="1" lang="ja-JP" altLang="en-US" sz="800">
              <a:solidFill>
                <a:sysClr val="windowText" lastClr="000000"/>
              </a:solidFill>
              <a:latin typeface="HG丸ｺﾞｼｯｸM-PRO"/>
              <a:ea typeface="HG丸ｺﾞｼｯｸM-PRO"/>
            </a:rPr>
            <a:t>・　　　　には文字や数字を入力してください。</a:t>
          </a:r>
        </a:p>
        <a:p>
          <a:pPr marL="108000" indent="-360000"/>
          <a:r>
            <a:rPr kumimoji="1" lang="ja-JP" altLang="en-US" sz="800">
              <a:solidFill>
                <a:sysClr val="windowText" lastClr="000000"/>
              </a:solidFill>
              <a:latin typeface="HG丸ｺﾞｼｯｸM-PRO"/>
              <a:ea typeface="HG丸ｺﾞｼｯｸM-PRO"/>
            </a:rPr>
            <a:t>・　　　　はプルダウンから選択してください。</a:t>
          </a:r>
        </a:p>
        <a:p>
          <a:pPr marL="108000" indent="-360000"/>
          <a:r>
            <a:rPr kumimoji="1" lang="en-US" altLang="ja-JP" sz="800">
              <a:solidFill>
                <a:sysClr val="windowText" lastClr="000000"/>
              </a:solidFill>
              <a:latin typeface="HG丸ｺﾞｼｯｸM-PRO"/>
              <a:ea typeface="HG丸ｺﾞｼｯｸM-PRO"/>
            </a:rPr>
            <a:t>※</a:t>
          </a:r>
          <a:r>
            <a:rPr kumimoji="1" lang="ja-JP" altLang="en-US" sz="800">
              <a:solidFill>
                <a:sysClr val="windowText" lastClr="000000"/>
              </a:solidFill>
              <a:latin typeface="HG丸ｺﾞｼｯｸM-PRO"/>
              <a:ea typeface="HG丸ｺﾞｼｯｸM-PRO"/>
            </a:rPr>
            <a:t>１</a:t>
          </a:r>
          <a:r>
            <a:rPr kumimoji="1" lang="en-US" altLang="ja-JP" sz="800">
              <a:solidFill>
                <a:sysClr val="windowText" lastClr="000000"/>
              </a:solidFill>
              <a:latin typeface="HG丸ｺﾞｼｯｸM-PRO"/>
              <a:ea typeface="HG丸ｺﾞｼｯｸM-PRO"/>
            </a:rPr>
            <a:t>.</a:t>
          </a:r>
          <a:r>
            <a:rPr kumimoji="1" lang="ja-JP" altLang="en-US" sz="800">
              <a:solidFill>
                <a:sysClr val="windowText" lastClr="000000"/>
              </a:solidFill>
              <a:latin typeface="HG丸ｺﾞｼｯｸM-PRO"/>
              <a:ea typeface="HG丸ｺﾞｼｯｸM-PRO"/>
            </a:rPr>
            <a:t>評価対象とする木材の使用箇所について、分かりやすい名称を入力してください。図面や木拾い表などの根拠資料と整合性がとれる名称にしてください。</a:t>
          </a:r>
          <a:endParaRPr kumimoji="1" lang="en-US" altLang="ja-JP" sz="800">
            <a:solidFill>
              <a:sysClr val="windowText" lastClr="000000"/>
            </a:solidFill>
            <a:latin typeface="HG丸ｺﾞｼｯｸM-PRO"/>
            <a:ea typeface="HG丸ｺﾞｼｯｸM-PRO"/>
          </a:endParaRPr>
        </a:p>
        <a:p>
          <a:pPr marL="108000" indent="-360000"/>
          <a:r>
            <a:rPr kumimoji="1" lang="en-US" altLang="ja-JP" sz="800">
              <a:solidFill>
                <a:sysClr val="windowText" lastClr="000000"/>
              </a:solidFill>
              <a:latin typeface="HG丸ｺﾞｼｯｸM-PRO"/>
              <a:ea typeface="HG丸ｺﾞｼｯｸM-PRO"/>
            </a:rPr>
            <a:t>※</a:t>
          </a:r>
          <a:r>
            <a:rPr kumimoji="1" lang="ja-JP" altLang="en-US" sz="800">
              <a:solidFill>
                <a:sysClr val="windowText" lastClr="000000"/>
              </a:solidFill>
              <a:latin typeface="HG丸ｺﾞｼｯｸM-PRO"/>
              <a:ea typeface="HG丸ｺﾞｼｯｸM-PRO"/>
            </a:rPr>
            <a:t>２</a:t>
          </a:r>
          <a:r>
            <a:rPr kumimoji="1" lang="en-US" altLang="ja-JP" sz="800">
              <a:solidFill>
                <a:sysClr val="windowText" lastClr="000000"/>
              </a:solidFill>
              <a:latin typeface="HG丸ｺﾞｼｯｸM-PRO"/>
              <a:ea typeface="HG丸ｺﾞｼｯｸM-PRO"/>
            </a:rPr>
            <a:t>.</a:t>
          </a:r>
          <a:r>
            <a:rPr kumimoji="1" lang="ja-JP" altLang="en-US" sz="800">
              <a:solidFill>
                <a:sysClr val="windowText" lastClr="000000"/>
              </a:solidFill>
              <a:latin typeface="HG丸ｺﾞｼｯｸM-PRO"/>
              <a:ea typeface="HG丸ｺﾞｼｯｸM-PRO"/>
            </a:rPr>
            <a:t>評価対象とするには、合法伐採木材等であることが必須となります。林野庁の木材・木材製品の合法性、持続可能性の証明のためのガイドラインなど</a:t>
          </a:r>
          <a:r>
            <a:rPr kumimoji="1" lang="ja-JP" altLang="en-US" sz="800">
              <a:solidFill>
                <a:schemeClr val="tx1"/>
              </a:solidFill>
              <a:latin typeface="HG丸ｺﾞｼｯｸM-PRO"/>
              <a:ea typeface="HG丸ｺﾞｼｯｸM-PRO"/>
            </a:rPr>
            <a:t>を参考に</a:t>
          </a:r>
          <a:r>
            <a:rPr kumimoji="1" lang="ja-JP" altLang="en-US" sz="800">
              <a:solidFill>
                <a:sysClr val="windowText" lastClr="000000"/>
              </a:solidFill>
              <a:latin typeface="HG丸ｺﾞｼｯｸM-PRO"/>
              <a:ea typeface="HG丸ｺﾞｼｯｸM-PRO"/>
            </a:rPr>
            <a:t>根拠資料</a:t>
          </a:r>
          <a:r>
            <a:rPr kumimoji="1" lang="ja-JP" altLang="en-US" sz="800">
              <a:solidFill>
                <a:schemeClr val="tx1"/>
              </a:solidFill>
              <a:latin typeface="HG丸ｺﾞｼｯｸM-PRO"/>
              <a:ea typeface="HG丸ｺﾞｼｯｸM-PRO"/>
            </a:rPr>
            <a:t>を添付してください。</a:t>
          </a:r>
          <a:endParaRPr kumimoji="1" lang="en-US" altLang="ja-JP" sz="800">
            <a:solidFill>
              <a:schemeClr val="tx1"/>
            </a:solidFill>
            <a:latin typeface="HG丸ｺﾞｼｯｸM-PRO"/>
            <a:ea typeface="HG丸ｺﾞｼｯｸM-PRO"/>
          </a:endParaRPr>
        </a:p>
        <a:p>
          <a:pPr marL="108000" indent="-360000"/>
          <a:r>
            <a:rPr kumimoji="1" lang="en-US" altLang="ja-JP" sz="800">
              <a:solidFill>
                <a:schemeClr val="tx1"/>
              </a:solidFill>
              <a:latin typeface="HG丸ｺﾞｼｯｸM-PRO"/>
              <a:ea typeface="HG丸ｺﾞｼｯｸM-PRO"/>
            </a:rPr>
            <a:t>※</a:t>
          </a:r>
          <a:r>
            <a:rPr kumimoji="1" lang="ja-JP" altLang="en-US" sz="800">
              <a:solidFill>
                <a:schemeClr val="tx1"/>
              </a:solidFill>
              <a:latin typeface="HG丸ｺﾞｼｯｸM-PRO"/>
              <a:ea typeface="HG丸ｺﾞｼｯｸM-PRO"/>
            </a:rPr>
            <a:t>３</a:t>
          </a:r>
          <a:r>
            <a:rPr kumimoji="1" lang="en-US" altLang="ja-JP" sz="800">
              <a:solidFill>
                <a:schemeClr val="tx1"/>
              </a:solidFill>
              <a:latin typeface="HG丸ｺﾞｼｯｸM-PRO"/>
              <a:ea typeface="HG丸ｺﾞｼｯｸM-PRO"/>
            </a:rPr>
            <a:t>.FSC</a:t>
          </a:r>
          <a:r>
            <a:rPr kumimoji="1" lang="ja-JP" altLang="en-US" sz="800">
              <a:solidFill>
                <a:schemeClr val="tx1"/>
              </a:solidFill>
              <a:latin typeface="HG丸ｺﾞｼｯｸM-PRO"/>
              <a:ea typeface="HG丸ｺﾞｼｯｸM-PRO"/>
            </a:rPr>
            <a:t>認証、</a:t>
          </a:r>
          <a:r>
            <a:rPr kumimoji="1" lang="en-US" altLang="ja-JP" sz="800">
              <a:solidFill>
                <a:schemeClr val="tx1"/>
              </a:solidFill>
              <a:latin typeface="HG丸ｺﾞｼｯｸM-PRO"/>
              <a:ea typeface="HG丸ｺﾞｼｯｸM-PRO"/>
            </a:rPr>
            <a:t>PEFC</a:t>
          </a:r>
          <a:r>
            <a:rPr kumimoji="1" lang="ja-JP" altLang="en-US" sz="800">
              <a:solidFill>
                <a:schemeClr val="tx1"/>
              </a:solidFill>
              <a:latin typeface="HG丸ｺﾞｼｯｸM-PRO"/>
              <a:ea typeface="HG丸ｺﾞｼｯｸM-PRO"/>
            </a:rPr>
            <a:t>認証、</a:t>
          </a:r>
          <a:r>
            <a:rPr kumimoji="1" lang="en-US" altLang="ja-JP" sz="800">
              <a:solidFill>
                <a:schemeClr val="tx1"/>
              </a:solidFill>
              <a:latin typeface="HG丸ｺﾞｼｯｸM-PRO"/>
              <a:ea typeface="HG丸ｺﾞｼｯｸM-PRO"/>
            </a:rPr>
            <a:t>SGE</a:t>
          </a:r>
          <a:r>
            <a:rPr kumimoji="1" lang="en-US" altLang="ja-JP" sz="800">
              <a:solidFill>
                <a:sysClr val="windowText" lastClr="000000"/>
              </a:solidFill>
              <a:latin typeface="HG丸ｺﾞｼｯｸM-PRO"/>
              <a:ea typeface="HG丸ｺﾞｼｯｸM-PRO"/>
            </a:rPr>
            <a:t>C</a:t>
          </a:r>
          <a:r>
            <a:rPr kumimoji="1" lang="ja-JP" altLang="en-US" sz="800">
              <a:solidFill>
                <a:schemeClr val="tx1"/>
              </a:solidFill>
              <a:latin typeface="HG丸ｺﾞｼｯｸM-PRO"/>
              <a:ea typeface="HG丸ｺﾞｼｯｸM-PRO"/>
            </a:rPr>
            <a:t>認証などがあればチェックしてください。証明書の添付が必要となります。</a:t>
          </a:r>
          <a:r>
            <a:rPr kumimoji="1" lang="en-US" altLang="ja-JP" sz="800">
              <a:solidFill>
                <a:schemeClr val="tx1"/>
              </a:solidFill>
              <a:latin typeface="HG丸ｺﾞｼｯｸM-PRO"/>
              <a:ea typeface="HG丸ｺﾞｼｯｸM-PRO"/>
            </a:rPr>
            <a:t>※</a:t>
          </a:r>
          <a:r>
            <a:rPr kumimoji="1" lang="ja-JP" altLang="en-US" sz="800">
              <a:solidFill>
                <a:schemeClr val="tx1"/>
              </a:solidFill>
              <a:latin typeface="HG丸ｺﾞｼｯｸM-PRO"/>
              <a:ea typeface="HG丸ｺﾞｼｯｸM-PRO"/>
            </a:rPr>
            <a:t>２の</a:t>
          </a:r>
          <a:r>
            <a:rPr kumimoji="1" lang="ja-JP" altLang="en-US" sz="800">
              <a:solidFill>
                <a:sysClr val="windowText" lastClr="000000"/>
              </a:solidFill>
              <a:latin typeface="HG丸ｺﾞｼｯｸM-PRO"/>
              <a:ea typeface="HG丸ｺﾞｼｯｸM-PRO"/>
            </a:rPr>
            <a:t>根拠資料</a:t>
          </a:r>
          <a:r>
            <a:rPr kumimoji="1" lang="ja-JP" altLang="en-US" sz="800">
              <a:solidFill>
                <a:schemeClr val="tx1"/>
              </a:solidFill>
              <a:latin typeface="HG丸ｺﾞｼｯｸM-PRO"/>
              <a:ea typeface="HG丸ｺﾞｼｯｸM-PRO"/>
            </a:rPr>
            <a:t>と兼用でも可です。</a:t>
          </a:r>
          <a:endParaRPr kumimoji="1" lang="en-US" altLang="ja-JP" sz="800">
            <a:solidFill>
              <a:schemeClr val="tx1"/>
            </a:solidFill>
            <a:latin typeface="HG丸ｺﾞｼｯｸM-PRO"/>
            <a:ea typeface="HG丸ｺﾞｼｯｸM-PRO"/>
          </a:endParaRPr>
        </a:p>
        <a:p>
          <a:pPr marL="108000" indent="-360000"/>
          <a:r>
            <a:rPr kumimoji="1" lang="en-US" altLang="ja-JP" sz="800">
              <a:solidFill>
                <a:schemeClr val="tx1"/>
              </a:solidFill>
              <a:latin typeface="HG丸ｺﾞｼｯｸM-PRO"/>
              <a:ea typeface="HG丸ｺﾞｼｯｸM-PRO"/>
            </a:rPr>
            <a:t>※4.</a:t>
          </a:r>
          <a:r>
            <a:rPr kumimoji="1" lang="ja-JP" altLang="en-US" sz="800">
              <a:solidFill>
                <a:schemeClr val="tx1"/>
              </a:solidFill>
              <a:latin typeface="HG丸ｺﾞｼｯｸM-PRO"/>
              <a:ea typeface="HG丸ｺﾞｼｯｸM-PRO"/>
            </a:rPr>
            <a:t>県産木材である場合はチェックをしてください。根拠資料の添付が必要となります。</a:t>
          </a:r>
          <a:r>
            <a:rPr kumimoji="1" lang="en-US" altLang="ja-JP" sz="800">
              <a:solidFill>
                <a:schemeClr val="tx1"/>
              </a:solidFill>
              <a:latin typeface="HG丸ｺﾞｼｯｸM-PRO"/>
              <a:ea typeface="HG丸ｺﾞｼｯｸM-PRO"/>
            </a:rPr>
            <a:t>※</a:t>
          </a:r>
          <a:r>
            <a:rPr kumimoji="1" lang="ja-JP" altLang="en-US" sz="800">
              <a:solidFill>
                <a:schemeClr val="tx1"/>
              </a:solidFill>
              <a:latin typeface="HG丸ｺﾞｼｯｸM-PRO"/>
              <a:ea typeface="HG丸ｺﾞｼｯｸM-PRO"/>
            </a:rPr>
            <a:t>２や</a:t>
          </a:r>
          <a:r>
            <a:rPr kumimoji="1" lang="en-US" altLang="ja-JP" sz="800">
              <a:solidFill>
                <a:schemeClr val="tx1"/>
              </a:solidFill>
              <a:latin typeface="HG丸ｺﾞｼｯｸM-PRO"/>
              <a:ea typeface="HG丸ｺﾞｼｯｸM-PRO"/>
            </a:rPr>
            <a:t>※</a:t>
          </a:r>
          <a:r>
            <a:rPr kumimoji="1" lang="ja-JP" altLang="en-US" sz="800">
              <a:solidFill>
                <a:schemeClr val="tx1"/>
              </a:solidFill>
              <a:latin typeface="HG丸ｺﾞｼｯｸM-PRO"/>
              <a:ea typeface="HG丸ｺﾞｼｯｸM-PRO"/>
            </a:rPr>
            <a:t>３の</a:t>
          </a:r>
          <a:r>
            <a:rPr kumimoji="1" lang="ja-JP" altLang="en-US" sz="800">
              <a:solidFill>
                <a:sysClr val="windowText" lastClr="000000"/>
              </a:solidFill>
              <a:latin typeface="HG丸ｺﾞｼｯｸM-PRO"/>
              <a:ea typeface="HG丸ｺﾞｼｯｸM-PRO"/>
            </a:rPr>
            <a:t>根拠資料</a:t>
          </a:r>
          <a:r>
            <a:rPr kumimoji="1" lang="ja-JP" altLang="en-US" sz="800">
              <a:solidFill>
                <a:schemeClr val="tx1"/>
              </a:solidFill>
              <a:latin typeface="HG丸ｺﾞｼｯｸM-PRO"/>
              <a:ea typeface="HG丸ｺﾞｼｯｸM-PRO"/>
            </a:rPr>
            <a:t>と兼用でも可です。</a:t>
          </a:r>
          <a:endParaRPr kumimoji="1" lang="en-US" altLang="ja-JP" sz="800">
            <a:solidFill>
              <a:schemeClr val="tx1"/>
            </a:solidFill>
            <a:latin typeface="HG丸ｺﾞｼｯｸM-PRO"/>
            <a:ea typeface="HG丸ｺﾞｼｯｸM-PRO"/>
          </a:endParaRPr>
        </a:p>
        <a:p>
          <a:pPr marL="108000" indent="-360000"/>
          <a:r>
            <a:rPr kumimoji="1" lang="ja-JP" altLang="en-US" sz="800">
              <a:solidFill>
                <a:schemeClr val="tx1"/>
              </a:solidFill>
              <a:latin typeface="HG丸ｺﾞｼｯｸM-PRO"/>
              <a:ea typeface="HG丸ｺﾞｼｯｸM-PRO"/>
            </a:rPr>
            <a:t>　　※県産木材　高知県内に所在する木材の加工を行う事業所（以下「県内加工事業所」といいます。）において丸太を原料として加工(一次加工）された製材品及びそれを主たる原料として加工（最終加工）された建築材料をいいます。ただし、このうち継ぎ手及び仕口の加工を行うプレカット又は薬品等による化学的処理（前工程として材表面から薬品等が深く、かつ、均一に浸透させることを目的に行う加工を 含む。）のみの加工を県内加工事業所が行ったものは除きます。</a:t>
          </a:r>
          <a:endParaRPr kumimoji="1" lang="en-US" altLang="ja-JP" sz="800">
            <a:solidFill>
              <a:schemeClr val="tx1"/>
            </a:solidFill>
            <a:latin typeface="HG丸ｺﾞｼｯｸM-PRO"/>
            <a:ea typeface="HG丸ｺﾞｼｯｸM-PRO"/>
          </a:endParaRPr>
        </a:p>
        <a:p>
          <a:pPr marL="108000" indent="-360000"/>
          <a:r>
            <a:rPr kumimoji="1" lang="en-US" altLang="ja-JP" sz="800">
              <a:solidFill>
                <a:schemeClr val="tx1"/>
              </a:solidFill>
              <a:latin typeface="HG丸ｺﾞｼｯｸM-PRO"/>
              <a:ea typeface="HG丸ｺﾞｼｯｸM-PRO"/>
            </a:rPr>
            <a:t>※5.</a:t>
          </a:r>
          <a:r>
            <a:rPr kumimoji="1" lang="ja-JP" altLang="en-US" sz="800">
              <a:solidFill>
                <a:schemeClr val="tx1"/>
              </a:solidFill>
              <a:latin typeface="HG丸ｺﾞｼｯｸM-PRO"/>
              <a:ea typeface="HG丸ｺﾞｼｯｸM-PRO"/>
            </a:rPr>
            <a:t>木材使用量の材積（単位は立方メートル、</a:t>
          </a:r>
          <a:r>
            <a:rPr kumimoji="1" lang="en-US" altLang="ja-JP" sz="800">
              <a:solidFill>
                <a:schemeClr val="tx1"/>
              </a:solidFill>
              <a:latin typeface="HG丸ｺﾞｼｯｸM-PRO"/>
              <a:ea typeface="HG丸ｺﾞｼｯｸM-PRO"/>
            </a:rPr>
            <a:t>m</a:t>
          </a:r>
          <a:r>
            <a:rPr kumimoji="1" lang="en-US" altLang="ja-JP" sz="800" baseline="30000">
              <a:solidFill>
                <a:schemeClr val="tx1"/>
              </a:solidFill>
              <a:latin typeface="HG丸ｺﾞｼｯｸM-PRO"/>
              <a:ea typeface="HG丸ｺﾞｼｯｸM-PRO"/>
            </a:rPr>
            <a:t>3</a:t>
          </a:r>
          <a:r>
            <a:rPr kumimoji="1" lang="ja-JP" altLang="en-US" sz="800">
              <a:solidFill>
                <a:schemeClr val="tx1"/>
              </a:solidFill>
              <a:latin typeface="HG丸ｺﾞｼｯｸM-PRO"/>
              <a:ea typeface="HG丸ｺﾞｼｯｸM-PRO"/>
            </a:rPr>
            <a:t>）を入力して</a:t>
          </a:r>
          <a:r>
            <a:rPr kumimoji="1" lang="ja-JP" altLang="en-US" sz="800">
              <a:solidFill>
                <a:sysClr val="windowText" lastClr="000000"/>
              </a:solidFill>
              <a:latin typeface="HG丸ｺﾞｼｯｸM-PRO"/>
              <a:ea typeface="HG丸ｺﾞｼｯｸM-PRO"/>
            </a:rPr>
            <a:t>ください。名称と使用量について、図面や木拾い表などの証明書類の記載と整合性が合うように注意してください。</a:t>
          </a:r>
          <a:endParaRPr kumimoji="1" lang="en-US" altLang="ja-JP" sz="800">
            <a:solidFill>
              <a:sysClr val="windowText" lastClr="000000"/>
            </a:solidFill>
            <a:latin typeface="HG丸ｺﾞｼｯｸM-PRO"/>
            <a:ea typeface="HG丸ｺﾞｼｯｸM-PRO"/>
          </a:endParaRPr>
        </a:p>
        <a:p>
          <a:pPr marL="108000" indent="-360000"/>
          <a:r>
            <a:rPr kumimoji="1" lang="en-US" altLang="ja-JP" sz="800">
              <a:solidFill>
                <a:sysClr val="windowText" lastClr="000000"/>
              </a:solidFill>
              <a:latin typeface="HG丸ｺﾞｼｯｸM-PRO"/>
              <a:ea typeface="HG丸ｺﾞｼｯｸM-PRO"/>
            </a:rPr>
            <a:t>※</a:t>
          </a:r>
          <a:r>
            <a:rPr kumimoji="1" lang="ja-JP" altLang="en-US" sz="800">
              <a:solidFill>
                <a:sysClr val="windowText" lastClr="000000"/>
              </a:solidFill>
              <a:latin typeface="HG丸ｺﾞｼｯｸM-PRO"/>
              <a:ea typeface="HG丸ｺﾞｼｯｸM-PRO"/>
            </a:rPr>
            <a:t>６</a:t>
          </a:r>
          <a:r>
            <a:rPr kumimoji="1" lang="en-US" altLang="ja-JP" sz="800">
              <a:solidFill>
                <a:sysClr val="windowText" lastClr="000000"/>
              </a:solidFill>
              <a:latin typeface="HG丸ｺﾞｼｯｸM-PRO"/>
              <a:ea typeface="HG丸ｺﾞｼｯｸM-PRO"/>
            </a:rPr>
            <a:t>.</a:t>
          </a:r>
          <a:r>
            <a:rPr kumimoji="1" lang="ja-JP" altLang="en-US" sz="800">
              <a:solidFill>
                <a:sysClr val="windowText" lastClr="000000"/>
              </a:solidFill>
              <a:latin typeface="HG丸ｺﾞｼｯｸM-PRO"/>
              <a:ea typeface="HG丸ｺﾞｼｯｸM-PRO"/>
            </a:rPr>
            <a:t>使用木材の区分と樹種を選択してください。炭素貯蔵量の計算に用いられます。この部分の入力に不備がある場合は、シート</a:t>
          </a:r>
          <a:r>
            <a:rPr kumimoji="1" lang="en-US" altLang="ja-JP" sz="800">
              <a:solidFill>
                <a:sysClr val="windowText" lastClr="000000"/>
              </a:solidFill>
              <a:latin typeface="HG丸ｺﾞｼｯｸM-PRO"/>
              <a:ea typeface="HG丸ｺﾞｼｯｸM-PRO"/>
            </a:rPr>
            <a:t>B.</a:t>
          </a:r>
          <a:r>
            <a:rPr kumimoji="1" lang="ja-JP" altLang="en-US" sz="800">
              <a:solidFill>
                <a:sysClr val="windowText" lastClr="000000"/>
              </a:solidFill>
              <a:latin typeface="HG丸ｺﾞｼｯｸM-PRO"/>
              <a:ea typeface="HG丸ｺﾞｼｯｸM-PRO"/>
            </a:rPr>
            <a:t>炭素貯蔵量の計算シートにエラー値が発生しますので、シート</a:t>
          </a:r>
          <a:r>
            <a:rPr kumimoji="1" lang="en-US" altLang="ja-JP" sz="800">
              <a:solidFill>
                <a:sysClr val="windowText" lastClr="000000"/>
              </a:solidFill>
              <a:latin typeface="HG丸ｺﾞｼｯｸM-PRO"/>
              <a:ea typeface="HG丸ｺﾞｼｯｸM-PRO"/>
            </a:rPr>
            <a:t>B</a:t>
          </a:r>
          <a:r>
            <a:rPr kumimoji="1" lang="ja-JP" altLang="en-US" sz="800">
              <a:solidFill>
                <a:sysClr val="windowText" lastClr="000000"/>
              </a:solidFill>
              <a:latin typeface="HG丸ｺﾞｼｯｸM-PRO"/>
              <a:ea typeface="HG丸ｺﾞｼｯｸM-PRO"/>
            </a:rPr>
            <a:t>もご確認ください。また、区分について、集成材に該当する材については、日本農林規格などを参照ください。また、木質ボードの場合は樹種ではなく種別を選択してください。</a:t>
          </a:r>
          <a:endParaRPr kumimoji="1" lang="en-US" altLang="ja-JP" sz="800">
            <a:solidFill>
              <a:sysClr val="windowText" lastClr="000000"/>
            </a:solidFill>
            <a:latin typeface="HG丸ｺﾞｼｯｸM-PRO"/>
            <a:ea typeface="HG丸ｺﾞｼｯｸM-PRO"/>
          </a:endParaRPr>
        </a:p>
        <a:p>
          <a:pPr marL="108000" indent="-360000"/>
          <a:endParaRPr kumimoji="1" lang="en-US" altLang="ja-JP" sz="800">
            <a:solidFill>
              <a:sysClr val="windowText" lastClr="000000"/>
            </a:solidFill>
            <a:latin typeface="HG丸ｺﾞｼｯｸM-PRO"/>
            <a:ea typeface="HG丸ｺﾞｼｯｸM-PRO"/>
          </a:endParaRPr>
        </a:p>
        <a:p>
          <a:pPr indent="0"/>
          <a:endParaRPr kumimoji="1" lang="en-US" altLang="ja-JP" sz="800">
            <a:solidFill>
              <a:sysClr val="windowText" lastClr="000000"/>
            </a:solidFill>
            <a:latin typeface="HG丸ｺﾞｼｯｸM-PRO"/>
            <a:ea typeface="HG丸ｺﾞｼｯｸM-PRO"/>
          </a:endParaRPr>
        </a:p>
        <a:p>
          <a:pPr indent="0"/>
          <a:endParaRPr kumimoji="1" lang="en-US" altLang="ja-JP" sz="80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34</xdr:col>
      <xdr:colOff>12700</xdr:colOff>
      <xdr:row>15</xdr:row>
      <xdr:rowOff>67945</xdr:rowOff>
    </xdr:from>
    <xdr:to xmlns:xdr="http://schemas.openxmlformats.org/drawingml/2006/spreadsheetDrawing">
      <xdr:col>35</xdr:col>
      <xdr:colOff>27305</xdr:colOff>
      <xdr:row>15</xdr:row>
      <xdr:rowOff>142240</xdr:rowOff>
    </xdr:to>
    <xdr:sp macro="" textlink="">
      <xdr:nvSpPr>
        <xdr:cNvPr id="3" name="正方形/長方形 2"/>
        <xdr:cNvSpPr/>
      </xdr:nvSpPr>
      <xdr:spPr>
        <a:xfrm>
          <a:off x="9311005" y="3333115"/>
          <a:ext cx="288290" cy="7429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34</xdr:col>
      <xdr:colOff>12700</xdr:colOff>
      <xdr:row>14</xdr:row>
      <xdr:rowOff>141605</xdr:rowOff>
    </xdr:from>
    <xdr:to xmlns:xdr="http://schemas.openxmlformats.org/drawingml/2006/spreadsheetDrawing">
      <xdr:col>35</xdr:col>
      <xdr:colOff>27305</xdr:colOff>
      <xdr:row>15</xdr:row>
      <xdr:rowOff>635</xdr:rowOff>
    </xdr:to>
    <xdr:sp macro="" textlink="">
      <xdr:nvSpPr>
        <xdr:cNvPr id="4" name="正方形/長方形 3"/>
        <xdr:cNvSpPr/>
      </xdr:nvSpPr>
      <xdr:spPr>
        <a:xfrm>
          <a:off x="9311005" y="3189605"/>
          <a:ext cx="288290" cy="76200"/>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mlns:xdr="http://schemas.openxmlformats.org/drawingml/2006/spreadsheetDrawing">
      <xdr:col>32</xdr:col>
      <xdr:colOff>254000</xdr:colOff>
      <xdr:row>5</xdr:row>
      <xdr:rowOff>74295</xdr:rowOff>
    </xdr:from>
    <xdr:ext cx="3837305" cy="2732405"/>
    <xdr:sp macro="" textlink="">
      <xdr:nvSpPr>
        <xdr:cNvPr id="2" name="テキスト ボックス 1"/>
        <xdr:cNvSpPr txBox="1"/>
      </xdr:nvSpPr>
      <xdr:spPr>
        <a:xfrm>
          <a:off x="9011920" y="1108710"/>
          <a:ext cx="3837305" cy="27324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pPr marL="108000" indent="-360000"/>
          <a:r>
            <a:rPr kumimoji="1" lang="en-US" altLang="ja-JP" sz="800">
              <a:latin typeface="HG丸ｺﾞｼｯｸM-PRO"/>
              <a:ea typeface="HG丸ｺﾞｼｯｸM-PRO"/>
            </a:rPr>
            <a:t>【</a:t>
          </a:r>
          <a:r>
            <a:rPr kumimoji="1" lang="ja-JP" altLang="en-US" sz="800">
              <a:latin typeface="HG丸ｺﾞｼｯｸM-PRO"/>
              <a:ea typeface="HG丸ｺﾞｼｯｸM-PRO"/>
            </a:rPr>
            <a:t>シート</a:t>
          </a:r>
          <a:r>
            <a:rPr kumimoji="1" lang="en-US" altLang="ja-JP" sz="800">
              <a:latin typeface="HG丸ｺﾞｼｯｸM-PRO"/>
              <a:ea typeface="HG丸ｺﾞｼｯｸM-PRO"/>
            </a:rPr>
            <a:t>B.</a:t>
          </a:r>
          <a:r>
            <a:rPr kumimoji="1" lang="ja-JP" altLang="en-US" sz="800">
              <a:latin typeface="HG丸ｺﾞｼｯｸM-PRO"/>
              <a:ea typeface="HG丸ｺﾞｼｯｸM-PRO"/>
            </a:rPr>
            <a:t>炭素貯蔵量の計算シートの説明</a:t>
          </a:r>
          <a:r>
            <a:rPr kumimoji="1" lang="en-US" altLang="ja-JP" sz="800">
              <a:latin typeface="HG丸ｺﾞｼｯｸM-PRO"/>
              <a:ea typeface="HG丸ｺﾞｼｯｸM-PRO"/>
            </a:rPr>
            <a:t>】</a:t>
          </a:r>
        </a:p>
        <a:p>
          <a:pPr marL="108000" indent="-360000"/>
          <a:r>
            <a:rPr kumimoji="1" lang="ja-JP" altLang="en-US" sz="800">
              <a:latin typeface="HG丸ｺﾞｼｯｸM-PRO"/>
              <a:ea typeface="HG丸ｺﾞｼｯｸM-PRO"/>
            </a:rPr>
            <a:t>・評価項目</a:t>
          </a:r>
          <a:r>
            <a:rPr kumimoji="1" lang="en-US" altLang="ja-JP" sz="800">
              <a:latin typeface="HG丸ｺﾞｼｯｸM-PRO"/>
              <a:ea typeface="HG丸ｺﾞｼｯｸM-PRO"/>
            </a:rPr>
            <a:t>Ⅱ</a:t>
          </a:r>
          <a:r>
            <a:rPr kumimoji="1" lang="ja-JP" altLang="en-US" sz="800">
              <a:latin typeface="HG丸ｺﾞｼｯｸM-PRO"/>
              <a:ea typeface="HG丸ｺﾞｼｯｸM-PRO"/>
            </a:rPr>
            <a:t>の採点に使用する計算シートで、シート</a:t>
          </a:r>
          <a:r>
            <a:rPr kumimoji="1" lang="en-US" altLang="ja-JP" sz="800">
              <a:latin typeface="HG丸ｺﾞｼｯｸM-PRO"/>
              <a:ea typeface="HG丸ｺﾞｼｯｸM-PRO"/>
            </a:rPr>
            <a:t>A.</a:t>
          </a:r>
          <a:r>
            <a:rPr kumimoji="1" lang="ja-JP" altLang="en-US" sz="800">
              <a:latin typeface="HG丸ｺﾞｼｯｸM-PRO"/>
              <a:ea typeface="HG丸ｺﾞｼｯｸM-PRO"/>
            </a:rPr>
            <a:t>木材使用量入力シートの入力内容から炭素貯蔵量を算定します。</a:t>
          </a:r>
          <a:endParaRPr kumimoji="1" lang="en-US" altLang="ja-JP" sz="800">
            <a:latin typeface="HG丸ｺﾞｼｯｸM-PRO"/>
            <a:ea typeface="HG丸ｺﾞｼｯｸM-PRO"/>
          </a:endParaRPr>
        </a:p>
        <a:p>
          <a:pPr marL="108000" indent="-360000"/>
          <a:r>
            <a:rPr kumimoji="1" lang="ja-JP" altLang="en-US" sz="800">
              <a:latin typeface="HG丸ｺﾞｼｯｸM-PRO"/>
              <a:ea typeface="HG丸ｺﾞｼｯｸM-PRO"/>
            </a:rPr>
            <a:t>・炭素貯蔵量の計算は、「建築物に利用した木材の炭素貯蔵量の表示ガイドライン」に準じた計算方法とし、木材の密度と炭素含有率、および各樹種の気乾密度のデータベースについてはシート「木材データベース」に記載があります。</a:t>
          </a:r>
        </a:p>
        <a:p>
          <a:pPr marL="108000" indent="-360000"/>
          <a:endParaRPr kumimoji="1" lang="en-US" altLang="ja-JP" sz="800">
            <a:latin typeface="HG丸ｺﾞｼｯｸM-PRO"/>
            <a:ea typeface="HG丸ｺﾞｼｯｸM-PRO"/>
          </a:endParaRPr>
        </a:p>
        <a:p>
          <a:pPr marL="108000" indent="-360000"/>
          <a:r>
            <a:rPr kumimoji="1" lang="en-US" altLang="ja-JP" sz="800">
              <a:latin typeface="HG丸ｺﾞｼｯｸM-PRO"/>
              <a:ea typeface="HG丸ｺﾞｼｯｸM-PRO"/>
            </a:rPr>
            <a:t>【</a:t>
          </a:r>
          <a:r>
            <a:rPr kumimoji="1" lang="ja-JP" altLang="en-US" sz="800">
              <a:latin typeface="HG丸ｺﾞｼｯｸM-PRO"/>
              <a:ea typeface="HG丸ｺﾞｼｯｸM-PRO"/>
            </a:rPr>
            <a:t>記入の注意点</a:t>
          </a:r>
          <a:r>
            <a:rPr kumimoji="1" lang="en-US" altLang="ja-JP" sz="800">
              <a:latin typeface="HG丸ｺﾞｼｯｸM-PRO"/>
              <a:ea typeface="HG丸ｺﾞｼｯｸM-PRO"/>
            </a:rPr>
            <a:t>】</a:t>
          </a:r>
        </a:p>
        <a:p>
          <a:pPr marL="108000" indent="-360000"/>
          <a:r>
            <a:rPr kumimoji="1" lang="ja-JP" altLang="en-US" sz="800">
              <a:latin typeface="HG丸ｺﾞｼｯｸM-PRO"/>
              <a:ea typeface="HG丸ｺﾞｼｯｸM-PRO"/>
            </a:rPr>
            <a:t>・このシートは自動計算されるため、入力項目はございません。</a:t>
          </a:r>
          <a:endParaRPr kumimoji="1" lang="en-US" altLang="ja-JP" sz="800">
            <a:latin typeface="HG丸ｺﾞｼｯｸM-PRO"/>
            <a:ea typeface="HG丸ｺﾞｼｯｸM-PRO"/>
          </a:endParaRPr>
        </a:p>
        <a:p>
          <a:pPr marL="108000" indent="-360000"/>
          <a:r>
            <a:rPr kumimoji="1" lang="en-US" altLang="ja-JP" sz="800">
              <a:latin typeface="HG丸ｺﾞｼｯｸM-PRO"/>
              <a:ea typeface="HG丸ｺﾞｼｯｸM-PRO"/>
            </a:rPr>
            <a:t>※1.</a:t>
          </a:r>
          <a:r>
            <a:rPr kumimoji="1" lang="ja-JP" altLang="en-US" sz="800">
              <a:latin typeface="HG丸ｺﾞｼｯｸM-PRO"/>
              <a:ea typeface="HG丸ｺﾞｼｯｸM-PRO"/>
            </a:rPr>
            <a:t>名称、木材使用量についてはシート</a:t>
          </a:r>
          <a:r>
            <a:rPr kumimoji="1" lang="en-US" altLang="ja-JP" sz="800">
              <a:latin typeface="HG丸ｺﾞｼｯｸM-PRO"/>
              <a:ea typeface="HG丸ｺﾞｼｯｸM-PRO"/>
            </a:rPr>
            <a:t>A.</a:t>
          </a:r>
          <a:r>
            <a:rPr kumimoji="1" lang="ja-JP" altLang="en-US" sz="800">
              <a:latin typeface="HG丸ｺﾞｼｯｸM-PRO"/>
              <a:ea typeface="HG丸ｺﾞｼｯｸM-PRO"/>
            </a:rPr>
            <a:t>木材使用量入力シートの値が転記されます。</a:t>
          </a:r>
          <a:endParaRPr kumimoji="1" lang="en-US" altLang="ja-JP" sz="800">
            <a:latin typeface="HG丸ｺﾞｼｯｸM-PRO"/>
            <a:ea typeface="HG丸ｺﾞｼｯｸM-PRO"/>
          </a:endParaRPr>
        </a:p>
        <a:p>
          <a:pPr marL="108000" indent="-360000"/>
          <a:r>
            <a:rPr kumimoji="1" lang="en-US" altLang="ja-JP" sz="800">
              <a:latin typeface="HG丸ｺﾞｼｯｸM-PRO"/>
              <a:ea typeface="HG丸ｺﾞｼｯｸM-PRO"/>
            </a:rPr>
            <a:t>※2.</a:t>
          </a:r>
          <a:r>
            <a:rPr kumimoji="1" lang="ja-JP" altLang="en-US" sz="800">
              <a:latin typeface="HG丸ｺﾞｼｯｸM-PRO"/>
              <a:ea typeface="HG丸ｺﾞｼｯｸM-PRO"/>
            </a:rPr>
            <a:t>シート</a:t>
          </a:r>
          <a:r>
            <a:rPr kumimoji="1" lang="en-US" altLang="ja-JP" sz="800">
              <a:latin typeface="HG丸ｺﾞｼｯｸM-PRO"/>
              <a:ea typeface="HG丸ｺﾞｼｯｸM-PRO"/>
            </a:rPr>
            <a:t>A.</a:t>
          </a:r>
          <a:r>
            <a:rPr kumimoji="1" lang="ja-JP" altLang="en-US" sz="800">
              <a:latin typeface="HG丸ｺﾞｼｯｸM-PRO"/>
              <a:ea typeface="HG丸ｺﾞｼｯｸM-PRO"/>
            </a:rPr>
            <a:t>木材使用量入力シートの入力情報を元に計算されます。シート</a:t>
          </a:r>
          <a:r>
            <a:rPr kumimoji="1" lang="en-US" altLang="ja-JP" sz="800">
              <a:latin typeface="HG丸ｺﾞｼｯｸM-PRO"/>
              <a:ea typeface="HG丸ｺﾞｼｯｸM-PRO"/>
            </a:rPr>
            <a:t>A</a:t>
          </a:r>
          <a:r>
            <a:rPr kumimoji="1" lang="ja-JP" altLang="en-US" sz="800">
              <a:latin typeface="HG丸ｺﾞｼｯｸM-PRO"/>
              <a:ea typeface="HG丸ｺﾞｼｯｸM-PRO"/>
            </a:rPr>
            <a:t>の木材使用量の部材、製品名等の区分と樹種について、区分と樹種の入力に不備がある場合にエラー値が表示されます。区分と樹種について入力を確認してください。また、木質ボードの場合は樹種ではなく種別を選択してください。</a:t>
          </a:r>
          <a:endParaRPr kumimoji="1" lang="en-US" altLang="ja-JP" sz="800">
            <a:latin typeface="HG丸ｺﾞｼｯｸM-PRO"/>
            <a:ea typeface="HG丸ｺﾞｼｯｸM-PRO"/>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40</xdr:row>
      <xdr:rowOff>8890</xdr:rowOff>
    </xdr:from>
    <xdr:to xmlns:xdr="http://schemas.openxmlformats.org/drawingml/2006/spreadsheetDrawing">
      <xdr:col>30</xdr:col>
      <xdr:colOff>197485</xdr:colOff>
      <xdr:row>47</xdr:row>
      <xdr:rowOff>162560</xdr:rowOff>
    </xdr:to>
    <xdr:grpSp>
      <xdr:nvGrpSpPr>
        <xdr:cNvPr id="3" name="グループ化 2"/>
        <xdr:cNvGrpSpPr/>
      </xdr:nvGrpSpPr>
      <xdr:grpSpPr>
        <a:xfrm>
          <a:off x="0" y="7468870"/>
          <a:ext cx="8888095" cy="1818640"/>
          <a:chOff x="0" y="7455647"/>
          <a:chExt cx="8960261" cy="1805305"/>
        </a:xfrm>
      </xdr:grpSpPr>
      <xdr:sp macro="" textlink="">
        <xdr:nvSpPr>
          <xdr:cNvPr id="2" name="テキスト ボックス 1"/>
          <xdr:cNvSpPr txBox="1"/>
        </xdr:nvSpPr>
        <xdr:spPr>
          <a:xfrm>
            <a:off x="0" y="7461362"/>
            <a:ext cx="4711700" cy="1783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pPr indent="0"/>
            <a:r>
              <a:rPr kumimoji="1" lang="en-US" altLang="ja-JP" sz="700">
                <a:solidFill>
                  <a:schemeClr val="tx1"/>
                </a:solidFill>
                <a:latin typeface="HG丸ｺﾞｼｯｸM-PRO"/>
                <a:ea typeface="HG丸ｺﾞｼｯｸM-PRO"/>
              </a:rPr>
              <a:t>【</a:t>
            </a:r>
            <a:r>
              <a:rPr kumimoji="1" lang="ja-JP" altLang="en-US" sz="700">
                <a:solidFill>
                  <a:schemeClr val="tx1"/>
                </a:solidFill>
                <a:latin typeface="HG丸ｺﾞｼｯｸM-PRO"/>
                <a:ea typeface="HG丸ｺﾞｼｯｸM-PRO"/>
              </a:rPr>
              <a:t>シート</a:t>
            </a:r>
            <a:r>
              <a:rPr kumimoji="1" lang="en-US" altLang="ja-JP" sz="700">
                <a:solidFill>
                  <a:schemeClr val="tx1"/>
                </a:solidFill>
                <a:latin typeface="HG丸ｺﾞｼｯｸM-PRO"/>
                <a:ea typeface="HG丸ｺﾞｼｯｸM-PRO"/>
              </a:rPr>
              <a:t>C.</a:t>
            </a:r>
            <a:r>
              <a:rPr kumimoji="1" lang="ja-JP" altLang="en-US" sz="700">
                <a:solidFill>
                  <a:schemeClr val="tx1"/>
                </a:solidFill>
                <a:latin typeface="HG丸ｺﾞｼｯｸM-PRO"/>
                <a:ea typeface="HG丸ｺﾞｼｯｸM-PRO"/>
              </a:rPr>
              <a:t>木材調達ルートの確認シートの説明</a:t>
            </a:r>
            <a:r>
              <a:rPr kumimoji="1" lang="en-US" altLang="ja-JP" sz="700">
                <a:solidFill>
                  <a:schemeClr val="tx1"/>
                </a:solidFill>
                <a:latin typeface="HG丸ｺﾞｼｯｸM-PRO"/>
                <a:ea typeface="HG丸ｺﾞｼｯｸM-PRO"/>
              </a:rPr>
              <a:t>】</a:t>
            </a:r>
          </a:p>
          <a:p>
            <a:pPr marL="108000" indent="-360000"/>
            <a:r>
              <a:rPr kumimoji="1" lang="ja-JP" altLang="en-US" sz="700">
                <a:solidFill>
                  <a:schemeClr val="tx1"/>
                </a:solidFill>
                <a:latin typeface="HG丸ｺﾞｼｯｸM-PRO"/>
                <a:ea typeface="HG丸ｺﾞｼｯｸM-PRO"/>
              </a:rPr>
              <a:t>・評価項目</a:t>
            </a:r>
            <a:r>
              <a:rPr kumimoji="1" lang="en-US" altLang="ja-JP" sz="700">
                <a:solidFill>
                  <a:schemeClr val="tx1"/>
                </a:solidFill>
                <a:latin typeface="HG丸ｺﾞｼｯｸM-PRO"/>
                <a:ea typeface="HG丸ｺﾞｼｯｸM-PRO"/>
              </a:rPr>
              <a:t>Ⅱ</a:t>
            </a:r>
            <a:r>
              <a:rPr kumimoji="1" lang="ja-JP" altLang="en-US" sz="700">
                <a:solidFill>
                  <a:schemeClr val="tx1"/>
                </a:solidFill>
                <a:latin typeface="HG丸ｺﾞｼｯｸM-PRO"/>
                <a:ea typeface="HG丸ｺﾞｼｯｸM-PRO"/>
              </a:rPr>
              <a:t>および</a:t>
            </a:r>
            <a:r>
              <a:rPr kumimoji="1" lang="en-US" altLang="ja-JP" sz="700">
                <a:solidFill>
                  <a:schemeClr val="tx1"/>
                </a:solidFill>
                <a:latin typeface="HG丸ｺﾞｼｯｸM-PRO"/>
                <a:ea typeface="HG丸ｺﾞｼｯｸM-PRO"/>
              </a:rPr>
              <a:t>Ⅴ</a:t>
            </a:r>
            <a:r>
              <a:rPr kumimoji="1" lang="ja-JP" altLang="en-US" sz="700">
                <a:solidFill>
                  <a:schemeClr val="tx1"/>
                </a:solidFill>
                <a:latin typeface="HG丸ｺﾞｼｯｸM-PRO"/>
                <a:ea typeface="HG丸ｺﾞｼｯｸM-PRO"/>
              </a:rPr>
              <a:t>の加点評価に用いるシートで、木材の調達ルートについて一次加工（製材工場）から最終加工に関して都道府県名を入力します。評価項目</a:t>
            </a:r>
            <a:r>
              <a:rPr kumimoji="1" lang="en-US" altLang="ja-JP" sz="700">
                <a:solidFill>
                  <a:schemeClr val="tx1"/>
                </a:solidFill>
                <a:latin typeface="HG丸ｺﾞｼｯｸM-PRO"/>
                <a:ea typeface="HG丸ｺﾞｼｯｸM-PRO"/>
              </a:rPr>
              <a:t>Ⅱ</a:t>
            </a:r>
            <a:r>
              <a:rPr kumimoji="1" lang="ja-JP" altLang="en-US" sz="700">
                <a:solidFill>
                  <a:schemeClr val="tx1"/>
                </a:solidFill>
                <a:latin typeface="HG丸ｺﾞｼｯｸM-PRO"/>
                <a:ea typeface="HG丸ｺﾞｼｯｸM-PRO"/>
              </a:rPr>
              <a:t>については、これらのルートがすべて近畿以西の府県、又は四国内である場合について、輸送による</a:t>
            </a:r>
            <a:r>
              <a:rPr kumimoji="1" lang="en-US" altLang="ja-JP" sz="700">
                <a:solidFill>
                  <a:schemeClr val="tx1"/>
                </a:solidFill>
                <a:latin typeface="HG丸ｺﾞｼｯｸM-PRO"/>
                <a:ea typeface="HG丸ｺﾞｼｯｸM-PRO"/>
              </a:rPr>
              <a:t>CO</a:t>
            </a:r>
            <a:r>
              <a:rPr kumimoji="1" lang="en-US" altLang="ja-JP" sz="700" baseline="-25000">
                <a:solidFill>
                  <a:schemeClr val="tx1"/>
                </a:solidFill>
                <a:latin typeface="HG丸ｺﾞｼｯｸM-PRO"/>
                <a:ea typeface="HG丸ｺﾞｼｯｸM-PRO"/>
              </a:rPr>
              <a:t>2</a:t>
            </a:r>
            <a:r>
              <a:rPr kumimoji="1" lang="ja-JP" altLang="en-US" sz="700">
                <a:solidFill>
                  <a:schemeClr val="tx1"/>
                </a:solidFill>
                <a:latin typeface="HG丸ｺﾞｼｯｸM-PRO"/>
                <a:ea typeface="HG丸ｺﾞｼｯｸM-PRO"/>
              </a:rPr>
              <a:t>排出量低減の観点から評価します。また、評価項目</a:t>
            </a:r>
            <a:r>
              <a:rPr kumimoji="1" lang="en-US" altLang="ja-JP" sz="700">
                <a:solidFill>
                  <a:schemeClr val="tx1"/>
                </a:solidFill>
                <a:latin typeface="HG丸ｺﾞｼｯｸM-PRO"/>
                <a:ea typeface="HG丸ｺﾞｼｯｸM-PRO"/>
              </a:rPr>
              <a:t>Ⅴ</a:t>
            </a:r>
            <a:r>
              <a:rPr kumimoji="1" lang="ja-JP" altLang="en-US" sz="700">
                <a:solidFill>
                  <a:schemeClr val="tx1"/>
                </a:solidFill>
                <a:latin typeface="HG丸ｺﾞｼｯｸM-PRO"/>
                <a:ea typeface="HG丸ｺﾞｼｯｸM-PRO"/>
              </a:rPr>
              <a:t>については、すべて高知県内である場合に地域経済活性化の観点から評価します。さらに、製造工場における</a:t>
            </a:r>
            <a:r>
              <a:rPr kumimoji="1" lang="en-US" altLang="ja-JP" sz="700">
                <a:solidFill>
                  <a:schemeClr val="tx1"/>
                </a:solidFill>
                <a:latin typeface="HG丸ｺﾞｼｯｸM-PRO"/>
                <a:ea typeface="HG丸ｺﾞｼｯｸM-PRO"/>
              </a:rPr>
              <a:t>CO</a:t>
            </a:r>
            <a:r>
              <a:rPr kumimoji="1" lang="en-US" altLang="ja-JP" sz="700" baseline="-25000">
                <a:solidFill>
                  <a:schemeClr val="tx1"/>
                </a:solidFill>
                <a:latin typeface="HG丸ｺﾞｼｯｸM-PRO"/>
                <a:ea typeface="HG丸ｺﾞｼｯｸM-PRO"/>
              </a:rPr>
              <a:t>2</a:t>
            </a:r>
            <a:r>
              <a:rPr kumimoji="1" lang="ja-JP" altLang="en-US" sz="700">
                <a:solidFill>
                  <a:schemeClr val="tx1"/>
                </a:solidFill>
                <a:latin typeface="HG丸ｺﾞｼｯｸM-PRO"/>
                <a:ea typeface="HG丸ｺﾞｼｯｸM-PRO"/>
              </a:rPr>
              <a:t>排出量低減の取組についても評価します。</a:t>
            </a:r>
            <a:endParaRPr kumimoji="1" lang="en-US" altLang="ja-JP" sz="700">
              <a:solidFill>
                <a:schemeClr val="tx1"/>
              </a:solidFill>
              <a:latin typeface="HG丸ｺﾞｼｯｸM-PRO"/>
              <a:ea typeface="HG丸ｺﾞｼｯｸM-PRO"/>
            </a:endParaRPr>
          </a:p>
          <a:p>
            <a:pPr marL="108000" indent="-360000"/>
            <a:r>
              <a:rPr kumimoji="1" lang="en-US" altLang="ja-JP" sz="700">
                <a:solidFill>
                  <a:schemeClr val="tx1"/>
                </a:solidFill>
                <a:latin typeface="HG丸ｺﾞｼｯｸM-PRO"/>
                <a:ea typeface="HG丸ｺﾞｼｯｸM-PRO"/>
              </a:rPr>
              <a:t>【</a:t>
            </a:r>
            <a:r>
              <a:rPr kumimoji="1" lang="ja-JP" altLang="en-US" sz="700">
                <a:solidFill>
                  <a:schemeClr val="tx1"/>
                </a:solidFill>
                <a:latin typeface="HG丸ｺﾞｼｯｸM-PRO"/>
                <a:ea typeface="HG丸ｺﾞｼｯｸM-PRO"/>
              </a:rPr>
              <a:t>記入の注意点</a:t>
            </a:r>
            <a:r>
              <a:rPr kumimoji="1" lang="en-US" altLang="ja-JP" sz="700">
                <a:solidFill>
                  <a:schemeClr val="tx1"/>
                </a:solidFill>
                <a:latin typeface="HG丸ｺﾞｼｯｸM-PRO"/>
                <a:ea typeface="HG丸ｺﾞｼｯｸM-PRO"/>
              </a:rPr>
              <a:t>】</a:t>
            </a:r>
          </a:p>
          <a:p>
            <a:pPr marL="108000" indent="-360000"/>
            <a:r>
              <a:rPr kumimoji="1" lang="ja-JP" altLang="en-US" sz="700">
                <a:solidFill>
                  <a:schemeClr val="tx1"/>
                </a:solidFill>
                <a:latin typeface="HG丸ｺﾞｼｯｸM-PRO"/>
                <a:ea typeface="HG丸ｺﾞｼｯｸM-PRO"/>
              </a:rPr>
              <a:t>・　　　　には文字や数字を入力してください。　　　　はプルダウンから選択してください。</a:t>
            </a:r>
          </a:p>
          <a:p>
            <a:pPr marL="108000" indent="-360000"/>
            <a:r>
              <a:rPr kumimoji="1" lang="en-US" altLang="ja-JP" sz="700">
                <a:solidFill>
                  <a:schemeClr val="tx1"/>
                </a:solidFill>
                <a:latin typeface="HG丸ｺﾞｼｯｸM-PRO"/>
                <a:ea typeface="HG丸ｺﾞｼｯｸM-PRO"/>
              </a:rPr>
              <a:t>※</a:t>
            </a:r>
            <a:r>
              <a:rPr kumimoji="1" lang="ja-JP" altLang="en-US" sz="700">
                <a:solidFill>
                  <a:schemeClr val="tx1"/>
                </a:solidFill>
                <a:latin typeface="HG丸ｺﾞｼｯｸM-PRO"/>
                <a:ea typeface="HG丸ｺﾞｼｯｸM-PRO"/>
              </a:rPr>
              <a:t>１</a:t>
            </a:r>
            <a:r>
              <a:rPr kumimoji="1" lang="en-US" altLang="ja-JP" sz="700">
                <a:solidFill>
                  <a:schemeClr val="tx1"/>
                </a:solidFill>
                <a:latin typeface="HG丸ｺﾞｼｯｸM-PRO"/>
                <a:ea typeface="HG丸ｺﾞｼｯｸM-PRO"/>
              </a:rPr>
              <a:t>.</a:t>
            </a:r>
            <a:r>
              <a:rPr kumimoji="1" lang="ja-JP" altLang="en-US" sz="700">
                <a:solidFill>
                  <a:schemeClr val="tx1"/>
                </a:solidFill>
                <a:latin typeface="HG丸ｺﾞｼｯｸM-PRO"/>
                <a:ea typeface="HG丸ｺﾞｼｯｸM-PRO"/>
              </a:rPr>
              <a:t>名称、使用量、部材の区分と樹種については、シート</a:t>
            </a:r>
            <a:r>
              <a:rPr kumimoji="1" lang="en-US" altLang="ja-JP" sz="700">
                <a:solidFill>
                  <a:schemeClr val="tx1"/>
                </a:solidFill>
                <a:latin typeface="HG丸ｺﾞｼｯｸM-PRO"/>
                <a:ea typeface="HG丸ｺﾞｼｯｸM-PRO"/>
              </a:rPr>
              <a:t>A.</a:t>
            </a:r>
            <a:r>
              <a:rPr kumimoji="1" lang="ja-JP" altLang="en-US" sz="700">
                <a:solidFill>
                  <a:schemeClr val="tx1"/>
                </a:solidFill>
                <a:latin typeface="HG丸ｺﾞｼｯｸM-PRO"/>
                <a:ea typeface="HG丸ｺﾞｼｯｸM-PRO"/>
              </a:rPr>
              <a:t>木材使用量入力シートの値が転記されます。</a:t>
            </a:r>
            <a:endParaRPr kumimoji="1" lang="en-US" altLang="ja-JP" sz="700">
              <a:solidFill>
                <a:schemeClr val="tx1"/>
              </a:solidFill>
              <a:latin typeface="HG丸ｺﾞｼｯｸM-PRO"/>
              <a:ea typeface="HG丸ｺﾞｼｯｸM-PRO"/>
            </a:endParaRPr>
          </a:p>
          <a:p>
            <a:pPr marL="108000" indent="-360000"/>
            <a:r>
              <a:rPr kumimoji="1" lang="en-US" altLang="ja-JP" sz="700">
                <a:solidFill>
                  <a:schemeClr val="tx1"/>
                </a:solidFill>
                <a:latin typeface="HG丸ｺﾞｼｯｸM-PRO"/>
                <a:ea typeface="HG丸ｺﾞｼｯｸM-PRO"/>
              </a:rPr>
              <a:t>※</a:t>
            </a:r>
            <a:r>
              <a:rPr kumimoji="1" lang="ja-JP" altLang="en-US" sz="700">
                <a:solidFill>
                  <a:schemeClr val="tx1"/>
                </a:solidFill>
                <a:latin typeface="HG丸ｺﾞｼｯｸM-PRO"/>
                <a:ea typeface="HG丸ｺﾞｼｯｸM-PRO"/>
              </a:rPr>
              <a:t>２</a:t>
            </a:r>
            <a:r>
              <a:rPr kumimoji="1" lang="en-US" altLang="ja-JP" sz="700">
                <a:solidFill>
                  <a:schemeClr val="tx1"/>
                </a:solidFill>
                <a:latin typeface="HG丸ｺﾞｼｯｸM-PRO"/>
                <a:ea typeface="HG丸ｺﾞｼｯｸM-PRO"/>
              </a:rPr>
              <a:t>.県産木材の確認欄にチェック表示がある場合は､必ず</a:t>
            </a:r>
            <a:r>
              <a:rPr kumimoji="1" lang="ja-JP" altLang="en-US" sz="700">
                <a:solidFill>
                  <a:schemeClr val="tx1"/>
                </a:solidFill>
                <a:latin typeface="HG丸ｺﾞｼｯｸM-PRO"/>
                <a:ea typeface="HG丸ｺﾞｼｯｸM-PRO"/>
              </a:rPr>
              <a:t>製材工場等については名称を記入し、所在地はプルダウンメニューから府・県を選択してください。製材工場、加工工場の所在地に関する根拠資料を添付ください。</a:t>
            </a:r>
            <a:endParaRPr kumimoji="1" lang="en-US" altLang="ja-JP" sz="700">
              <a:solidFill>
                <a:schemeClr val="tx1"/>
              </a:solidFill>
              <a:latin typeface="HG丸ｺﾞｼｯｸM-PRO"/>
              <a:ea typeface="HG丸ｺﾞｼｯｸM-PRO"/>
            </a:endParaRPr>
          </a:p>
          <a:p>
            <a:pPr marL="108000" indent="-360000"/>
            <a:r>
              <a:rPr kumimoji="1" lang="en-US" altLang="ja-JP" sz="700">
                <a:solidFill>
                  <a:schemeClr val="tx1"/>
                </a:solidFill>
                <a:latin typeface="HG丸ｺﾞｼｯｸM-PRO"/>
                <a:ea typeface="HG丸ｺﾞｼｯｸM-PRO"/>
              </a:rPr>
              <a:t>※</a:t>
            </a:r>
            <a:r>
              <a:rPr kumimoji="1" lang="ja-JP" altLang="en-US" sz="700">
                <a:solidFill>
                  <a:schemeClr val="tx1"/>
                </a:solidFill>
                <a:latin typeface="HG丸ｺﾞｼｯｸM-PRO"/>
                <a:ea typeface="HG丸ｺﾞｼｯｸM-PRO"/>
              </a:rPr>
              <a:t>３</a:t>
            </a:r>
            <a:r>
              <a:rPr kumimoji="1" lang="en-US" altLang="ja-JP" sz="700">
                <a:solidFill>
                  <a:schemeClr val="tx1"/>
                </a:solidFill>
                <a:latin typeface="HG丸ｺﾞｼｯｸM-PRO"/>
                <a:ea typeface="HG丸ｺﾞｼｯｸM-PRO"/>
              </a:rPr>
              <a:t>.</a:t>
            </a:r>
            <a:r>
              <a:rPr kumimoji="1" lang="ja-JP" altLang="en-US" sz="700">
                <a:solidFill>
                  <a:schemeClr val="tx1"/>
                </a:solidFill>
                <a:latin typeface="HG丸ｺﾞｼｯｸM-PRO"/>
                <a:ea typeface="HG丸ｺﾞｼｯｸM-PRO"/>
              </a:rPr>
              <a:t>製材工場における木材安定取引協定の取り組みがある場合はチェックしてください。木材安定取引協定等とは、木材加工事業者が木材生産者や流通業者等と樹種及び数量等を定めた協定を締結し、それに基づいて原木又は製品を売買する協定のこと。</a:t>
            </a:r>
            <a:endParaRPr kumimoji="1" lang="en-US" altLang="ja-JP" sz="700">
              <a:solidFill>
                <a:schemeClr val="tx1"/>
              </a:solidFill>
              <a:latin typeface="HG丸ｺﾞｼｯｸM-PRO"/>
              <a:ea typeface="HG丸ｺﾞｼｯｸM-PRO"/>
            </a:endParaRPr>
          </a:p>
        </xdr:txBody>
      </xdr:sp>
      <xdr:sp macro="" textlink="">
        <xdr:nvSpPr>
          <xdr:cNvPr id="6" name="正方形/長方形 5"/>
          <xdr:cNvSpPr/>
        </xdr:nvSpPr>
        <xdr:spPr>
          <a:xfrm>
            <a:off x="2050303" y="8326906"/>
            <a:ext cx="290382" cy="9080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xdr:cNvSpPr/>
        </xdr:nvSpPr>
        <xdr:spPr>
          <a:xfrm>
            <a:off x="191621" y="8326906"/>
            <a:ext cx="290382" cy="88900"/>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xdr:cNvSpPr txBox="1"/>
        </xdr:nvSpPr>
        <xdr:spPr>
          <a:xfrm>
            <a:off x="4727986" y="7455647"/>
            <a:ext cx="4232275" cy="18053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pPr marL="108000" indent="-360000"/>
            <a:r>
              <a:rPr kumimoji="1" lang="en-US" altLang="ja-JP" sz="700">
                <a:solidFill>
                  <a:schemeClr val="tx1"/>
                </a:solidFill>
                <a:latin typeface="HG丸ｺﾞｼｯｸM-PRO"/>
                <a:ea typeface="HG丸ｺﾞｼｯｸM-PRO"/>
              </a:rPr>
              <a:t>※4.一次加工（製造工場）から最終加工の</a:t>
            </a:r>
            <a:r>
              <a:rPr kumimoji="1" lang="ja-JP" altLang="en-US" sz="700">
                <a:solidFill>
                  <a:schemeClr val="tx1"/>
                </a:solidFill>
                <a:latin typeface="HG丸ｺﾞｼｯｸM-PRO"/>
                <a:ea typeface="HG丸ｺﾞｼｯｸM-PRO"/>
              </a:rPr>
              <a:t>輸送範囲が四国内あるいは近畿以西（香川県 徳島県 高知県 愛媛県 京都府 滋賀県 兵庫県 三重県 大阪府 奈良県 和歌山県 山口県 鳥取県 広島県 島根県 岡山県 福岡県</a:t>
            </a:r>
            <a:r>
              <a:rPr kumimoji="1" lang="ja-JP" altLang="en-US" sz="700" baseline="0">
                <a:solidFill>
                  <a:schemeClr val="tx1"/>
                </a:solidFill>
                <a:latin typeface="HG丸ｺﾞｼｯｸM-PRO"/>
                <a:ea typeface="HG丸ｺﾞｼｯｸM-PRO"/>
              </a:rPr>
              <a:t> </a:t>
            </a:r>
            <a:r>
              <a:rPr kumimoji="1" lang="ja-JP" altLang="en-US" sz="700">
                <a:solidFill>
                  <a:schemeClr val="tx1"/>
                </a:solidFill>
                <a:latin typeface="HG丸ｺﾞｼｯｸM-PRO"/>
                <a:ea typeface="HG丸ｺﾞｼｯｸM-PRO"/>
              </a:rPr>
              <a:t>大分県熊本県 佐賀県 長崎県 鹿児島県）である場合にはプルダウンメニューから選択してください。どちらでもない場合は、加点なしとしてください。四国内あるいは近畿以西を選択した場合は、産地、製造工場、加工工場の記入欄に所在地と名称を記入してください。また、一次加工(製材工場)、最終加工（CLT･集成材工場等）の所在地に関する証明書類を添付ください。</a:t>
            </a:r>
            <a:endParaRPr kumimoji="1" lang="en-US" altLang="ja-JP" sz="700">
              <a:solidFill>
                <a:schemeClr val="tx1"/>
              </a:solidFill>
              <a:latin typeface="HG丸ｺﾞｼｯｸM-PRO"/>
              <a:ea typeface="HG丸ｺﾞｼｯｸM-PRO"/>
            </a:endParaRPr>
          </a:p>
          <a:p>
            <a:pPr marL="108000" indent="-360000"/>
            <a:r>
              <a:rPr kumimoji="1" lang="en-US" altLang="ja-JP" sz="700">
                <a:solidFill>
                  <a:schemeClr val="tx1"/>
                </a:solidFill>
                <a:latin typeface="HG丸ｺﾞｼｯｸM-PRO"/>
                <a:ea typeface="HG丸ｺﾞｼｯｸM-PRO"/>
              </a:rPr>
              <a:t>※5,加工業者</a:t>
            </a:r>
            <a:r>
              <a:rPr kumimoji="1" lang="ja-JP" altLang="en-US" sz="700">
                <a:solidFill>
                  <a:schemeClr val="tx1"/>
                </a:solidFill>
                <a:latin typeface="HG丸ｺﾞｼｯｸM-PRO"/>
                <a:ea typeface="HG丸ｺﾞｼｯｸM-PRO"/>
              </a:rPr>
              <a:t>における</a:t>
            </a:r>
            <a:r>
              <a:rPr kumimoji="1" lang="en-US" altLang="ja-JP" sz="700">
                <a:solidFill>
                  <a:schemeClr val="tx1"/>
                </a:solidFill>
                <a:latin typeface="HG丸ｺﾞｼｯｸM-PRO"/>
                <a:ea typeface="HG丸ｺﾞｼｯｸM-PRO"/>
              </a:rPr>
              <a:t>CO</a:t>
            </a:r>
            <a:r>
              <a:rPr kumimoji="1" lang="en-US" altLang="ja-JP" sz="700" baseline="-25000">
                <a:solidFill>
                  <a:schemeClr val="tx1"/>
                </a:solidFill>
                <a:latin typeface="HG丸ｺﾞｼｯｸM-PRO"/>
                <a:ea typeface="HG丸ｺﾞｼｯｸM-PRO"/>
              </a:rPr>
              <a:t>2</a:t>
            </a:r>
            <a:r>
              <a:rPr kumimoji="1" lang="ja-JP" altLang="en-US" sz="700">
                <a:solidFill>
                  <a:schemeClr val="tx1"/>
                </a:solidFill>
                <a:latin typeface="HG丸ｺﾞｼｯｸM-PRO"/>
                <a:ea typeface="HG丸ｺﾞｼｯｸM-PRO"/>
              </a:rPr>
              <a:t>排出量低減の取り組みとして、乾燥工程で木くず等のバイオマス燃料によるボイラーを用いている場合や、バイオマス燃料による</a:t>
            </a:r>
            <a:r>
              <a:rPr kumimoji="1" lang="ja-JP" altLang="en-US" sz="700">
                <a:solidFill>
                  <a:sysClr val="windowText" lastClr="000000"/>
                </a:solidFill>
                <a:latin typeface="HG丸ｺﾞｼｯｸM-PRO"/>
                <a:ea typeface="HG丸ｺﾞｼｯｸM-PRO"/>
              </a:rPr>
              <a:t>コージェネレーション（熱電併給）</a:t>
            </a:r>
            <a:r>
              <a:rPr kumimoji="1" lang="ja-JP" altLang="en-US" sz="700">
                <a:solidFill>
                  <a:schemeClr val="tx1"/>
                </a:solidFill>
                <a:latin typeface="HG丸ｺﾞｼｯｸM-PRO"/>
                <a:ea typeface="HG丸ｺﾞｼｯｸM-PRO"/>
              </a:rPr>
              <a:t>システムなどを活用している場合などを評価します。取組がある場合は、チェックして説明を記入してください。工場のパンフレットなどの証明書類を添付してください。</a:t>
            </a:r>
            <a:endParaRPr kumimoji="1" lang="en-US" altLang="ja-JP" sz="700">
              <a:solidFill>
                <a:schemeClr val="tx1"/>
              </a:solidFill>
              <a:latin typeface="HG丸ｺﾞｼｯｸM-PRO"/>
              <a:ea typeface="HG丸ｺﾞｼｯｸM-PRO"/>
            </a:endParaRPr>
          </a:p>
          <a:p>
            <a:pPr marL="108000" indent="-360000"/>
            <a:endParaRPr kumimoji="1" lang="en-US" altLang="ja-JP" sz="700">
              <a:latin typeface="HG丸ｺﾞｼｯｸM-PRO"/>
              <a:ea typeface="HG丸ｺﾞｼｯｸM-PRO"/>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33</xdr:col>
      <xdr:colOff>15875</xdr:colOff>
      <xdr:row>5</xdr:row>
      <xdr:rowOff>1905</xdr:rowOff>
    </xdr:from>
    <xdr:to xmlns:xdr="http://schemas.openxmlformats.org/drawingml/2006/spreadsheetDrawing">
      <xdr:col>48</xdr:col>
      <xdr:colOff>1905</xdr:colOff>
      <xdr:row>32</xdr:row>
      <xdr:rowOff>46990</xdr:rowOff>
    </xdr:to>
    <xdr:sp macro="" textlink="">
      <xdr:nvSpPr>
        <xdr:cNvPr id="3" name="テキスト ボックス 2"/>
        <xdr:cNvSpPr txBox="1"/>
      </xdr:nvSpPr>
      <xdr:spPr>
        <a:xfrm>
          <a:off x="9238615" y="1323975"/>
          <a:ext cx="4328160" cy="72459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pPr marL="108000" indent="-360000"/>
          <a:r>
            <a:rPr kumimoji="1" lang="en-US" altLang="ja-JP" sz="800">
              <a:solidFill>
                <a:sysClr val="windowText" lastClr="000000"/>
              </a:solidFill>
              <a:latin typeface="HG丸ｺﾞｼｯｸM-PRO"/>
              <a:ea typeface="HG丸ｺﾞｼｯｸM-PRO"/>
            </a:rPr>
            <a:t>【</a:t>
          </a:r>
          <a:r>
            <a:rPr kumimoji="1" lang="ja-JP" altLang="en-US" sz="800">
              <a:solidFill>
                <a:sysClr val="windowText" lastClr="000000"/>
              </a:solidFill>
              <a:latin typeface="HG丸ｺﾞｼｯｸM-PRO"/>
              <a:ea typeface="HG丸ｺﾞｼｯｸM-PRO"/>
            </a:rPr>
            <a:t>シート</a:t>
          </a:r>
          <a:r>
            <a:rPr kumimoji="1" lang="en-US" altLang="ja-JP" sz="800">
              <a:solidFill>
                <a:sysClr val="windowText" lastClr="000000"/>
              </a:solidFill>
              <a:latin typeface="HG丸ｺﾞｼｯｸM-PRO"/>
              <a:ea typeface="HG丸ｺﾞｼｯｸM-PRO"/>
            </a:rPr>
            <a:t>D.</a:t>
          </a:r>
          <a:r>
            <a:rPr kumimoji="1" lang="ja-JP" altLang="en-US" sz="800">
              <a:solidFill>
                <a:sysClr val="windowText" lastClr="000000"/>
              </a:solidFill>
              <a:latin typeface="HG丸ｺﾞｼｯｸM-PRO"/>
              <a:ea typeface="HG丸ｺﾞｼｯｸM-PRO"/>
            </a:rPr>
            <a:t>内外装への木材使用確認シートの説明</a:t>
          </a:r>
          <a:r>
            <a:rPr kumimoji="1" lang="en-US" altLang="ja-JP" sz="800">
              <a:solidFill>
                <a:sysClr val="windowText" lastClr="000000"/>
              </a:solidFill>
              <a:latin typeface="HG丸ｺﾞｼｯｸM-PRO"/>
              <a:ea typeface="HG丸ｺﾞｼｯｸM-PRO"/>
            </a:rPr>
            <a:t>】</a:t>
          </a:r>
        </a:p>
        <a:p>
          <a:pPr marL="108000" indent="-360000" algn="l"/>
          <a:r>
            <a:rPr kumimoji="1" lang="ja-JP" altLang="en-US" sz="800">
              <a:solidFill>
                <a:sysClr val="windowText" lastClr="000000"/>
              </a:solidFill>
              <a:latin typeface="HG丸ｺﾞｼｯｸM-PRO"/>
              <a:ea typeface="HG丸ｺﾞｼｯｸM-PRO"/>
            </a:rPr>
            <a:t>・表➀は評価項目</a:t>
          </a:r>
          <a:r>
            <a:rPr kumimoji="1" lang="en-US" altLang="ja-JP" sz="800">
              <a:solidFill>
                <a:sysClr val="windowText" lastClr="000000"/>
              </a:solidFill>
              <a:latin typeface="HG丸ｺﾞｼｯｸM-PRO"/>
              <a:ea typeface="HG丸ｺﾞｼｯｸM-PRO"/>
            </a:rPr>
            <a:t>Ⅲ</a:t>
          </a:r>
          <a:r>
            <a:rPr kumimoji="1" lang="ja-JP" altLang="en-US" sz="800">
              <a:solidFill>
                <a:sysClr val="windowText" lastClr="000000"/>
              </a:solidFill>
              <a:latin typeface="HG丸ｺﾞｼｯｸM-PRO"/>
              <a:ea typeface="HG丸ｺﾞｼｯｸM-PRO"/>
            </a:rPr>
            <a:t>の評価に用いる項目で、居室の内装に視覚的に分かるように木材を使用した場合の面積の算定を行います。シート</a:t>
          </a:r>
          <a:r>
            <a:rPr kumimoji="1" lang="en-US" altLang="ja-JP" sz="800">
              <a:solidFill>
                <a:sysClr val="windowText" lastClr="000000"/>
              </a:solidFill>
              <a:latin typeface="HG丸ｺﾞｼｯｸM-PRO"/>
              <a:ea typeface="HG丸ｺﾞｼｯｸM-PRO"/>
            </a:rPr>
            <a:t>A..</a:t>
          </a:r>
          <a:r>
            <a:rPr kumimoji="1" lang="ja-JP" altLang="en-US" sz="800">
              <a:solidFill>
                <a:sysClr val="windowText" lastClr="000000"/>
              </a:solidFill>
              <a:latin typeface="HG丸ｺﾞｼｯｸM-PRO"/>
              <a:ea typeface="HG丸ｺﾞｼｯｸM-PRO"/>
            </a:rPr>
            <a:t>木材使用量入力シートでは、木材の使用量について材積を入力しますが、このシートでは面積を入力します。そのため、ある部材について、シート</a:t>
          </a:r>
          <a:r>
            <a:rPr kumimoji="1" lang="en-US" altLang="ja-JP" sz="800">
              <a:solidFill>
                <a:sysClr val="windowText" lastClr="000000"/>
              </a:solidFill>
              <a:latin typeface="HG丸ｺﾞｼｯｸM-PRO"/>
              <a:ea typeface="HG丸ｺﾞｼｯｸM-PRO"/>
            </a:rPr>
            <a:t>A</a:t>
          </a:r>
          <a:r>
            <a:rPr kumimoji="1" lang="ja-JP" altLang="en-US" sz="800">
              <a:solidFill>
                <a:sysClr val="windowText" lastClr="000000"/>
              </a:solidFill>
              <a:latin typeface="HG丸ｺﾞｼｯｸM-PRO"/>
              <a:ea typeface="HG丸ｺﾞｼｯｸM-PRO"/>
            </a:rPr>
            <a:t>では体積（</a:t>
          </a:r>
          <a:r>
            <a:rPr kumimoji="1" lang="en-US" altLang="ja-JP" sz="800">
              <a:solidFill>
                <a:sysClr val="windowText" lastClr="000000"/>
              </a:solidFill>
              <a:latin typeface="HG丸ｺﾞｼｯｸM-PRO"/>
              <a:ea typeface="HG丸ｺﾞｼｯｸM-PRO"/>
            </a:rPr>
            <a:t>m</a:t>
          </a:r>
          <a:r>
            <a:rPr kumimoji="1" lang="en-US" altLang="ja-JP" sz="800" baseline="30000">
              <a:solidFill>
                <a:sysClr val="windowText" lastClr="000000"/>
              </a:solidFill>
              <a:latin typeface="HG丸ｺﾞｼｯｸM-PRO"/>
              <a:ea typeface="HG丸ｺﾞｼｯｸM-PRO"/>
            </a:rPr>
            <a:t>3</a:t>
          </a:r>
          <a:r>
            <a:rPr kumimoji="1" lang="ja-JP" altLang="en-US" sz="800">
              <a:solidFill>
                <a:sysClr val="windowText" lastClr="000000"/>
              </a:solidFill>
              <a:latin typeface="HG丸ｺﾞｼｯｸM-PRO"/>
              <a:ea typeface="HG丸ｺﾞｼｯｸM-PRO"/>
            </a:rPr>
            <a:t>）を入力し本シートでは面積（</a:t>
          </a:r>
          <a:r>
            <a:rPr kumimoji="1" lang="en-US" altLang="ja-JP" sz="800">
              <a:solidFill>
                <a:sysClr val="windowText" lastClr="000000"/>
              </a:solidFill>
              <a:latin typeface="HG丸ｺﾞｼｯｸM-PRO"/>
              <a:ea typeface="HG丸ｺﾞｼｯｸM-PRO"/>
            </a:rPr>
            <a:t>m</a:t>
          </a:r>
          <a:r>
            <a:rPr kumimoji="1" lang="en-US" altLang="ja-JP" sz="800" baseline="30000">
              <a:solidFill>
                <a:sysClr val="windowText" lastClr="000000"/>
              </a:solidFill>
              <a:latin typeface="HG丸ｺﾞｼｯｸM-PRO"/>
              <a:ea typeface="HG丸ｺﾞｼｯｸM-PRO"/>
            </a:rPr>
            <a:t>2</a:t>
          </a:r>
          <a:r>
            <a:rPr kumimoji="1" lang="ja-JP" altLang="en-US" sz="800">
              <a:solidFill>
                <a:sysClr val="windowText" lastClr="000000"/>
              </a:solidFill>
              <a:latin typeface="HG丸ｺﾞｼｯｸM-PRO"/>
              <a:ea typeface="HG丸ｺﾞｼｯｸM-PRO"/>
            </a:rPr>
            <a:t>）を入力する場合、あるいはシート</a:t>
          </a:r>
          <a:r>
            <a:rPr kumimoji="1" lang="en-US" altLang="ja-JP" sz="800">
              <a:solidFill>
                <a:sysClr val="windowText" lastClr="000000"/>
              </a:solidFill>
              <a:latin typeface="HG丸ｺﾞｼｯｸM-PRO"/>
              <a:ea typeface="HG丸ｺﾞｼｯｸM-PRO"/>
            </a:rPr>
            <a:t>A</a:t>
          </a:r>
          <a:r>
            <a:rPr kumimoji="1" lang="ja-JP" altLang="en-US" sz="800">
              <a:solidFill>
                <a:sysClr val="windowText" lastClr="000000"/>
              </a:solidFill>
              <a:latin typeface="HG丸ｺﾞｼｯｸM-PRO"/>
              <a:ea typeface="HG丸ｺﾞｼｯｸM-PRO"/>
            </a:rPr>
            <a:t>に材積（</a:t>
          </a:r>
          <a:r>
            <a:rPr kumimoji="1" lang="en-US" altLang="ja-JP" sz="800">
              <a:solidFill>
                <a:sysClr val="windowText" lastClr="000000"/>
              </a:solidFill>
              <a:latin typeface="HG丸ｺﾞｼｯｸM-PRO"/>
              <a:ea typeface="HG丸ｺﾞｼｯｸM-PRO"/>
            </a:rPr>
            <a:t>m</a:t>
          </a:r>
          <a:r>
            <a:rPr kumimoji="1" lang="en-US" altLang="ja-JP" sz="800" baseline="30000">
              <a:solidFill>
                <a:sysClr val="windowText" lastClr="000000"/>
              </a:solidFill>
              <a:latin typeface="HG丸ｺﾞｼｯｸM-PRO"/>
              <a:ea typeface="HG丸ｺﾞｼｯｸM-PRO"/>
            </a:rPr>
            <a:t>3</a:t>
          </a:r>
          <a:r>
            <a:rPr kumimoji="1" lang="ja-JP" altLang="en-US" sz="800">
              <a:solidFill>
                <a:sysClr val="windowText" lastClr="000000"/>
              </a:solidFill>
              <a:latin typeface="HG丸ｺﾞｼｯｸM-PRO"/>
              <a:ea typeface="HG丸ｺﾞｼｯｸM-PRO"/>
            </a:rPr>
            <a:t>）のみを入力する場合、または本シートに面積（</a:t>
          </a:r>
          <a:r>
            <a:rPr kumimoji="1" lang="en-US" altLang="ja-JP" sz="800">
              <a:solidFill>
                <a:sysClr val="windowText" lastClr="000000"/>
              </a:solidFill>
              <a:latin typeface="HG丸ｺﾞｼｯｸM-PRO"/>
              <a:ea typeface="HG丸ｺﾞｼｯｸM-PRO"/>
            </a:rPr>
            <a:t>m</a:t>
          </a:r>
          <a:r>
            <a:rPr kumimoji="1" lang="en-US" altLang="ja-JP" sz="800" baseline="30000">
              <a:solidFill>
                <a:sysClr val="windowText" lastClr="000000"/>
              </a:solidFill>
              <a:latin typeface="HG丸ｺﾞｼｯｸM-PRO"/>
              <a:ea typeface="HG丸ｺﾞｼｯｸM-PRO"/>
            </a:rPr>
            <a:t>2</a:t>
          </a:r>
          <a:r>
            <a:rPr kumimoji="1" lang="ja-JP" altLang="en-US" sz="800">
              <a:solidFill>
                <a:sysClr val="windowText" lastClr="000000"/>
              </a:solidFill>
              <a:latin typeface="HG丸ｺﾞｼｯｸM-PRO"/>
              <a:ea typeface="HG丸ｺﾞｼｯｸM-PRO"/>
            </a:rPr>
            <a:t>）のみを入力する場合が考えられます。</a:t>
          </a:r>
          <a:endParaRPr kumimoji="1" lang="en-US" altLang="ja-JP" sz="800">
            <a:solidFill>
              <a:sysClr val="windowText" lastClr="000000"/>
            </a:solidFill>
            <a:latin typeface="HG丸ｺﾞｼｯｸM-PRO"/>
            <a:ea typeface="HG丸ｺﾞｼｯｸM-PRO"/>
          </a:endParaRPr>
        </a:p>
        <a:p>
          <a:pPr marL="108000" indent="-360000" algn="l"/>
          <a:r>
            <a:rPr kumimoji="1" lang="ja-JP" altLang="en-US" sz="800">
              <a:solidFill>
                <a:sysClr val="windowText" lastClr="000000"/>
              </a:solidFill>
              <a:latin typeface="HG丸ｺﾞｼｯｸM-PRO"/>
              <a:ea typeface="HG丸ｺﾞｼｯｸM-PRO"/>
            </a:rPr>
            <a:t>・表➀ではその他に、室以外の箇所に視覚的に分かるように木材を使用した箇所について使用箇所数と使用箇所の名称、使用方法の説明を記入します。</a:t>
          </a:r>
          <a:endParaRPr kumimoji="1" lang="en-US" altLang="ja-JP" sz="800">
            <a:solidFill>
              <a:sysClr val="windowText" lastClr="000000"/>
            </a:solidFill>
            <a:latin typeface="HG丸ｺﾞｼｯｸM-PRO"/>
            <a:ea typeface="HG丸ｺﾞｼｯｸM-PRO"/>
          </a:endParaRPr>
        </a:p>
        <a:p>
          <a:pPr marL="108000" indent="-360000" algn="l"/>
          <a:r>
            <a:rPr kumimoji="1" lang="ja-JP" altLang="en-US" sz="800">
              <a:solidFill>
                <a:sysClr val="windowText" lastClr="000000"/>
              </a:solidFill>
              <a:latin typeface="HG丸ｺﾞｼｯｸM-PRO"/>
              <a:ea typeface="HG丸ｺﾞｼｯｸM-PRO"/>
            </a:rPr>
            <a:t>・表②は評価項目</a:t>
          </a:r>
          <a:r>
            <a:rPr kumimoji="1" lang="en-US" altLang="ja-JP" sz="800">
              <a:solidFill>
                <a:sysClr val="windowText" lastClr="000000"/>
              </a:solidFill>
              <a:latin typeface="HG丸ｺﾞｼｯｸM-PRO"/>
              <a:ea typeface="HG丸ｺﾞｼｯｸM-PRO"/>
            </a:rPr>
            <a:t>Ⅳ</a:t>
          </a:r>
          <a:r>
            <a:rPr kumimoji="1" lang="ja-JP" altLang="en-US" sz="800">
              <a:solidFill>
                <a:sysClr val="windowText" lastClr="000000"/>
              </a:solidFill>
              <a:latin typeface="HG丸ｺﾞｼｯｸM-PRO"/>
              <a:ea typeface="HG丸ｺﾞｼｯｸM-PRO"/>
            </a:rPr>
            <a:t>の評価に用いる表で、外装に視覚的に木材を使用している場合の使用箇所の名称と使用方法の説明を記入します。</a:t>
          </a:r>
          <a:endParaRPr kumimoji="1" lang="en-US" altLang="ja-JP" sz="800">
            <a:solidFill>
              <a:sysClr val="windowText" lastClr="000000"/>
            </a:solidFill>
            <a:latin typeface="HG丸ｺﾞｼｯｸM-PRO"/>
            <a:ea typeface="HG丸ｺﾞｼｯｸM-PRO"/>
          </a:endParaRPr>
        </a:p>
        <a:p>
          <a:pPr marL="108000" indent="-360000" algn="l"/>
          <a:r>
            <a:rPr kumimoji="1" lang="ja-JP" altLang="en-US" sz="800">
              <a:solidFill>
                <a:sysClr val="windowText" lastClr="000000"/>
              </a:solidFill>
              <a:latin typeface="HG丸ｺﾞｼｯｸM-PRO"/>
              <a:ea typeface="HG丸ｺﾞｼｯｸM-PRO"/>
            </a:rPr>
            <a:t>・天井、壁、床の仕上げの木材使用、構造部材の現し仕上げ、居室以外への木材使用について評価対象とできるかどうかについては、仕上げ表に明確に記載があることを目安として下さい。面積や名称などは図面などの根拠資料と整合性を取ってください。</a:t>
          </a:r>
          <a:endParaRPr kumimoji="1" lang="en-US" altLang="ja-JP" sz="800">
            <a:solidFill>
              <a:sysClr val="windowText" lastClr="000000"/>
            </a:solidFill>
            <a:latin typeface="HG丸ｺﾞｼｯｸM-PRO"/>
            <a:ea typeface="HG丸ｺﾞｼｯｸM-PRO"/>
          </a:endParaRPr>
        </a:p>
        <a:p>
          <a:pPr marL="108000" indent="-360000" algn="l"/>
          <a:r>
            <a:rPr kumimoji="1" lang="ja-JP" altLang="en-US" sz="800">
              <a:solidFill>
                <a:sysClr val="windowText" lastClr="000000"/>
              </a:solidFill>
              <a:latin typeface="HG丸ｺﾞｼｯｸM-PRO"/>
              <a:ea typeface="HG丸ｺﾞｼｯｸM-PRO"/>
            </a:rPr>
            <a:t>・外装への視覚的な木材使用についても根拠資料として図面の記述と整合性を取ってください。</a:t>
          </a:r>
          <a:endParaRPr kumimoji="1" lang="en-US" altLang="ja-JP" sz="800">
            <a:solidFill>
              <a:sysClr val="windowText" lastClr="000000"/>
            </a:solidFill>
            <a:latin typeface="HG丸ｺﾞｼｯｸM-PRO"/>
            <a:ea typeface="HG丸ｺﾞｼｯｸM-PRO"/>
          </a:endParaRPr>
        </a:p>
        <a:p>
          <a:pPr marL="108000" indent="-360000" algn="l"/>
          <a:r>
            <a:rPr kumimoji="1" lang="en-US" altLang="ja-JP" sz="800">
              <a:solidFill>
                <a:sysClr val="windowText" lastClr="000000"/>
              </a:solidFill>
              <a:latin typeface="HG丸ｺﾞｼｯｸM-PRO"/>
              <a:ea typeface="HG丸ｺﾞｼｯｸM-PRO"/>
            </a:rPr>
            <a:t>【</a:t>
          </a:r>
          <a:r>
            <a:rPr kumimoji="1" lang="ja-JP" altLang="en-US" sz="800">
              <a:solidFill>
                <a:sysClr val="windowText" lastClr="000000"/>
              </a:solidFill>
              <a:latin typeface="HG丸ｺﾞｼｯｸM-PRO"/>
              <a:ea typeface="HG丸ｺﾞｼｯｸM-PRO"/>
            </a:rPr>
            <a:t>記入の注意点</a:t>
          </a:r>
          <a:r>
            <a:rPr kumimoji="1" lang="en-US" altLang="ja-JP" sz="800">
              <a:solidFill>
                <a:sysClr val="windowText" lastClr="000000"/>
              </a:solidFill>
              <a:latin typeface="HG丸ｺﾞｼｯｸM-PRO"/>
              <a:ea typeface="HG丸ｺﾞｼｯｸM-PRO"/>
            </a:rPr>
            <a:t>】</a:t>
          </a:r>
        </a:p>
        <a:p>
          <a:pPr marL="108000" indent="-360000" algn="l"/>
          <a:r>
            <a:rPr kumimoji="1" lang="ja-JP" altLang="en-US" sz="800">
              <a:solidFill>
                <a:sysClr val="windowText" lastClr="000000"/>
              </a:solidFill>
              <a:latin typeface="HG丸ｺﾞｼｯｸM-PRO"/>
              <a:ea typeface="HG丸ｺﾞｼｯｸM-PRO"/>
            </a:rPr>
            <a:t>・　　　　には文字や数字を入力してください。　　　はプルダウンから選択してください。</a:t>
          </a:r>
          <a:endParaRPr kumimoji="1" lang="en-US" altLang="ja-JP" sz="800">
            <a:solidFill>
              <a:sysClr val="windowText" lastClr="000000"/>
            </a:solidFill>
            <a:latin typeface="HG丸ｺﾞｼｯｸM-PRO"/>
            <a:ea typeface="HG丸ｺﾞｼｯｸM-PRO"/>
          </a:endParaRPr>
        </a:p>
        <a:p>
          <a:pPr marL="108000" indent="-360000" algn="l"/>
          <a:r>
            <a:rPr kumimoji="1" lang="en-US" altLang="ja-JP" sz="800">
              <a:solidFill>
                <a:sysClr val="windowText" lastClr="000000"/>
              </a:solidFill>
              <a:latin typeface="HG丸ｺﾞｼｯｸM-PRO"/>
              <a:ea typeface="HG丸ｺﾞｼｯｸM-PRO"/>
            </a:rPr>
            <a:t>※1.</a:t>
          </a:r>
          <a:r>
            <a:rPr kumimoji="1" lang="ja-JP" altLang="en-US" sz="800">
              <a:solidFill>
                <a:sysClr val="windowText" lastClr="000000"/>
              </a:solidFill>
              <a:latin typeface="HG丸ｺﾞｼｯｸM-PRO"/>
              <a:ea typeface="HG丸ｺﾞｼｯｸM-PRO"/>
            </a:rPr>
            <a:t>主要室は、申請者が任意に決めることができます。建物用途上主要な用途で使用する居室とすることを推奨します。</a:t>
          </a:r>
          <a:endParaRPr kumimoji="1" lang="en-US" altLang="ja-JP" sz="800">
            <a:solidFill>
              <a:sysClr val="windowText" lastClr="000000"/>
            </a:solidFill>
            <a:latin typeface="HG丸ｺﾞｼｯｸM-PRO"/>
            <a:ea typeface="HG丸ｺﾞｼｯｸM-PRO"/>
          </a:endParaRPr>
        </a:p>
        <a:p>
          <a:pPr marL="108000" indent="-360000" algn="l"/>
          <a:r>
            <a:rPr kumimoji="1" lang="en-US" altLang="ja-JP" sz="800">
              <a:solidFill>
                <a:sysClr val="windowText" lastClr="000000"/>
              </a:solidFill>
              <a:latin typeface="HG丸ｺﾞｼｯｸM-PRO"/>
              <a:ea typeface="HG丸ｺﾞｼｯｸM-PRO"/>
            </a:rPr>
            <a:t>※2.その他の室は</a:t>
          </a:r>
          <a:r>
            <a:rPr kumimoji="1" lang="ja-JP" altLang="en-US" sz="800">
              <a:solidFill>
                <a:sysClr val="windowText" lastClr="000000"/>
              </a:solidFill>
              <a:latin typeface="HG丸ｺﾞｼｯｸM-PRO"/>
              <a:ea typeface="HG丸ｺﾞｼｯｸM-PRO"/>
            </a:rPr>
            <a:t>、主要な室以外の居室の内装への視覚的な木材使用を評価したい場合に入力します。最大３室まで評価できます。</a:t>
          </a:r>
          <a:endParaRPr kumimoji="1" lang="en-US" altLang="ja-JP" sz="800">
            <a:solidFill>
              <a:sysClr val="windowText" lastClr="000000"/>
            </a:solidFill>
            <a:latin typeface="HG丸ｺﾞｼｯｸM-PRO"/>
            <a:ea typeface="HG丸ｺﾞｼｯｸM-PRO"/>
          </a:endParaRPr>
        </a:p>
        <a:p>
          <a:pPr marL="108000" indent="-360000" algn="l"/>
          <a:r>
            <a:rPr kumimoji="1" lang="en-US" altLang="ja-JP" sz="800">
              <a:solidFill>
                <a:sysClr val="windowText" lastClr="000000"/>
              </a:solidFill>
              <a:latin typeface="HG丸ｺﾞｼｯｸM-PRO"/>
              <a:ea typeface="HG丸ｺﾞｼｯｸM-PRO"/>
            </a:rPr>
            <a:t>※3.</a:t>
          </a:r>
          <a:r>
            <a:rPr kumimoji="1" lang="ja-JP" altLang="en-US" sz="800">
              <a:solidFill>
                <a:sysClr val="windowText" lastClr="000000"/>
              </a:solidFill>
              <a:latin typeface="HG丸ｺﾞｼｯｸM-PRO"/>
              <a:ea typeface="HG丸ｺﾞｼｯｸM-PRO"/>
            </a:rPr>
            <a:t>内装に視覚的に分かるように木材を使用する部位について、天井、壁、床に面的に木材を使用した場合、木の構造部材を現し仕上げとする場合、全部で４つの部位を木材使用部位として評価することが可能です。</a:t>
          </a:r>
          <a:endParaRPr kumimoji="1" lang="en-US" altLang="ja-JP" sz="800">
            <a:solidFill>
              <a:sysClr val="windowText" lastClr="000000"/>
            </a:solidFill>
            <a:latin typeface="HG丸ｺﾞｼｯｸM-PRO"/>
            <a:ea typeface="HG丸ｺﾞｼｯｸM-PRO"/>
          </a:endParaRPr>
        </a:p>
        <a:p>
          <a:pPr marL="108000" indent="-360000" algn="l"/>
          <a:r>
            <a:rPr kumimoji="1" lang="en-US" altLang="ja-JP" sz="800">
              <a:solidFill>
                <a:sysClr val="windowText" lastClr="000000"/>
              </a:solidFill>
              <a:latin typeface="HG丸ｺﾞｼｯｸM-PRO"/>
              <a:ea typeface="HG丸ｺﾞｼｯｸM-PRO"/>
            </a:rPr>
            <a:t>※4.</a:t>
          </a:r>
          <a:r>
            <a:rPr kumimoji="1" lang="ja-JP" altLang="en-US" sz="800">
              <a:solidFill>
                <a:sysClr val="windowText" lastClr="000000"/>
              </a:solidFill>
              <a:latin typeface="HG丸ｺﾞｼｯｸM-PRO"/>
              <a:ea typeface="HG丸ｺﾞｼｯｸM-PRO"/>
            </a:rPr>
            <a:t>天井、壁、床の面積を記入します。木材を使用しない部分を含むすべての面積を記入します。ただし、開口部は除外することができます。</a:t>
          </a:r>
          <a:endParaRPr kumimoji="1" lang="en-US" altLang="ja-JP" sz="800">
            <a:solidFill>
              <a:sysClr val="windowText" lastClr="000000"/>
            </a:solidFill>
            <a:latin typeface="HG丸ｺﾞｼｯｸM-PRO"/>
            <a:ea typeface="HG丸ｺﾞｼｯｸM-PRO"/>
          </a:endParaRPr>
        </a:p>
        <a:p>
          <a:pPr marL="108000" indent="-360000" algn="l"/>
          <a:r>
            <a:rPr kumimoji="1" lang="en-US" altLang="ja-JP" sz="800">
              <a:solidFill>
                <a:sysClr val="windowText" lastClr="000000"/>
              </a:solidFill>
              <a:latin typeface="HG丸ｺﾞｼｯｸM-PRO"/>
              <a:ea typeface="HG丸ｺﾞｼｯｸM-PRO"/>
            </a:rPr>
            <a:t>※</a:t>
          </a:r>
          <a:r>
            <a:rPr kumimoji="1" lang="ja-JP" altLang="en-US" sz="800">
              <a:solidFill>
                <a:sysClr val="windowText" lastClr="000000"/>
              </a:solidFill>
              <a:latin typeface="HG丸ｺﾞｼｯｸM-PRO"/>
              <a:ea typeface="HG丸ｺﾞｼｯｸM-PRO"/>
            </a:rPr>
            <a:t>５</a:t>
          </a:r>
          <a:r>
            <a:rPr kumimoji="1" lang="en-US" altLang="ja-JP" sz="800">
              <a:solidFill>
                <a:sysClr val="windowText" lastClr="000000"/>
              </a:solidFill>
              <a:latin typeface="HG丸ｺﾞｼｯｸM-PRO"/>
              <a:ea typeface="HG丸ｺﾞｼｯｸM-PRO"/>
            </a:rPr>
            <a:t>.</a:t>
          </a:r>
          <a:r>
            <a:rPr kumimoji="1" lang="ja-JP" altLang="en-US" sz="800">
              <a:solidFill>
                <a:sysClr val="windowText" lastClr="000000"/>
              </a:solidFill>
              <a:latin typeface="HG丸ｺﾞｼｯｸM-PRO"/>
              <a:ea typeface="HG丸ｺﾞｼｯｸM-PRO"/>
            </a:rPr>
            <a:t>天井、壁、床に視覚的に分かる使用方法で木材を使用している場合、あるいは、木の構造部材が現し仕上げとなっている場合に記入します。</a:t>
          </a:r>
          <a:endParaRPr kumimoji="1" lang="en-US" altLang="ja-JP" sz="800">
            <a:solidFill>
              <a:sysClr val="windowText" lastClr="000000"/>
            </a:solidFill>
            <a:latin typeface="HG丸ｺﾞｼｯｸM-PRO"/>
            <a:ea typeface="HG丸ｺﾞｼｯｸM-PRO"/>
          </a:endParaRPr>
        </a:p>
        <a:p>
          <a:pPr marL="108000" indent="-360000" algn="l"/>
          <a:r>
            <a:rPr kumimoji="1" lang="en-US" altLang="ja-JP" sz="800">
              <a:solidFill>
                <a:sysClr val="windowText" lastClr="000000"/>
              </a:solidFill>
              <a:latin typeface="HG丸ｺﾞｼｯｸM-PRO"/>
              <a:ea typeface="HG丸ｺﾞｼｯｸM-PRO"/>
            </a:rPr>
            <a:t>※6.</a:t>
          </a:r>
          <a:r>
            <a:rPr kumimoji="1" lang="ja-JP" altLang="en-US" sz="800">
              <a:solidFill>
                <a:sysClr val="windowText" lastClr="000000"/>
              </a:solidFill>
              <a:latin typeface="HG丸ｺﾞｼｯｸM-PRO"/>
              <a:ea typeface="HG丸ｺﾞｼｯｸM-PRO"/>
            </a:rPr>
            <a:t>井、壁、床に視覚的に分かる使用方法で使用されている木材の面積を記入します。作り付け家具などで確認申請時に図面に記載のあるものについては見付面積を算入することもできます。</a:t>
          </a:r>
          <a:endParaRPr kumimoji="1" lang="en-US" altLang="ja-JP" sz="800">
            <a:solidFill>
              <a:sysClr val="windowText" lastClr="000000"/>
            </a:solidFill>
            <a:latin typeface="HG丸ｺﾞｼｯｸM-PRO"/>
            <a:ea typeface="HG丸ｺﾞｼｯｸM-PRO"/>
          </a:endParaRPr>
        </a:p>
        <a:p>
          <a:pPr marL="108000" indent="-360000" algn="l"/>
          <a:r>
            <a:rPr kumimoji="1" lang="en-US" altLang="ja-JP" sz="800">
              <a:solidFill>
                <a:sysClr val="windowText" lastClr="000000"/>
              </a:solidFill>
              <a:latin typeface="HG丸ｺﾞｼｯｸM-PRO"/>
              <a:ea typeface="HG丸ｺﾞｼｯｸM-PRO"/>
            </a:rPr>
            <a:t>※7.</a:t>
          </a:r>
          <a:r>
            <a:rPr kumimoji="1" lang="ja-JP" altLang="en-US" sz="800">
              <a:solidFill>
                <a:sysClr val="windowText" lastClr="000000"/>
              </a:solidFill>
              <a:latin typeface="HG丸ｺﾞｼｯｸM-PRO"/>
              <a:ea typeface="HG丸ｺﾞｼｯｸM-PRO"/>
            </a:rPr>
            <a:t>木の構造部材で現し仕上げをしており、木材使用部位として評価できる場合にチェックします。対象室において主要な構造部材の大半が、現し仕上げとなっている場合に評価できます。</a:t>
          </a:r>
          <a:endParaRPr kumimoji="1" lang="en-US" altLang="ja-JP" sz="800">
            <a:solidFill>
              <a:sysClr val="windowText" lastClr="000000"/>
            </a:solidFill>
            <a:latin typeface="HG丸ｺﾞｼｯｸM-PRO"/>
            <a:ea typeface="HG丸ｺﾞｼｯｸM-PRO"/>
          </a:endParaRPr>
        </a:p>
        <a:p>
          <a:pPr marL="108000" indent="-360000" algn="l"/>
          <a:r>
            <a:rPr kumimoji="1" lang="en-US" altLang="ja-JP" sz="800">
              <a:solidFill>
                <a:sysClr val="windowText" lastClr="000000"/>
              </a:solidFill>
              <a:latin typeface="HG丸ｺﾞｼｯｸM-PRO"/>
              <a:ea typeface="HG丸ｺﾞｼｯｸM-PRO"/>
            </a:rPr>
            <a:t>※8.</a:t>
          </a:r>
          <a:r>
            <a:rPr kumimoji="1" lang="ja-JP" altLang="en-US" sz="800">
              <a:solidFill>
                <a:sysClr val="windowText" lastClr="000000"/>
              </a:solidFill>
              <a:latin typeface="HG丸ｺﾞｼｯｸM-PRO"/>
              <a:ea typeface="HG丸ｺﾞｼｯｸM-PRO"/>
            </a:rPr>
            <a:t>天井、壁、床の仕上げについては、視覚的に分かるように木材を使用する面積が、全面積のそれぞれ</a:t>
          </a:r>
          <a:r>
            <a:rPr kumimoji="1" lang="en-US" altLang="ja-JP" sz="800">
              <a:solidFill>
                <a:sysClr val="windowText" lastClr="000000"/>
              </a:solidFill>
              <a:latin typeface="HG丸ｺﾞｼｯｸM-PRO"/>
              <a:ea typeface="HG丸ｺﾞｼｯｸM-PRO"/>
            </a:rPr>
            <a:t>50</a:t>
          </a:r>
          <a:r>
            <a:rPr kumimoji="1" lang="ja-JP" altLang="en-US" sz="800">
              <a:solidFill>
                <a:sysClr val="windowText" lastClr="000000"/>
              </a:solidFill>
              <a:latin typeface="HG丸ｺﾞｼｯｸM-PRO"/>
              <a:ea typeface="HG丸ｺﾞｼｯｸM-PRO"/>
            </a:rPr>
            <a:t>、</a:t>
          </a:r>
          <a:r>
            <a:rPr kumimoji="1" lang="en-US" altLang="ja-JP" sz="800">
              <a:solidFill>
                <a:sysClr val="windowText" lastClr="000000"/>
              </a:solidFill>
              <a:latin typeface="HG丸ｺﾞｼｯｸM-PRO"/>
              <a:ea typeface="HG丸ｺﾞｼｯｸM-PRO"/>
            </a:rPr>
            <a:t>30</a:t>
          </a:r>
          <a:r>
            <a:rPr kumimoji="1" lang="ja-JP" altLang="en-US" sz="800">
              <a:solidFill>
                <a:sysClr val="windowText" lastClr="000000"/>
              </a:solidFill>
              <a:latin typeface="HG丸ｺﾞｼｯｸM-PRO"/>
              <a:ea typeface="HG丸ｺﾞｼｯｸM-PRO"/>
            </a:rPr>
            <a:t>、</a:t>
          </a:r>
          <a:r>
            <a:rPr kumimoji="1" lang="en-US" altLang="ja-JP" sz="800">
              <a:solidFill>
                <a:sysClr val="windowText" lastClr="000000"/>
              </a:solidFill>
              <a:latin typeface="HG丸ｺﾞｼｯｸM-PRO"/>
              <a:ea typeface="HG丸ｺﾞｼｯｸM-PRO"/>
            </a:rPr>
            <a:t>50%</a:t>
          </a:r>
          <a:r>
            <a:rPr kumimoji="1" lang="ja-JP" altLang="en-US" sz="800">
              <a:solidFill>
                <a:sysClr val="windowText" lastClr="000000"/>
              </a:solidFill>
              <a:latin typeface="HG丸ｺﾞｼｯｸM-PRO"/>
              <a:ea typeface="HG丸ｺﾞｼｯｸM-PRO"/>
            </a:rPr>
            <a:t>以上で木材使用部位として評価されます。</a:t>
          </a:r>
          <a:endParaRPr kumimoji="1" lang="en-US" altLang="ja-JP" sz="800">
            <a:solidFill>
              <a:sysClr val="windowText" lastClr="000000"/>
            </a:solidFill>
            <a:latin typeface="HG丸ｺﾞｼｯｸM-PRO"/>
            <a:ea typeface="HG丸ｺﾞｼｯｸM-PRO"/>
          </a:endParaRPr>
        </a:p>
        <a:p>
          <a:pPr marL="108000" indent="-360000" algn="l"/>
          <a:r>
            <a:rPr kumimoji="1" lang="en-US" altLang="ja-JP" sz="800">
              <a:solidFill>
                <a:sysClr val="windowText" lastClr="000000"/>
              </a:solidFill>
              <a:latin typeface="HG丸ｺﾞｼｯｸM-PRO"/>
              <a:ea typeface="HG丸ｺﾞｼｯｸM-PRO"/>
            </a:rPr>
            <a:t>※9.</a:t>
          </a:r>
          <a:r>
            <a:rPr kumimoji="1" lang="ja-JP" altLang="en-US" sz="800">
              <a:solidFill>
                <a:sysClr val="windowText" lastClr="000000"/>
              </a:solidFill>
              <a:latin typeface="HG丸ｺﾞｼｯｸM-PRO"/>
              <a:ea typeface="HG丸ｺﾞｼｯｸM-PRO"/>
            </a:rPr>
            <a:t>天井、壁、床あるいは構造部材のうち２つ以上で、評価項目</a:t>
          </a:r>
          <a:r>
            <a:rPr kumimoji="1" lang="en-US" altLang="ja-JP" sz="800">
              <a:solidFill>
                <a:sysClr val="windowText" lastClr="000000"/>
              </a:solidFill>
              <a:latin typeface="HG丸ｺﾞｼｯｸM-PRO"/>
              <a:ea typeface="HG丸ｺﾞｼｯｸM-PRO"/>
            </a:rPr>
            <a:t>Ⅲ</a:t>
          </a:r>
          <a:r>
            <a:rPr kumimoji="1" lang="ja-JP" altLang="en-US" sz="800">
              <a:solidFill>
                <a:sysClr val="windowText" lastClr="000000"/>
              </a:solidFill>
              <a:latin typeface="HG丸ｺﾞｼｯｸM-PRO"/>
              <a:ea typeface="HG丸ｺﾞｼｯｸM-PRO"/>
            </a:rPr>
            <a:t>における➀の加点評価基準が達成でき</a:t>
          </a:r>
          <a:r>
            <a:rPr kumimoji="1" lang="en-US" altLang="ja-JP" sz="800">
              <a:solidFill>
                <a:sysClr val="windowText" lastClr="000000"/>
              </a:solidFill>
              <a:latin typeface="HG丸ｺﾞｼｯｸM-PRO"/>
              <a:ea typeface="HG丸ｺﾞｼｯｸM-PRO"/>
            </a:rPr>
            <a:t>"OK"</a:t>
          </a:r>
          <a:r>
            <a:rPr kumimoji="1" lang="ja-JP" altLang="en-US" sz="800">
              <a:solidFill>
                <a:sysClr val="windowText" lastClr="000000"/>
              </a:solidFill>
              <a:latin typeface="HG丸ｺﾞｼｯｸM-PRO"/>
              <a:ea typeface="HG丸ｺﾞｼｯｸM-PRO"/>
            </a:rPr>
            <a:t>と自動で記入されます。</a:t>
          </a:r>
          <a:endParaRPr kumimoji="1" lang="en-US" altLang="ja-JP" sz="800">
            <a:solidFill>
              <a:sysClr val="windowText" lastClr="000000"/>
            </a:solidFill>
            <a:latin typeface="HG丸ｺﾞｼｯｸM-PRO"/>
            <a:ea typeface="HG丸ｺﾞｼｯｸM-PRO"/>
          </a:endParaRPr>
        </a:p>
        <a:p>
          <a:pPr marL="108000" indent="-360000" algn="l"/>
          <a:r>
            <a:rPr kumimoji="1" lang="en-US" altLang="ja-JP" sz="800">
              <a:solidFill>
                <a:sysClr val="windowText" lastClr="000000"/>
              </a:solidFill>
              <a:latin typeface="HG丸ｺﾞｼｯｸM-PRO"/>
              <a:ea typeface="HG丸ｺﾞｼｯｸM-PRO"/>
            </a:rPr>
            <a:t>※10.</a:t>
          </a:r>
          <a:r>
            <a:rPr kumimoji="1" lang="ja-JP" altLang="en-US" sz="800">
              <a:solidFill>
                <a:sysClr val="windowText" lastClr="000000"/>
              </a:solidFill>
              <a:latin typeface="HG丸ｺﾞｼｯｸM-PRO"/>
              <a:ea typeface="HG丸ｺﾞｼｯｸM-PRO"/>
            </a:rPr>
            <a:t>居室以外における木材使用箇所を評価する場合に記入します。</a:t>
          </a:r>
          <a:endParaRPr kumimoji="1" lang="en-US" altLang="ja-JP" sz="800">
            <a:solidFill>
              <a:sysClr val="windowText" lastClr="000000"/>
            </a:solidFill>
            <a:latin typeface="HG丸ｺﾞｼｯｸM-PRO"/>
            <a:ea typeface="HG丸ｺﾞｼｯｸM-PRO"/>
          </a:endParaRPr>
        </a:p>
        <a:p>
          <a:pPr marL="108000" indent="-360000" algn="l"/>
          <a:r>
            <a:rPr kumimoji="1" lang="en-US" altLang="ja-JP" sz="800">
              <a:solidFill>
                <a:sysClr val="windowText" lastClr="000000"/>
              </a:solidFill>
              <a:latin typeface="HG丸ｺﾞｼｯｸM-PRO"/>
              <a:ea typeface="HG丸ｺﾞｼｯｸM-PRO"/>
            </a:rPr>
            <a:t>※11.</a:t>
          </a:r>
          <a:r>
            <a:rPr kumimoji="1" lang="ja-JP" altLang="en-US" sz="800">
              <a:solidFill>
                <a:sysClr val="windowText" lastClr="000000"/>
              </a:solidFill>
              <a:latin typeface="HG丸ｺﾞｼｯｸM-PRO"/>
              <a:ea typeface="HG丸ｺﾞｼｯｸM-PRO"/>
            </a:rPr>
            <a:t>居室以外における木材使用箇所の数を入力します。最大</a:t>
          </a:r>
          <a:r>
            <a:rPr kumimoji="1" lang="en-US" altLang="ja-JP" sz="800">
              <a:solidFill>
                <a:sysClr val="windowText" lastClr="000000"/>
              </a:solidFill>
              <a:latin typeface="HG丸ｺﾞｼｯｸM-PRO"/>
              <a:ea typeface="HG丸ｺﾞｼｯｸM-PRO"/>
            </a:rPr>
            <a:t>3</a:t>
          </a:r>
          <a:r>
            <a:rPr kumimoji="1" lang="ja-JP" altLang="en-US" sz="800">
              <a:solidFill>
                <a:sysClr val="windowText" lastClr="000000"/>
              </a:solidFill>
              <a:latin typeface="HG丸ｺﾞｼｯｸM-PRO"/>
              <a:ea typeface="HG丸ｺﾞｼｯｸM-PRO"/>
            </a:rPr>
            <a:t>箇所まで評価できます。</a:t>
          </a:r>
          <a:endParaRPr kumimoji="1" lang="en-US" altLang="ja-JP" sz="800">
            <a:solidFill>
              <a:sysClr val="windowText" lastClr="000000"/>
            </a:solidFill>
            <a:latin typeface="HG丸ｺﾞｼｯｸM-PRO"/>
            <a:ea typeface="HG丸ｺﾞｼｯｸM-PRO"/>
          </a:endParaRPr>
        </a:p>
        <a:p>
          <a:pPr marL="108000" indent="-360000" algn="l"/>
          <a:r>
            <a:rPr kumimoji="1" lang="en-US" altLang="ja-JP" sz="800">
              <a:solidFill>
                <a:sysClr val="windowText" lastClr="000000"/>
              </a:solidFill>
              <a:latin typeface="HG丸ｺﾞｼｯｸM-PRO"/>
              <a:ea typeface="HG丸ｺﾞｼｯｸM-PRO"/>
            </a:rPr>
            <a:t>※12.</a:t>
          </a:r>
          <a:r>
            <a:rPr kumimoji="1" lang="ja-JP" altLang="en-US" sz="800">
              <a:solidFill>
                <a:sysClr val="windowText" lastClr="000000"/>
              </a:solidFill>
              <a:latin typeface="HG丸ｺﾞｼｯｸM-PRO"/>
              <a:ea typeface="HG丸ｺﾞｼｯｸM-PRO"/>
            </a:rPr>
            <a:t>居室以外における木材使用箇所について使用箇所の名称と使用方法のとその説明を記入します。</a:t>
          </a:r>
          <a:endParaRPr kumimoji="1" lang="en-US" altLang="ja-JP" sz="800">
            <a:solidFill>
              <a:sysClr val="windowText" lastClr="000000"/>
            </a:solidFill>
            <a:latin typeface="HG丸ｺﾞｼｯｸM-PRO"/>
            <a:ea typeface="HG丸ｺﾞｼｯｸM-PRO"/>
          </a:endParaRPr>
        </a:p>
        <a:p>
          <a:pPr marL="108000" indent="-360000" algn="l"/>
          <a:r>
            <a:rPr kumimoji="1" lang="en-US" altLang="ja-JP" sz="800">
              <a:solidFill>
                <a:sysClr val="windowText" lastClr="000000"/>
              </a:solidFill>
              <a:latin typeface="HG丸ｺﾞｼｯｸM-PRO"/>
              <a:ea typeface="HG丸ｺﾞｼｯｸM-PRO"/>
            </a:rPr>
            <a:t>※13</a:t>
          </a:r>
          <a:r>
            <a:rPr kumimoji="1" lang="ja-JP" altLang="en-US" sz="800">
              <a:solidFill>
                <a:schemeClr val="tx1"/>
              </a:solidFill>
              <a:latin typeface="HG丸ｺﾞｼｯｸM-PRO"/>
              <a:ea typeface="HG丸ｺﾞｼｯｸM-PRO"/>
            </a:rPr>
            <a:t>外壁の外装材に関して視覚的に分かる方法での木材使用の有無をチェックします。建物の外から一目で木材と分かるような、外装材や構造躯体の現し仕上げを採用している場合に評価します。ガラス等による視覚的に分かる形により内装等の木材利用が建物の外から確認できるような場合も評価対象となります。</a:t>
          </a:r>
          <a:endParaRPr kumimoji="1" lang="en-US" altLang="ja-JP" sz="800">
            <a:solidFill>
              <a:schemeClr val="tx1"/>
            </a:solidFill>
            <a:latin typeface="HG丸ｺﾞｼｯｸM-PRO"/>
            <a:ea typeface="HG丸ｺﾞｼｯｸM-PRO"/>
          </a:endParaRPr>
        </a:p>
        <a:p>
          <a:pPr marL="108000" indent="-360000" algn="l"/>
          <a:r>
            <a:rPr kumimoji="1" lang="en-US" altLang="ja-JP" sz="800">
              <a:solidFill>
                <a:schemeClr val="tx1"/>
              </a:solidFill>
              <a:latin typeface="HG丸ｺﾞｼｯｸM-PRO"/>
              <a:ea typeface="HG丸ｺﾞｼｯｸM-PRO"/>
            </a:rPr>
            <a:t>※14.※13</a:t>
          </a:r>
          <a:r>
            <a:rPr kumimoji="1" lang="ja-JP" altLang="en-US" sz="800">
              <a:solidFill>
                <a:schemeClr val="tx1"/>
              </a:solidFill>
              <a:latin typeface="HG丸ｺﾞｼｯｸM-PRO"/>
              <a:ea typeface="HG丸ｺﾞｼｯｸM-PRO"/>
            </a:rPr>
            <a:t>をチェックした場合に、外壁などの外装に視覚的に木材を使用している箇所や使用箇所の外から確認できる箇所の名称と使用方法の説明を記入します。</a:t>
          </a:r>
          <a:endParaRPr kumimoji="1" lang="en-US" altLang="ja-JP" sz="800">
            <a:solidFill>
              <a:schemeClr val="tx1"/>
            </a:solidFill>
            <a:latin typeface="HG丸ｺﾞｼｯｸM-PRO"/>
            <a:ea typeface="HG丸ｺﾞｼｯｸM-PRO"/>
          </a:endParaRPr>
        </a:p>
        <a:p>
          <a:pPr marL="108000" indent="-360000" algn="l"/>
          <a:r>
            <a:rPr kumimoji="1" lang="en-US" altLang="ja-JP" sz="800">
              <a:solidFill>
                <a:schemeClr val="tx1"/>
              </a:solidFill>
              <a:latin typeface="HG丸ｺﾞｼｯｸM-PRO"/>
              <a:ea typeface="HG丸ｺﾞｼｯｸM-PRO"/>
            </a:rPr>
            <a:t>※1</a:t>
          </a:r>
          <a:r>
            <a:rPr kumimoji="1" lang="ja-JP" altLang="en-US" sz="800">
              <a:solidFill>
                <a:schemeClr val="tx1"/>
              </a:solidFill>
              <a:latin typeface="HG丸ｺﾞｼｯｸM-PRO"/>
              <a:ea typeface="HG丸ｺﾞｼｯｸM-PRO"/>
            </a:rPr>
            <a:t>５</a:t>
          </a:r>
          <a:r>
            <a:rPr kumimoji="1" lang="en-US" altLang="ja-JP" sz="800">
              <a:solidFill>
                <a:schemeClr val="tx1"/>
              </a:solidFill>
              <a:latin typeface="HG丸ｺﾞｼｯｸM-PRO"/>
              <a:ea typeface="HG丸ｺﾞｼｯｸM-PRO"/>
            </a:rPr>
            <a:t>.</a:t>
          </a:r>
          <a:r>
            <a:rPr kumimoji="1" lang="ja-JP" altLang="en-US" sz="800">
              <a:solidFill>
                <a:schemeClr val="tx1"/>
              </a:solidFill>
              <a:latin typeface="HG丸ｺﾞｼｯｸM-PRO"/>
              <a:ea typeface="HG丸ｺﾞｼｯｸM-PRO"/>
            </a:rPr>
            <a:t>外壁の外装材以外の、軒裏等を含む部位で視覚的に分かる方法での木材使用の有無をチェックします。</a:t>
          </a:r>
          <a:endParaRPr kumimoji="1" lang="en-US" altLang="ja-JP" sz="800">
            <a:solidFill>
              <a:schemeClr val="tx1"/>
            </a:solidFill>
            <a:latin typeface="HG丸ｺﾞｼｯｸM-PRO"/>
            <a:ea typeface="HG丸ｺﾞｼｯｸM-PRO"/>
          </a:endParaRPr>
        </a:p>
        <a:p>
          <a:pPr marL="108000" indent="-360000" algn="l"/>
          <a:r>
            <a:rPr kumimoji="1" lang="en-US" altLang="ja-JP" sz="800">
              <a:solidFill>
                <a:schemeClr val="tx1"/>
              </a:solidFill>
              <a:latin typeface="HG丸ｺﾞｼｯｸM-PRO"/>
              <a:ea typeface="HG丸ｺﾞｼｯｸM-PRO"/>
            </a:rPr>
            <a:t>※16.※15</a:t>
          </a:r>
          <a:r>
            <a:rPr kumimoji="1" lang="ja-JP" altLang="en-US" sz="800">
              <a:solidFill>
                <a:schemeClr val="tx1"/>
              </a:solidFill>
              <a:latin typeface="HG丸ｺﾞｼｯｸM-PRO"/>
              <a:ea typeface="HG丸ｺﾞｼｯｸM-PRO"/>
            </a:rPr>
            <a:t>をチェックした場合に、外壁以外の、軒裏などを含む部位で、外装に視覚的に木材を使用している箇所について使用箇所の名称と使用箇所の説明を記入します。</a:t>
          </a:r>
          <a:endParaRPr kumimoji="1" lang="en-US" altLang="ja-JP" sz="800">
            <a:solidFill>
              <a:schemeClr val="tx1"/>
            </a:solidFill>
            <a:latin typeface="HG丸ｺﾞｼｯｸM-PRO"/>
            <a:ea typeface="HG丸ｺﾞｼｯｸM-PRO"/>
          </a:endParaRPr>
        </a:p>
      </xdr:txBody>
    </xdr:sp>
    <xdr:clientData/>
  </xdr:twoCellAnchor>
  <xdr:twoCellAnchor>
    <xdr:from xmlns:xdr="http://schemas.openxmlformats.org/drawingml/2006/spreadsheetDrawing">
      <xdr:col>40</xdr:col>
      <xdr:colOff>145415</xdr:colOff>
      <xdr:row>13</xdr:row>
      <xdr:rowOff>176530</xdr:rowOff>
    </xdr:from>
    <xdr:to xmlns:xdr="http://schemas.openxmlformats.org/drawingml/2006/spreadsheetDrawing">
      <xdr:col>41</xdr:col>
      <xdr:colOff>161925</xdr:colOff>
      <xdr:row>13</xdr:row>
      <xdr:rowOff>266700</xdr:rowOff>
    </xdr:to>
    <xdr:sp macro="" textlink="">
      <xdr:nvSpPr>
        <xdr:cNvPr id="2" name="正方形/長方形 1"/>
        <xdr:cNvSpPr/>
      </xdr:nvSpPr>
      <xdr:spPr>
        <a:xfrm>
          <a:off x="11467465" y="3632200"/>
          <a:ext cx="290195" cy="90170"/>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33</xdr:col>
      <xdr:colOff>250190</xdr:colOff>
      <xdr:row>13</xdr:row>
      <xdr:rowOff>175895</xdr:rowOff>
    </xdr:from>
    <xdr:to xmlns:xdr="http://schemas.openxmlformats.org/drawingml/2006/spreadsheetDrawing">
      <xdr:col>34</xdr:col>
      <xdr:colOff>83185</xdr:colOff>
      <xdr:row>13</xdr:row>
      <xdr:rowOff>265430</xdr:rowOff>
    </xdr:to>
    <xdr:sp macro="" textlink="">
      <xdr:nvSpPr>
        <xdr:cNvPr id="4" name="正方形/長方形 3"/>
        <xdr:cNvSpPr/>
      </xdr:nvSpPr>
      <xdr:spPr>
        <a:xfrm>
          <a:off x="9472930" y="3631565"/>
          <a:ext cx="290195" cy="89535"/>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27</xdr:row>
      <xdr:rowOff>313055</xdr:rowOff>
    </xdr:from>
    <xdr:to xmlns:xdr="http://schemas.openxmlformats.org/drawingml/2006/spreadsheetDrawing">
      <xdr:col>22</xdr:col>
      <xdr:colOff>23495</xdr:colOff>
      <xdr:row>30</xdr:row>
      <xdr:rowOff>0</xdr:rowOff>
    </xdr:to>
    <xdr:grpSp>
      <xdr:nvGrpSpPr>
        <xdr:cNvPr id="4" name="グループ化 3"/>
        <xdr:cNvGrpSpPr/>
      </xdr:nvGrpSpPr>
      <xdr:grpSpPr>
        <a:xfrm>
          <a:off x="0" y="8394065"/>
          <a:ext cx="6044565" cy="641350"/>
          <a:chOff x="0" y="8456706"/>
          <a:chExt cx="6104255" cy="642470"/>
        </a:xfrm>
      </xdr:grpSpPr>
      <xdr:sp macro="" textlink="">
        <xdr:nvSpPr>
          <xdr:cNvPr id="3" name="テキスト ボックス 2"/>
          <xdr:cNvSpPr txBox="1"/>
        </xdr:nvSpPr>
        <xdr:spPr>
          <a:xfrm>
            <a:off x="0" y="8456706"/>
            <a:ext cx="6104255" cy="6424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pPr indent="0"/>
            <a:r>
              <a:rPr kumimoji="1" lang="en-US" altLang="ja-JP" sz="1000">
                <a:latin typeface="HG丸ｺﾞｼｯｸM-PRO"/>
                <a:ea typeface="HG丸ｺﾞｼｯｸM-PRO"/>
              </a:rPr>
              <a:t>【</a:t>
            </a:r>
            <a:r>
              <a:rPr kumimoji="1" lang="ja-JP" altLang="en-US" sz="1000">
                <a:latin typeface="HG丸ｺﾞｼｯｸM-PRO"/>
                <a:ea typeface="HG丸ｺﾞｼｯｸM-PRO"/>
              </a:rPr>
              <a:t>入力方法</a:t>
            </a:r>
            <a:r>
              <a:rPr kumimoji="1" lang="en-US" altLang="ja-JP" sz="1000">
                <a:latin typeface="HG丸ｺﾞｼｯｸM-PRO"/>
                <a:ea typeface="HG丸ｺﾞｼｯｸM-PRO"/>
              </a:rPr>
              <a:t>】</a:t>
            </a:r>
          </a:p>
          <a:p>
            <a:pPr indent="0"/>
            <a:r>
              <a:rPr kumimoji="1" lang="ja-JP" altLang="en-US" sz="1000">
                <a:latin typeface="HG丸ｺﾞｼｯｸM-PRO"/>
                <a:ea typeface="HG丸ｺﾞｼｯｸM-PRO"/>
              </a:rPr>
              <a:t>・　　　　には文字や数字を入力してください。</a:t>
            </a:r>
          </a:p>
          <a:p>
            <a:pPr indent="0"/>
            <a:r>
              <a:rPr kumimoji="1" lang="ja-JP" altLang="en-US" sz="1000">
                <a:latin typeface="HG丸ｺﾞｼｯｸM-PRO"/>
                <a:ea typeface="HG丸ｺﾞｼｯｸM-PRO"/>
              </a:rPr>
              <a:t>・　　　　はプルダウンから選択してください。</a:t>
            </a:r>
          </a:p>
        </xdr:txBody>
      </xdr:sp>
      <xdr:sp macro="" textlink="">
        <xdr:nvSpPr>
          <xdr:cNvPr id="2" name="正方形/長方形 1"/>
          <xdr:cNvSpPr/>
        </xdr:nvSpPr>
        <xdr:spPr>
          <a:xfrm>
            <a:off x="226846" y="8871558"/>
            <a:ext cx="396000" cy="10799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正方形/長方形 4"/>
          <xdr:cNvSpPr/>
        </xdr:nvSpPr>
        <xdr:spPr>
          <a:xfrm>
            <a:off x="237903" y="8715939"/>
            <a:ext cx="396000" cy="107999"/>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5.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6.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
    <tabColor rgb="FFFFC000"/>
  </sheetPr>
  <dimension ref="A1:AR124"/>
  <sheetViews>
    <sheetView tabSelected="1" view="pageBreakPreview" zoomScale="70" zoomScaleSheetLayoutView="70" workbookViewId="0">
      <selection activeCell="U8" sqref="U8:AA8"/>
    </sheetView>
  </sheetViews>
  <sheetFormatPr defaultRowHeight="18.75"/>
  <cols>
    <col min="1" max="27" width="4.69921875" customWidth="1"/>
    <col min="28" max="28" width="4.69921875" style="1" customWidth="1"/>
    <col min="29" max="32" width="4.69921875" customWidth="1"/>
    <col min="33" max="33" width="4.69921875" style="1" customWidth="1"/>
    <col min="34" max="37" width="4.69921875" customWidth="1"/>
    <col min="38" max="38" width="4.69921875" style="1" customWidth="1"/>
    <col min="39" max="44" width="4.69921875" customWidth="1"/>
    <col min="45" max="45" width="8.69921875" customWidth="1"/>
  </cols>
  <sheetData>
    <row r="1" spans="1:28" ht="25.05" customHeight="1">
      <c r="A1" s="2"/>
      <c r="B1" s="2"/>
      <c r="C1" s="2"/>
      <c r="D1" s="2"/>
      <c r="E1" s="2"/>
      <c r="F1" s="2"/>
      <c r="G1" s="2"/>
      <c r="H1" s="2"/>
      <c r="I1" s="2"/>
      <c r="J1" s="2"/>
      <c r="K1" s="2"/>
      <c r="L1" s="2"/>
      <c r="M1" s="2"/>
      <c r="N1" s="2"/>
      <c r="P1" s="99" t="s">
        <v>1</v>
      </c>
      <c r="Q1" s="99"/>
      <c r="R1" s="99"/>
      <c r="S1" s="88" t="str">
        <f>+表紙及び評価結果!AG37</f>
        <v>-</v>
      </c>
      <c r="T1" s="90"/>
      <c r="U1" s="90" t="s">
        <v>4</v>
      </c>
      <c r="V1" s="88">
        <f>+表紙及び評価結果!AU7</f>
        <v>0</v>
      </c>
      <c r="W1" s="90"/>
      <c r="X1" s="90" t="s">
        <v>10</v>
      </c>
      <c r="Y1" s="88">
        <f>+表紙及び評価結果!AX7</f>
        <v>0</v>
      </c>
      <c r="Z1" s="90"/>
      <c r="AA1" s="116" t="s">
        <v>5</v>
      </c>
    </row>
    <row r="2" spans="1:28" ht="25.05" customHeight="1">
      <c r="A2" s="2"/>
      <c r="B2" s="2"/>
      <c r="C2" s="2"/>
      <c r="D2" s="2"/>
      <c r="E2" s="2"/>
      <c r="F2" s="2"/>
      <c r="G2" s="2"/>
      <c r="H2" s="2"/>
      <c r="I2" s="2"/>
      <c r="J2" s="2"/>
      <c r="K2" s="2"/>
      <c r="L2" s="2"/>
      <c r="M2" s="2"/>
      <c r="N2" s="2"/>
      <c r="P2" s="99" t="s">
        <v>6</v>
      </c>
      <c r="Q2" s="99"/>
      <c r="R2" s="99"/>
      <c r="S2" s="110">
        <f>+表紙及び評価結果!AO8</f>
        <v>0</v>
      </c>
      <c r="T2" s="110"/>
      <c r="U2" s="110"/>
      <c r="V2" s="110"/>
      <c r="W2" s="110"/>
      <c r="X2" s="110"/>
      <c r="Y2" s="110"/>
      <c r="Z2" s="110"/>
      <c r="AA2" s="110"/>
    </row>
    <row r="3" spans="1:28" ht="25.05" customHeight="1">
      <c r="A3" s="2"/>
      <c r="B3" s="2"/>
      <c r="C3" s="2"/>
      <c r="D3" s="2"/>
      <c r="E3" s="2"/>
      <c r="F3" s="2"/>
      <c r="G3" s="2"/>
      <c r="H3" s="2"/>
      <c r="I3" s="2"/>
      <c r="J3" s="2"/>
      <c r="K3" s="2"/>
      <c r="L3" s="2"/>
      <c r="M3" s="2"/>
      <c r="N3" s="2"/>
      <c r="P3" s="100"/>
      <c r="Q3" s="100"/>
      <c r="R3" s="100"/>
      <c r="S3" s="111"/>
      <c r="T3" s="111"/>
      <c r="U3" s="111"/>
      <c r="V3" s="111"/>
      <c r="W3" s="111"/>
      <c r="X3" s="111"/>
      <c r="Y3" s="111"/>
      <c r="Z3" s="111"/>
      <c r="AA3" s="111"/>
    </row>
    <row r="4" spans="1:28" ht="25.05" customHeight="1">
      <c r="A4" s="3" t="s">
        <v>12</v>
      </c>
      <c r="B4" s="3"/>
      <c r="C4" s="3"/>
      <c r="D4" s="3"/>
      <c r="E4" s="3"/>
      <c r="F4" s="3"/>
      <c r="G4" s="3"/>
      <c r="H4" s="3"/>
      <c r="I4" s="3"/>
      <c r="J4" s="3"/>
      <c r="K4" s="3"/>
      <c r="L4" s="3"/>
      <c r="M4" s="3"/>
      <c r="N4" s="3"/>
      <c r="O4" s="3"/>
      <c r="P4" s="3"/>
      <c r="Q4" s="3"/>
      <c r="R4" s="3"/>
      <c r="S4" s="3"/>
      <c r="T4" s="3"/>
      <c r="U4" s="3"/>
      <c r="V4" s="3"/>
      <c r="W4" s="3"/>
      <c r="X4" s="3"/>
      <c r="Y4" s="3"/>
      <c r="Z4" s="3"/>
      <c r="AA4" s="3"/>
    </row>
    <row r="5" spans="1:28" ht="25.05" customHeight="1">
      <c r="A5" s="4" t="s">
        <v>15</v>
      </c>
      <c r="B5" s="34"/>
      <c r="C5" s="34"/>
      <c r="D5" s="34"/>
      <c r="E5" s="34"/>
      <c r="F5" s="34"/>
      <c r="G5" s="34"/>
      <c r="H5" s="34"/>
      <c r="I5" s="34"/>
      <c r="J5" s="34"/>
      <c r="K5" s="34"/>
      <c r="L5" s="34"/>
      <c r="M5" s="34"/>
      <c r="N5" s="34"/>
      <c r="O5" s="34"/>
      <c r="P5" s="34"/>
      <c r="Q5" s="34"/>
      <c r="R5" s="34"/>
      <c r="S5" s="34"/>
      <c r="T5" s="34"/>
      <c r="U5" s="34"/>
      <c r="V5" s="34"/>
      <c r="W5" s="34"/>
      <c r="X5" s="34"/>
      <c r="Y5" s="34"/>
      <c r="Z5" s="34"/>
      <c r="AA5" s="34"/>
    </row>
    <row r="6" spans="1:28" ht="25.05" customHeight="1">
      <c r="A6" s="5" t="s">
        <v>16</v>
      </c>
      <c r="B6" s="35"/>
      <c r="C6" s="35"/>
      <c r="D6" s="62"/>
      <c r="E6" s="67" t="str">
        <f>+表紙及び評価結果!F36</f>
        <v>-</v>
      </c>
      <c r="F6" s="79"/>
      <c r="G6" s="79"/>
      <c r="H6" s="79"/>
      <c r="I6" s="79"/>
      <c r="J6" s="79"/>
      <c r="K6" s="79"/>
      <c r="L6" s="79"/>
      <c r="M6" s="79"/>
      <c r="N6" s="79"/>
      <c r="O6" s="79"/>
      <c r="P6" s="79"/>
      <c r="Q6" s="79"/>
      <c r="R6" s="79"/>
      <c r="S6" s="79"/>
      <c r="T6" s="79"/>
      <c r="U6" s="79"/>
      <c r="V6" s="79"/>
      <c r="W6" s="79"/>
      <c r="X6" s="79"/>
      <c r="Y6" s="79"/>
      <c r="Z6" s="79"/>
      <c r="AA6" s="117"/>
    </row>
    <row r="7" spans="1:28" ht="25.05" customHeight="1">
      <c r="A7" s="6" t="s">
        <v>18</v>
      </c>
      <c r="B7" s="36"/>
      <c r="C7" s="36"/>
      <c r="D7" s="63"/>
      <c r="E7" s="68" t="str">
        <f>+表紙及び評価結果!F37</f>
        <v>-</v>
      </c>
      <c r="F7" s="80"/>
      <c r="G7" s="80"/>
      <c r="H7" s="80"/>
      <c r="I7" s="80"/>
      <c r="J7" s="80"/>
      <c r="K7" s="80"/>
      <c r="L7" s="80"/>
      <c r="M7" s="80"/>
      <c r="N7" s="80"/>
      <c r="O7" s="80"/>
      <c r="P7" s="80"/>
      <c r="Q7" s="80"/>
      <c r="R7" s="80"/>
      <c r="S7" s="80"/>
      <c r="T7" s="80"/>
      <c r="U7" s="80"/>
      <c r="V7" s="80"/>
      <c r="W7" s="80"/>
      <c r="X7" s="80"/>
      <c r="Y7" s="80"/>
      <c r="Z7" s="80"/>
      <c r="AA7" s="118"/>
    </row>
    <row r="8" spans="1:28" ht="25.05" customHeight="1">
      <c r="A8" s="7" t="s">
        <v>21</v>
      </c>
      <c r="B8" s="36"/>
      <c r="C8" s="36"/>
      <c r="D8" s="63"/>
      <c r="E8" s="69">
        <f>+表紙及び評価結果!F40</f>
        <v>0</v>
      </c>
      <c r="F8" s="81"/>
      <c r="G8" s="81"/>
      <c r="H8" s="36" t="s">
        <v>26</v>
      </c>
      <c r="I8" s="36"/>
      <c r="J8" s="88" t="s">
        <v>27</v>
      </c>
      <c r="K8" s="90"/>
      <c r="L8" s="92">
        <f>+表紙及び評価結果!O8</f>
        <v>0</v>
      </c>
      <c r="M8" s="92"/>
      <c r="N8" s="92"/>
      <c r="O8" s="92"/>
      <c r="P8" s="92"/>
      <c r="Q8" s="92"/>
      <c r="R8" s="103"/>
      <c r="S8" s="88" t="s">
        <v>11</v>
      </c>
      <c r="T8" s="90"/>
      <c r="U8" s="115"/>
      <c r="V8" s="115"/>
      <c r="W8" s="115"/>
      <c r="X8" s="115"/>
      <c r="Y8" s="115"/>
      <c r="Z8" s="115"/>
      <c r="AA8" s="119"/>
    </row>
    <row r="9" spans="1:28" ht="25.05" customHeight="1">
      <c r="A9" s="7" t="s">
        <v>25</v>
      </c>
      <c r="B9" s="36"/>
      <c r="C9" s="36"/>
      <c r="D9" s="63"/>
      <c r="E9" s="70"/>
      <c r="F9" s="82"/>
      <c r="G9" s="82"/>
      <c r="H9" s="82"/>
      <c r="I9" s="86"/>
      <c r="J9" s="37" t="s">
        <v>37</v>
      </c>
      <c r="K9" s="36"/>
      <c r="L9" s="36"/>
      <c r="M9" s="63"/>
      <c r="N9" s="70"/>
      <c r="O9" s="82"/>
      <c r="P9" s="82"/>
      <c r="Q9" s="82"/>
      <c r="R9" s="86"/>
      <c r="S9" s="112" t="s">
        <v>39</v>
      </c>
      <c r="T9" s="114"/>
      <c r="U9" s="81" t="s">
        <v>40</v>
      </c>
      <c r="V9" s="90" t="str">
        <f>+表紙及び評価結果!W38</f>
        <v>-</v>
      </c>
      <c r="W9" s="90"/>
      <c r="X9" s="90"/>
      <c r="Y9" s="81" t="s">
        <v>43</v>
      </c>
      <c r="Z9" s="90" t="str">
        <f>+表紙及び評価結果!AA38</f>
        <v>-</v>
      </c>
      <c r="AA9" s="120"/>
    </row>
    <row r="10" spans="1:28" ht="25.05" customHeight="1">
      <c r="A10" s="7" t="s">
        <v>13</v>
      </c>
      <c r="B10" s="37"/>
      <c r="C10" s="37"/>
      <c r="D10" s="63"/>
      <c r="E10" s="71">
        <f>'A.木材使用量入力シート'!AO35</f>
        <v>0</v>
      </c>
      <c r="F10" s="83"/>
      <c r="G10" s="83"/>
      <c r="H10" s="36" t="s">
        <v>47</v>
      </c>
      <c r="I10" s="36"/>
      <c r="J10" s="88" t="s">
        <v>49</v>
      </c>
      <c r="K10" s="90"/>
      <c r="L10" s="93"/>
      <c r="M10" s="95"/>
      <c r="N10" s="96"/>
      <c r="O10" s="96"/>
      <c r="P10" s="96"/>
      <c r="Q10" s="36" t="s">
        <v>47</v>
      </c>
      <c r="R10" s="104" t="s">
        <v>38</v>
      </c>
      <c r="S10" s="88" t="s">
        <v>41</v>
      </c>
      <c r="T10" s="90"/>
      <c r="U10" s="90"/>
      <c r="V10" s="84"/>
      <c r="W10" s="84"/>
      <c r="X10" s="84"/>
      <c r="Y10" s="84"/>
      <c r="Z10" s="84"/>
      <c r="AA10" s="121"/>
    </row>
    <row r="11" spans="1:28" ht="25.05" customHeight="1">
      <c r="A11" s="7" t="s">
        <v>50</v>
      </c>
      <c r="B11" s="36"/>
      <c r="C11" s="36"/>
      <c r="D11" s="63"/>
      <c r="E11" s="72"/>
      <c r="F11" s="84"/>
      <c r="G11" s="84"/>
      <c r="H11" s="84"/>
      <c r="I11" s="84"/>
      <c r="J11" s="84"/>
      <c r="K11" s="84"/>
      <c r="L11" s="84"/>
      <c r="M11" s="84"/>
      <c r="N11" s="84"/>
      <c r="O11" s="84"/>
      <c r="P11" s="84"/>
      <c r="Q11" s="84"/>
      <c r="R11" s="84"/>
      <c r="S11" s="84"/>
      <c r="T11" s="84"/>
      <c r="U11" s="84"/>
      <c r="V11" s="84"/>
      <c r="W11" s="84"/>
      <c r="X11" s="84"/>
      <c r="Y11" s="84"/>
      <c r="Z11" s="84"/>
      <c r="AA11" s="121"/>
    </row>
    <row r="12" spans="1:28" ht="25.05" customHeight="1">
      <c r="A12" s="7" t="s">
        <v>51</v>
      </c>
      <c r="B12" s="36"/>
      <c r="C12" s="36"/>
      <c r="D12" s="63"/>
      <c r="E12" s="72"/>
      <c r="F12" s="84"/>
      <c r="G12" s="84"/>
      <c r="H12" s="84"/>
      <c r="I12" s="84"/>
      <c r="J12" s="84"/>
      <c r="K12" s="84"/>
      <c r="L12" s="84"/>
      <c r="M12" s="84"/>
      <c r="N12" s="84"/>
      <c r="O12" s="84"/>
      <c r="P12" s="84"/>
      <c r="Q12" s="84"/>
      <c r="R12" s="84"/>
      <c r="S12" s="84"/>
      <c r="T12" s="84"/>
      <c r="U12" s="84"/>
      <c r="V12" s="84"/>
      <c r="W12" s="84"/>
      <c r="X12" s="84"/>
      <c r="Y12" s="84"/>
      <c r="Z12" s="84"/>
      <c r="AA12" s="121"/>
    </row>
    <row r="13" spans="1:28" ht="25.05" customHeight="1">
      <c r="A13" s="8" t="s">
        <v>54</v>
      </c>
      <c r="B13" s="38"/>
      <c r="C13" s="38"/>
      <c r="D13" s="64"/>
      <c r="E13" s="73"/>
      <c r="F13" s="85"/>
      <c r="G13" s="85"/>
      <c r="H13" s="85"/>
      <c r="I13" s="85"/>
      <c r="J13" s="85"/>
      <c r="K13" s="85"/>
      <c r="L13" s="85"/>
      <c r="M13" s="85"/>
      <c r="N13" s="85"/>
      <c r="O13" s="85"/>
      <c r="P13" s="85"/>
      <c r="Q13" s="85"/>
      <c r="R13" s="85"/>
      <c r="S13" s="85"/>
      <c r="T13" s="85"/>
      <c r="U13" s="85"/>
      <c r="V13" s="85"/>
      <c r="W13" s="85"/>
      <c r="X13" s="85"/>
      <c r="Y13" s="85"/>
      <c r="Z13" s="85"/>
      <c r="AA13" s="122"/>
    </row>
    <row r="14" spans="1:28" ht="25.05" customHeight="1">
      <c r="A14" s="9"/>
      <c r="B14" s="9"/>
      <c r="C14" s="9"/>
      <c r="D14" s="9"/>
      <c r="E14" s="9"/>
      <c r="F14" s="9"/>
      <c r="G14" s="9"/>
      <c r="H14" s="9"/>
      <c r="I14" s="9"/>
      <c r="J14" s="9"/>
      <c r="K14" s="9"/>
      <c r="L14" s="9"/>
      <c r="M14" s="9"/>
      <c r="N14" s="9"/>
      <c r="O14" s="9"/>
      <c r="P14" s="9"/>
      <c r="Q14" s="9"/>
      <c r="R14" s="9"/>
      <c r="S14" s="9"/>
      <c r="T14" s="9"/>
      <c r="U14" s="9"/>
      <c r="V14" s="9"/>
      <c r="W14" s="9"/>
      <c r="X14" s="9"/>
      <c r="Y14" s="9"/>
      <c r="Z14" s="9"/>
      <c r="AA14" s="9"/>
    </row>
    <row r="15" spans="1:28" ht="25.05" customHeight="1">
      <c r="A15" s="10" t="s">
        <v>57</v>
      </c>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3"/>
      <c r="AB15" s="142"/>
    </row>
    <row r="16" spans="1:28" ht="25.05" customHeight="1">
      <c r="A16" s="11" t="s">
        <v>60</v>
      </c>
      <c r="B16" s="40" t="s">
        <v>9</v>
      </c>
      <c r="C16" s="40"/>
      <c r="D16" s="40"/>
      <c r="E16" s="40"/>
      <c r="F16" s="40"/>
      <c r="G16" s="40"/>
      <c r="H16" s="40"/>
      <c r="I16" s="40"/>
      <c r="J16" s="40"/>
      <c r="K16" s="40"/>
      <c r="L16" s="40"/>
      <c r="M16" s="40"/>
      <c r="N16" s="40"/>
      <c r="O16" s="40"/>
      <c r="P16" s="40"/>
      <c r="Q16" s="40"/>
      <c r="R16" s="40"/>
      <c r="S16" s="40"/>
      <c r="T16" s="40"/>
      <c r="U16" s="40"/>
      <c r="V16" s="40"/>
      <c r="W16" s="40"/>
      <c r="X16" s="40"/>
      <c r="Y16" s="40"/>
      <c r="Z16" s="40"/>
      <c r="AA16" s="123"/>
      <c r="AB16" s="142"/>
    </row>
    <row r="17" spans="1:44" ht="25.05" customHeight="1">
      <c r="A17" s="12" t="s">
        <v>19</v>
      </c>
      <c r="B17" s="41" t="s">
        <v>604</v>
      </c>
      <c r="C17" s="57"/>
      <c r="D17" s="43"/>
      <c r="E17" s="43"/>
      <c r="F17" s="43"/>
      <c r="G17" s="43"/>
      <c r="H17" s="43"/>
      <c r="I17" s="43"/>
      <c r="J17" s="43"/>
      <c r="K17" s="43"/>
      <c r="L17" s="43"/>
      <c r="M17" s="43"/>
      <c r="N17" s="43"/>
      <c r="O17" s="43"/>
      <c r="P17" s="43"/>
      <c r="Q17" s="43"/>
      <c r="R17" s="43"/>
      <c r="S17" s="43"/>
      <c r="T17" s="43"/>
      <c r="U17" s="43"/>
      <c r="V17" s="43"/>
      <c r="W17" s="43"/>
      <c r="X17" s="43"/>
      <c r="Y17" s="43"/>
      <c r="Z17" s="43"/>
      <c r="AA17" s="124"/>
      <c r="AB17" s="143"/>
      <c r="AC17" s="2"/>
      <c r="AD17" s="2"/>
      <c r="AE17" s="2"/>
      <c r="AF17" s="2"/>
      <c r="AG17" s="9"/>
      <c r="AH17" s="2"/>
      <c r="AI17" s="2"/>
      <c r="AJ17" s="2"/>
    </row>
    <row r="18" spans="1:44" ht="25.05" customHeight="1">
      <c r="A18" s="11" t="s">
        <v>66</v>
      </c>
      <c r="B18" s="40" t="s">
        <v>70</v>
      </c>
      <c r="C18" s="40"/>
      <c r="D18" s="40"/>
      <c r="E18" s="40"/>
      <c r="F18" s="40"/>
      <c r="G18" s="40"/>
      <c r="H18" s="40"/>
      <c r="I18" s="40"/>
      <c r="J18" s="40"/>
      <c r="K18" s="40"/>
      <c r="L18" s="40"/>
      <c r="M18" s="40"/>
      <c r="N18" s="40"/>
      <c r="O18" s="40"/>
      <c r="P18" s="40"/>
      <c r="Q18" s="40"/>
      <c r="R18" s="40"/>
      <c r="S18" s="40"/>
      <c r="T18" s="40"/>
      <c r="U18" s="40"/>
      <c r="V18" s="40"/>
      <c r="W18" s="40"/>
      <c r="X18" s="40"/>
      <c r="Y18" s="40"/>
      <c r="Z18" s="40"/>
      <c r="AA18" s="123"/>
      <c r="AB18" s="144" t="str">
        <f>+表紙及び評価結果!T41</f>
        <v>☐</v>
      </c>
      <c r="AC18" s="146" t="s">
        <v>71</v>
      </c>
      <c r="AD18" s="146"/>
      <c r="AE18" s="146"/>
      <c r="AF18" s="146"/>
      <c r="AG18" s="144"/>
      <c r="AH18" s="146"/>
      <c r="AI18" s="146"/>
      <c r="AJ18" s="146"/>
      <c r="AK18" s="147"/>
      <c r="AL18" s="145"/>
      <c r="AM18" s="147"/>
      <c r="AN18" s="147"/>
      <c r="AO18" s="147"/>
      <c r="AP18" s="147"/>
      <c r="AQ18" s="147"/>
      <c r="AR18" s="33"/>
    </row>
    <row r="19" spans="1:44" ht="25.05" customHeight="1">
      <c r="A19" s="13"/>
      <c r="B19" s="42" t="str">
        <f>IF(+AB18="☑","○","－")</f>
        <v>－</v>
      </c>
      <c r="C19" s="12" t="s">
        <v>19</v>
      </c>
      <c r="D19" s="43" t="s">
        <v>72</v>
      </c>
      <c r="E19" s="43"/>
      <c r="F19" s="43"/>
      <c r="G19" s="12" t="s">
        <v>19</v>
      </c>
      <c r="H19" s="43" t="s">
        <v>36</v>
      </c>
      <c r="I19" s="43"/>
      <c r="J19" s="89"/>
      <c r="K19" s="89"/>
      <c r="L19" s="89"/>
      <c r="M19" s="89"/>
      <c r="N19" s="89"/>
      <c r="O19" s="89"/>
      <c r="P19" s="89"/>
      <c r="Q19" s="89"/>
      <c r="R19" s="89"/>
      <c r="S19" s="89"/>
      <c r="T19" s="89"/>
      <c r="U19" s="89"/>
      <c r="V19" s="89"/>
      <c r="W19" s="89"/>
      <c r="X19" s="89"/>
      <c r="Y19" s="89"/>
      <c r="Z19" s="89"/>
      <c r="AA19" s="124"/>
      <c r="AB19" s="144" t="str">
        <f>+表紙及び評価結果!T42</f>
        <v>☐</v>
      </c>
      <c r="AC19" s="146" t="s">
        <v>74</v>
      </c>
      <c r="AD19" s="146"/>
      <c r="AE19" s="146"/>
      <c r="AF19" s="146"/>
      <c r="AG19" s="144"/>
      <c r="AH19" s="146"/>
      <c r="AI19" s="146"/>
      <c r="AJ19" s="146"/>
      <c r="AK19" s="147"/>
      <c r="AL19" s="145"/>
      <c r="AM19" s="147"/>
      <c r="AN19" s="147"/>
      <c r="AO19" s="147"/>
      <c r="AP19" s="147"/>
      <c r="AQ19" s="147"/>
      <c r="AR19" s="33"/>
    </row>
    <row r="20" spans="1:44" ht="43.2" customHeight="1">
      <c r="A20" s="11" t="s">
        <v>76</v>
      </c>
      <c r="B20" s="40" t="s">
        <v>63</v>
      </c>
      <c r="C20" s="40"/>
      <c r="D20" s="40"/>
      <c r="E20" s="40"/>
      <c r="F20" s="40"/>
      <c r="G20" s="40"/>
      <c r="H20" s="40"/>
      <c r="I20" s="40"/>
      <c r="J20" s="40"/>
      <c r="K20" s="40"/>
      <c r="L20" s="40"/>
      <c r="M20" s="40"/>
      <c r="N20" s="40"/>
      <c r="O20" s="40"/>
      <c r="P20" s="40"/>
      <c r="Q20" s="40"/>
      <c r="R20" s="40"/>
      <c r="S20" s="40"/>
      <c r="T20" s="40"/>
      <c r="U20" s="40"/>
      <c r="V20" s="40"/>
      <c r="W20" s="40"/>
      <c r="X20" s="40"/>
      <c r="Y20" s="40"/>
      <c r="Z20" s="40"/>
      <c r="AA20" s="123"/>
      <c r="AB20" s="144" t="str">
        <f>+表紙及び評価結果!W56</f>
        <v>☐</v>
      </c>
      <c r="AC20" s="146" t="s">
        <v>78</v>
      </c>
      <c r="AD20" s="146"/>
      <c r="AE20" s="146"/>
      <c r="AF20" s="146"/>
      <c r="AG20" s="144"/>
      <c r="AH20" s="146"/>
      <c r="AI20" s="146"/>
      <c r="AJ20" s="146"/>
      <c r="AK20" s="147"/>
      <c r="AL20" s="145"/>
      <c r="AM20" s="147"/>
      <c r="AN20" s="147"/>
      <c r="AO20" s="147"/>
      <c r="AP20" s="147"/>
      <c r="AQ20" s="147"/>
      <c r="AR20" s="33"/>
    </row>
    <row r="21" spans="1:44" ht="25.05" customHeight="1">
      <c r="A21" s="14"/>
      <c r="B21" s="42" t="str">
        <f>IF(+AB20="☑","○","－")</f>
        <v>－</v>
      </c>
      <c r="C21" s="12" t="s">
        <v>19</v>
      </c>
      <c r="D21" s="65" t="s">
        <v>83</v>
      </c>
      <c r="E21" s="74"/>
      <c r="F21" s="74"/>
      <c r="G21" s="74"/>
      <c r="H21" s="12" t="s">
        <v>19</v>
      </c>
      <c r="I21" s="87" t="s">
        <v>85</v>
      </c>
      <c r="J21" s="87"/>
      <c r="K21" s="87"/>
      <c r="L21" s="12" t="s">
        <v>19</v>
      </c>
      <c r="M21" s="87" t="s">
        <v>87</v>
      </c>
      <c r="N21" s="87"/>
      <c r="O21" s="87"/>
      <c r="P21" s="12" t="s">
        <v>19</v>
      </c>
      <c r="Q21" s="87" t="s">
        <v>84</v>
      </c>
      <c r="R21" s="105"/>
      <c r="S21" s="87"/>
      <c r="T21" s="87"/>
      <c r="U21" s="87"/>
      <c r="V21" s="12" t="s">
        <v>19</v>
      </c>
      <c r="W21" s="87" t="s">
        <v>94</v>
      </c>
      <c r="X21" s="87"/>
      <c r="Y21" s="87"/>
      <c r="Z21" s="87"/>
      <c r="AA21" s="125"/>
      <c r="AB21" s="144"/>
      <c r="AC21" s="146"/>
      <c r="AD21" s="146"/>
      <c r="AE21" s="146"/>
      <c r="AF21" s="146"/>
      <c r="AG21" s="144"/>
      <c r="AH21" s="146"/>
      <c r="AI21" s="146"/>
      <c r="AJ21" s="146"/>
      <c r="AK21" s="147"/>
      <c r="AL21" s="145"/>
      <c r="AM21" s="147"/>
      <c r="AN21" s="147"/>
      <c r="AO21" s="147"/>
      <c r="AP21" s="147"/>
      <c r="AQ21" s="147"/>
      <c r="AR21" s="33"/>
    </row>
    <row r="22" spans="1:44" ht="25.05" customHeight="1">
      <c r="A22" s="13"/>
      <c r="B22" s="43"/>
      <c r="C22" s="12" t="s">
        <v>19</v>
      </c>
      <c r="D22" s="43" t="s">
        <v>28</v>
      </c>
      <c r="E22" s="43"/>
      <c r="F22" s="43"/>
      <c r="G22" s="43"/>
      <c r="H22" s="12" t="s">
        <v>19</v>
      </c>
      <c r="I22" s="43" t="s">
        <v>91</v>
      </c>
      <c r="J22" s="43"/>
      <c r="K22" s="43"/>
      <c r="L22" s="43"/>
      <c r="M22" s="43"/>
      <c r="N22" s="43"/>
      <c r="O22" s="43"/>
      <c r="P22" s="12" t="s">
        <v>19</v>
      </c>
      <c r="Q22" s="43" t="s">
        <v>36</v>
      </c>
      <c r="R22" s="43"/>
      <c r="S22" s="89"/>
      <c r="T22" s="89"/>
      <c r="U22" s="89"/>
      <c r="V22" s="89"/>
      <c r="W22" s="89"/>
      <c r="X22" s="89"/>
      <c r="Y22" s="89"/>
      <c r="Z22" s="89"/>
      <c r="AA22" s="124"/>
      <c r="AB22" s="144"/>
      <c r="AC22" s="146"/>
      <c r="AD22" s="146"/>
      <c r="AE22" s="146"/>
      <c r="AF22" s="146"/>
      <c r="AG22" s="144"/>
      <c r="AH22" s="146"/>
      <c r="AI22" s="146"/>
      <c r="AJ22" s="146"/>
      <c r="AK22" s="147"/>
      <c r="AL22" s="145"/>
      <c r="AM22" s="147"/>
      <c r="AN22" s="147"/>
      <c r="AO22" s="147"/>
      <c r="AP22" s="147"/>
      <c r="AQ22" s="147"/>
      <c r="AR22" s="33"/>
    </row>
    <row r="23" spans="1:44" ht="25.05" customHeight="1">
      <c r="A23" s="11" t="s">
        <v>96</v>
      </c>
      <c r="B23" s="40" t="s">
        <v>101</v>
      </c>
      <c r="C23" s="40"/>
      <c r="D23" s="40"/>
      <c r="E23" s="40"/>
      <c r="F23" s="40"/>
      <c r="G23" s="40"/>
      <c r="H23" s="40"/>
      <c r="I23" s="40"/>
      <c r="J23" s="40"/>
      <c r="K23" s="40"/>
      <c r="L23" s="40"/>
      <c r="M23" s="40"/>
      <c r="N23" s="40"/>
      <c r="O23" s="40"/>
      <c r="P23" s="40"/>
      <c r="Q23" s="40"/>
      <c r="R23" s="40"/>
      <c r="S23" s="40"/>
      <c r="T23" s="40"/>
      <c r="U23" s="40"/>
      <c r="V23" s="40"/>
      <c r="W23" s="40"/>
      <c r="X23" s="40"/>
      <c r="Y23" s="40"/>
      <c r="Z23" s="40"/>
      <c r="AA23" s="123"/>
      <c r="AB23" s="144"/>
      <c r="AC23" s="146"/>
      <c r="AD23" s="146"/>
      <c r="AE23" s="146"/>
      <c r="AF23" s="146"/>
      <c r="AG23" s="144"/>
      <c r="AH23" s="146"/>
      <c r="AI23" s="146"/>
      <c r="AJ23" s="146"/>
      <c r="AK23" s="147"/>
      <c r="AL23" s="145"/>
      <c r="AM23" s="147"/>
      <c r="AN23" s="147"/>
      <c r="AO23" s="147"/>
      <c r="AP23" s="147"/>
      <c r="AQ23" s="147"/>
      <c r="AR23" s="33"/>
    </row>
    <row r="24" spans="1:44" ht="25.05" customHeight="1">
      <c r="A24" s="15"/>
      <c r="B24" s="44" t="str">
        <f t="shared" ref="B24:B36" si="0">IF(+AB24="☑","○","－")</f>
        <v>－</v>
      </c>
      <c r="C24" s="58" t="s">
        <v>19</v>
      </c>
      <c r="D24" s="20" t="s">
        <v>32</v>
      </c>
      <c r="E24" s="20"/>
      <c r="F24" s="20"/>
      <c r="G24" s="20"/>
      <c r="H24" s="20"/>
      <c r="I24" s="20"/>
      <c r="J24" s="20"/>
      <c r="K24" s="20"/>
      <c r="L24" s="20"/>
      <c r="M24" s="20"/>
      <c r="N24" s="20"/>
      <c r="O24" s="57"/>
      <c r="P24" s="57"/>
      <c r="Q24" s="57"/>
      <c r="R24" s="57"/>
      <c r="S24" s="57"/>
      <c r="T24" s="57"/>
      <c r="U24" s="57"/>
      <c r="V24" s="57"/>
      <c r="W24" s="57"/>
      <c r="X24" s="57"/>
      <c r="Y24" s="20"/>
      <c r="Z24" s="20"/>
      <c r="AA24" s="126"/>
      <c r="AB24" s="144" t="str">
        <f>+表紙及び評価結果!C60</f>
        <v>☐</v>
      </c>
      <c r="AC24" s="146" t="s">
        <v>31</v>
      </c>
      <c r="AD24" s="146"/>
      <c r="AE24" s="146"/>
      <c r="AF24" s="146"/>
      <c r="AG24" s="9"/>
      <c r="AH24" s="2"/>
      <c r="AI24" s="2"/>
      <c r="AJ24" s="146"/>
      <c r="AK24" s="147"/>
      <c r="AL24" s="145"/>
      <c r="AM24" s="147"/>
      <c r="AN24" s="147"/>
      <c r="AO24" s="147"/>
      <c r="AP24" s="147"/>
      <c r="AQ24" s="147"/>
      <c r="AR24" s="33"/>
    </row>
    <row r="25" spans="1:44" ht="25.05" customHeight="1">
      <c r="A25" s="15"/>
      <c r="B25" s="45" t="str">
        <f t="shared" si="0"/>
        <v>－</v>
      </c>
      <c r="C25" s="59" t="s">
        <v>19</v>
      </c>
      <c r="D25" s="66" t="s">
        <v>102</v>
      </c>
      <c r="E25" s="75"/>
      <c r="F25" s="75"/>
      <c r="G25" s="75"/>
      <c r="H25" s="75"/>
      <c r="I25" s="75"/>
      <c r="J25" s="75"/>
      <c r="K25" s="75"/>
      <c r="L25" s="75"/>
      <c r="M25" s="75"/>
      <c r="N25" s="75"/>
      <c r="O25" s="94"/>
      <c r="P25" s="101" t="s">
        <v>99</v>
      </c>
      <c r="Q25" s="102"/>
      <c r="R25" s="106"/>
      <c r="S25" s="75" t="s">
        <v>104</v>
      </c>
      <c r="T25" s="75"/>
      <c r="U25" s="75"/>
      <c r="V25" s="75"/>
      <c r="W25" s="113"/>
      <c r="X25" s="113"/>
      <c r="Y25" s="113"/>
      <c r="Z25" s="113"/>
      <c r="AA25" s="128"/>
      <c r="AB25" s="144" t="str">
        <f>+表紙及び評価結果!C63</f>
        <v>☐</v>
      </c>
      <c r="AC25" s="146" t="s">
        <v>106</v>
      </c>
      <c r="AD25" s="146"/>
      <c r="AE25" s="146"/>
      <c r="AF25" s="146"/>
      <c r="AG25" s="144"/>
      <c r="AH25" s="146"/>
      <c r="AI25" s="146"/>
      <c r="AJ25" s="146"/>
      <c r="AK25" s="147"/>
      <c r="AL25" s="145"/>
      <c r="AM25" s="147"/>
      <c r="AN25" s="147"/>
      <c r="AO25" s="147"/>
      <c r="AP25" s="147"/>
      <c r="AQ25" s="147"/>
      <c r="AR25" s="33"/>
    </row>
    <row r="26" spans="1:44" ht="25.05" customHeight="1">
      <c r="A26" s="15"/>
      <c r="B26" s="45" t="str">
        <f t="shared" si="0"/>
        <v>－</v>
      </c>
      <c r="C26" s="59" t="s">
        <v>19</v>
      </c>
      <c r="D26" s="66" t="s">
        <v>68</v>
      </c>
      <c r="E26" s="75"/>
      <c r="F26" s="75"/>
      <c r="G26" s="75"/>
      <c r="H26" s="75"/>
      <c r="I26" s="75"/>
      <c r="J26" s="75"/>
      <c r="K26" s="75"/>
      <c r="L26" s="75"/>
      <c r="M26" s="75"/>
      <c r="N26" s="75"/>
      <c r="O26" s="75"/>
      <c r="P26" s="75"/>
      <c r="Q26" s="75"/>
      <c r="S26" s="113"/>
      <c r="T26" s="113"/>
      <c r="U26" s="113"/>
      <c r="V26" s="113"/>
      <c r="W26" s="113"/>
      <c r="X26" s="113"/>
      <c r="Y26" s="113"/>
      <c r="Z26" s="113"/>
      <c r="AA26" s="128"/>
      <c r="AB26" s="144" t="str">
        <f>+表紙及び評価結果!M56</f>
        <v>☐</v>
      </c>
      <c r="AC26" s="146" t="s">
        <v>95</v>
      </c>
      <c r="AD26" s="146"/>
      <c r="AE26" s="146"/>
      <c r="AF26" s="146"/>
      <c r="AG26" s="144"/>
      <c r="AH26" s="146"/>
      <c r="AI26" s="146"/>
      <c r="AJ26" s="146"/>
      <c r="AK26" s="147"/>
      <c r="AL26" s="145"/>
      <c r="AM26" s="147"/>
      <c r="AN26" s="147"/>
      <c r="AO26" s="147"/>
      <c r="AP26" s="147"/>
      <c r="AQ26" s="147"/>
      <c r="AR26" s="33"/>
    </row>
    <row r="27" spans="1:44" ht="25.05" customHeight="1">
      <c r="A27" s="15"/>
      <c r="B27" s="45" t="str">
        <f t="shared" si="0"/>
        <v>－</v>
      </c>
      <c r="C27" s="59" t="s">
        <v>19</v>
      </c>
      <c r="D27" s="66" t="s">
        <v>30</v>
      </c>
      <c r="E27" s="75"/>
      <c r="F27" s="75"/>
      <c r="G27" s="75"/>
      <c r="H27" s="75"/>
      <c r="I27" s="75"/>
      <c r="J27" s="75"/>
      <c r="K27" s="91"/>
      <c r="L27" s="91"/>
      <c r="M27" s="91"/>
      <c r="N27" s="91"/>
      <c r="O27" s="91"/>
      <c r="P27" s="91"/>
      <c r="Q27" s="91"/>
      <c r="R27" s="107"/>
      <c r="S27" s="75" t="s">
        <v>0</v>
      </c>
      <c r="T27" s="75"/>
      <c r="U27" s="113"/>
      <c r="V27" s="113"/>
      <c r="W27" s="113"/>
      <c r="X27" s="113"/>
      <c r="Y27" s="113"/>
      <c r="Z27" s="113"/>
      <c r="AA27" s="128"/>
      <c r="AB27" s="144" t="str">
        <f>+表紙及び評価結果!M61</f>
        <v>☐</v>
      </c>
      <c r="AC27" s="146" t="s">
        <v>107</v>
      </c>
      <c r="AD27" s="146"/>
      <c r="AE27" s="146"/>
      <c r="AF27" s="146"/>
      <c r="AG27" s="9"/>
      <c r="AH27" s="2"/>
      <c r="AI27" s="2"/>
      <c r="AJ27" s="2"/>
      <c r="AP27" s="147"/>
      <c r="AQ27" s="147"/>
      <c r="AR27" s="33"/>
    </row>
    <row r="28" spans="1:44" ht="25.05" customHeight="1">
      <c r="A28" s="15"/>
      <c r="B28" s="45" t="str">
        <f t="shared" si="0"/>
        <v>－</v>
      </c>
      <c r="C28" s="59" t="s">
        <v>19</v>
      </c>
      <c r="D28" s="66" t="s">
        <v>108</v>
      </c>
      <c r="E28" s="75"/>
      <c r="F28" s="75"/>
      <c r="G28" s="75"/>
      <c r="H28" s="75"/>
      <c r="I28" s="75"/>
      <c r="J28" s="75"/>
      <c r="K28" s="91"/>
      <c r="L28" s="94"/>
      <c r="M28" s="94"/>
      <c r="N28" s="75"/>
      <c r="O28" s="75"/>
      <c r="P28" s="75"/>
      <c r="Q28" s="75"/>
      <c r="S28" s="113"/>
      <c r="T28" s="113"/>
      <c r="U28" s="113"/>
      <c r="V28" s="113"/>
      <c r="W28" s="113"/>
      <c r="X28" s="113"/>
      <c r="Y28" s="113"/>
      <c r="Z28" s="113"/>
      <c r="AA28" s="128"/>
      <c r="AB28" s="144" t="str">
        <f>+表紙及び評価結果!M63</f>
        <v>☐</v>
      </c>
      <c r="AC28" s="146" t="s">
        <v>112</v>
      </c>
      <c r="AD28" s="146"/>
      <c r="AE28" s="146"/>
      <c r="AF28" s="146"/>
      <c r="AG28" s="144"/>
      <c r="AH28" s="146"/>
      <c r="AI28" s="146"/>
      <c r="AJ28" s="146"/>
      <c r="AK28" s="147"/>
      <c r="AL28" s="145"/>
      <c r="AM28" s="146"/>
      <c r="AN28" s="147"/>
      <c r="AO28" s="147"/>
      <c r="AP28" s="147"/>
      <c r="AQ28" s="147"/>
      <c r="AR28" s="33"/>
    </row>
    <row r="29" spans="1:44" ht="25.05" customHeight="1">
      <c r="A29" s="15"/>
      <c r="B29" s="45" t="str">
        <f t="shared" si="0"/>
        <v>－</v>
      </c>
      <c r="C29" s="59" t="s">
        <v>19</v>
      </c>
      <c r="D29" s="66" t="s">
        <v>114</v>
      </c>
      <c r="E29" s="75"/>
      <c r="F29" s="75"/>
      <c r="G29" s="75"/>
      <c r="H29" s="75"/>
      <c r="I29" s="75"/>
      <c r="J29" s="75"/>
      <c r="K29" s="91"/>
      <c r="L29" s="94"/>
      <c r="M29" s="94"/>
      <c r="N29" s="75"/>
      <c r="O29" s="75"/>
      <c r="P29" s="75"/>
      <c r="Q29" s="75"/>
      <c r="R29" s="42" t="s">
        <v>115</v>
      </c>
      <c r="S29" s="66" t="s">
        <v>117</v>
      </c>
      <c r="T29" s="91"/>
      <c r="U29" s="75"/>
      <c r="V29" s="75"/>
      <c r="W29" s="75"/>
      <c r="X29" s="75"/>
      <c r="Y29" s="75"/>
      <c r="Z29" s="75"/>
      <c r="AA29" s="127"/>
      <c r="AB29" s="144" t="str">
        <f>+表紙及び評価結果!M65</f>
        <v>☐</v>
      </c>
      <c r="AC29" s="146" t="s">
        <v>75</v>
      </c>
      <c r="AD29" s="146"/>
      <c r="AE29" s="146"/>
      <c r="AF29" s="146"/>
      <c r="AG29" s="144"/>
      <c r="AH29" s="146"/>
      <c r="AI29" s="146"/>
      <c r="AJ29" s="146"/>
      <c r="AK29" s="147"/>
      <c r="AL29" s="145"/>
      <c r="AM29" s="146"/>
      <c r="AN29" s="147"/>
      <c r="AO29" s="147"/>
      <c r="AP29" s="147"/>
      <c r="AQ29" s="147"/>
      <c r="AR29" s="33"/>
    </row>
    <row r="30" spans="1:44" ht="25.05" customHeight="1">
      <c r="A30" s="15"/>
      <c r="B30" s="45" t="str">
        <f t="shared" si="0"/>
        <v>－</v>
      </c>
      <c r="C30" s="59" t="s">
        <v>19</v>
      </c>
      <c r="D30" s="66" t="s">
        <v>8</v>
      </c>
      <c r="E30" s="75"/>
      <c r="F30" s="75"/>
      <c r="G30" s="75"/>
      <c r="H30" s="75"/>
      <c r="I30" s="75"/>
      <c r="J30" s="75"/>
      <c r="K30" s="75"/>
      <c r="L30" s="75"/>
      <c r="M30" s="75"/>
      <c r="N30" s="75"/>
      <c r="O30" s="75"/>
      <c r="P30" s="75"/>
      <c r="Q30" s="75"/>
      <c r="R30" s="20"/>
      <c r="S30" s="75" t="s">
        <v>119</v>
      </c>
      <c r="T30" s="75"/>
      <c r="U30" s="75"/>
      <c r="V30" s="75"/>
      <c r="W30" s="75"/>
      <c r="X30" s="75"/>
      <c r="Y30" s="75"/>
      <c r="Z30" s="75"/>
      <c r="AA30" s="129"/>
      <c r="AB30" s="144" t="str">
        <f>+表紙及び評価結果!M68</f>
        <v>☐</v>
      </c>
      <c r="AC30" s="146" t="s">
        <v>22</v>
      </c>
      <c r="AD30" s="146"/>
      <c r="AE30" s="146"/>
      <c r="AF30" s="146"/>
      <c r="AG30" s="144"/>
      <c r="AH30" s="146"/>
      <c r="AI30" s="146"/>
      <c r="AJ30" s="146"/>
      <c r="AK30" s="147"/>
      <c r="AL30" s="145"/>
      <c r="AM30" s="147"/>
      <c r="AN30" s="147"/>
      <c r="AO30" s="147"/>
      <c r="AP30" s="147"/>
      <c r="AQ30" s="147"/>
      <c r="AR30" s="33"/>
    </row>
    <row r="31" spans="1:44" ht="25.05" customHeight="1">
      <c r="A31" s="15"/>
      <c r="B31" s="45" t="str">
        <f t="shared" si="0"/>
        <v>－</v>
      </c>
      <c r="C31" s="59" t="s">
        <v>19</v>
      </c>
      <c r="D31" s="66" t="s">
        <v>122</v>
      </c>
      <c r="E31" s="75"/>
      <c r="F31" s="75"/>
      <c r="G31" s="75"/>
      <c r="H31" s="75"/>
      <c r="I31" s="75"/>
      <c r="J31" s="75"/>
      <c r="K31" s="75"/>
      <c r="L31" s="75"/>
      <c r="M31" s="75"/>
      <c r="N31" s="75"/>
      <c r="O31" s="91"/>
      <c r="P31" s="91"/>
      <c r="Q31" s="91"/>
      <c r="R31" s="108" t="s">
        <v>19</v>
      </c>
      <c r="S31" s="20" t="s">
        <v>124</v>
      </c>
      <c r="T31" s="75"/>
      <c r="U31" s="91"/>
      <c r="V31" s="91"/>
      <c r="W31" s="91"/>
      <c r="X31" s="91"/>
      <c r="Y31" s="91"/>
      <c r="Z31" s="91"/>
      <c r="AA31" s="129"/>
      <c r="AB31" s="144" t="str">
        <f>+表紙及び評価結果!AG63</f>
        <v>☐</v>
      </c>
      <c r="AC31" s="146" t="s">
        <v>45</v>
      </c>
      <c r="AD31" s="146"/>
      <c r="AE31" s="146"/>
      <c r="AF31" s="146"/>
      <c r="AG31" s="9"/>
      <c r="AH31" s="2"/>
      <c r="AI31" s="2"/>
      <c r="AJ31" s="2"/>
      <c r="AP31" s="147"/>
      <c r="AQ31" s="147"/>
      <c r="AR31" s="33"/>
    </row>
    <row r="32" spans="1:44" ht="25.05" customHeight="1">
      <c r="A32" s="15"/>
      <c r="B32" s="45" t="str">
        <f t="shared" si="0"/>
        <v>－</v>
      </c>
      <c r="C32" s="59" t="s">
        <v>19</v>
      </c>
      <c r="D32" s="66" t="s">
        <v>126</v>
      </c>
      <c r="E32" s="75"/>
      <c r="F32" s="75"/>
      <c r="G32" s="75"/>
      <c r="H32" s="75"/>
      <c r="I32" s="75"/>
      <c r="J32" s="75"/>
      <c r="K32" s="75"/>
      <c r="L32" s="75"/>
      <c r="M32" s="75"/>
      <c r="N32" s="75"/>
      <c r="O32" s="94"/>
      <c r="P32" s="94"/>
      <c r="Q32" s="75"/>
      <c r="R32" s="109"/>
      <c r="S32" s="75" t="s">
        <v>128</v>
      </c>
      <c r="T32" s="75"/>
      <c r="U32" s="94"/>
      <c r="V32" s="94"/>
      <c r="W32" s="75"/>
      <c r="X32" s="75"/>
      <c r="Y32" s="75"/>
      <c r="Z32" s="75"/>
      <c r="AA32" s="129"/>
      <c r="AB32" s="144" t="str">
        <f>+表紙及び評価結果!AG66</f>
        <v>☐</v>
      </c>
      <c r="AC32" s="146" t="s">
        <v>129</v>
      </c>
      <c r="AD32" s="146"/>
      <c r="AE32" s="146"/>
      <c r="AF32" s="146"/>
      <c r="AG32" s="144"/>
      <c r="AH32" s="146"/>
      <c r="AI32" s="146"/>
      <c r="AJ32" s="146"/>
      <c r="AK32" s="147"/>
      <c r="AL32" s="145"/>
      <c r="AM32" s="147"/>
      <c r="AN32" s="147"/>
      <c r="AO32" s="147"/>
      <c r="AP32" s="147"/>
      <c r="AQ32" s="147"/>
      <c r="AR32" s="33"/>
    </row>
    <row r="33" spans="1:44" ht="25.05" customHeight="1">
      <c r="A33" s="15"/>
      <c r="B33" s="45" t="str">
        <f t="shared" si="0"/>
        <v>－</v>
      </c>
      <c r="C33" s="59" t="s">
        <v>19</v>
      </c>
      <c r="D33" s="66" t="s">
        <v>131</v>
      </c>
      <c r="E33" s="75"/>
      <c r="F33" s="75"/>
      <c r="G33" s="75"/>
      <c r="H33" s="75"/>
      <c r="I33" s="75"/>
      <c r="J33" s="75"/>
      <c r="K33" s="75"/>
      <c r="L33" s="75"/>
      <c r="M33" s="75"/>
      <c r="N33" s="75"/>
      <c r="O33" s="91"/>
      <c r="P33" s="91"/>
      <c r="Q33" s="91"/>
      <c r="R33" s="91"/>
      <c r="S33" s="91"/>
      <c r="T33" s="91"/>
      <c r="U33" s="91"/>
      <c r="V33" s="91"/>
      <c r="W33" s="91"/>
      <c r="X33" s="75"/>
      <c r="Y33" s="75"/>
      <c r="Z33" s="75"/>
      <c r="AA33" s="130"/>
      <c r="AB33" s="144" t="str">
        <f>+表紙及び評価結果!AG69</f>
        <v>☐</v>
      </c>
      <c r="AC33" s="146" t="s">
        <v>133</v>
      </c>
      <c r="AD33" s="146"/>
      <c r="AE33" s="146"/>
      <c r="AF33" s="146"/>
      <c r="AG33" s="9"/>
      <c r="AH33" s="2"/>
      <c r="AI33" s="2"/>
      <c r="AJ33" s="2"/>
      <c r="AL33" s="145"/>
      <c r="AM33" s="147"/>
      <c r="AN33" s="147"/>
      <c r="AO33" s="147"/>
      <c r="AP33" s="147"/>
      <c r="AQ33" s="147"/>
      <c r="AR33" s="33"/>
    </row>
    <row r="34" spans="1:44" ht="25.05" customHeight="1">
      <c r="A34" s="15"/>
      <c r="B34" s="45" t="str">
        <f t="shared" si="0"/>
        <v>－</v>
      </c>
      <c r="C34" s="59" t="s">
        <v>19</v>
      </c>
      <c r="D34" s="66" t="s">
        <v>134</v>
      </c>
      <c r="E34" s="75"/>
      <c r="F34" s="75"/>
      <c r="G34" s="75"/>
      <c r="H34" s="75"/>
      <c r="I34" s="75"/>
      <c r="J34" s="75"/>
      <c r="K34" s="75"/>
      <c r="L34" s="75"/>
      <c r="M34" s="75"/>
      <c r="N34" s="75"/>
      <c r="O34" s="94"/>
      <c r="P34" s="94"/>
      <c r="Q34" s="75"/>
      <c r="R34" s="75"/>
      <c r="S34" s="75"/>
      <c r="T34" s="75"/>
      <c r="U34" s="75"/>
      <c r="V34" s="75"/>
      <c r="W34" s="75"/>
      <c r="X34" s="75"/>
      <c r="Y34" s="75"/>
      <c r="Z34" s="75"/>
      <c r="AA34" s="130"/>
      <c r="AB34" s="144" t="str">
        <f>+表紙及び評価結果!AQ59</f>
        <v>☐</v>
      </c>
      <c r="AC34" s="146" t="s">
        <v>135</v>
      </c>
      <c r="AD34" s="146"/>
      <c r="AE34" s="146"/>
      <c r="AF34" s="146"/>
      <c r="AG34" s="144"/>
      <c r="AH34" s="146"/>
      <c r="AI34" s="146"/>
      <c r="AJ34" s="146"/>
      <c r="AK34" s="147"/>
      <c r="AL34" s="145"/>
      <c r="AM34" s="147"/>
      <c r="AN34" s="147"/>
      <c r="AO34" s="147"/>
      <c r="AP34" s="147"/>
      <c r="AQ34" s="147"/>
      <c r="AR34" s="33"/>
    </row>
    <row r="35" spans="1:44" ht="25.05" customHeight="1">
      <c r="A35" s="15"/>
      <c r="B35" s="45" t="str">
        <f t="shared" si="0"/>
        <v>－</v>
      </c>
      <c r="C35" s="59" t="s">
        <v>19</v>
      </c>
      <c r="D35" s="66" t="s">
        <v>61</v>
      </c>
      <c r="E35" s="75"/>
      <c r="F35" s="75"/>
      <c r="G35" s="75"/>
      <c r="H35" s="75"/>
      <c r="I35" s="75"/>
      <c r="J35" s="75"/>
      <c r="K35" s="75"/>
      <c r="L35" s="75"/>
      <c r="M35" s="75"/>
      <c r="N35" s="75"/>
      <c r="O35" s="91"/>
      <c r="P35" s="91"/>
      <c r="Q35" s="91"/>
      <c r="R35" s="91"/>
      <c r="S35" s="91"/>
      <c r="T35" s="91"/>
      <c r="U35" s="91"/>
      <c r="V35" s="91"/>
      <c r="W35" s="91"/>
      <c r="X35" s="91"/>
      <c r="Y35" s="91"/>
      <c r="Z35" s="91"/>
      <c r="AA35" s="130"/>
      <c r="AB35" s="144" t="str">
        <f>+表紙及び評価結果!AQ63</f>
        <v>☐</v>
      </c>
      <c r="AC35" s="146" t="s">
        <v>138</v>
      </c>
      <c r="AD35" s="146"/>
      <c r="AE35" s="146"/>
      <c r="AF35" s="146"/>
      <c r="AG35" s="9"/>
      <c r="AH35" s="2"/>
      <c r="AI35" s="2"/>
      <c r="AJ35" s="2"/>
      <c r="AL35" s="145"/>
      <c r="AM35" s="147"/>
      <c r="AN35" s="147"/>
      <c r="AO35" s="147"/>
      <c r="AP35" s="147"/>
      <c r="AQ35" s="147"/>
      <c r="AR35" s="33"/>
    </row>
    <row r="36" spans="1:44" ht="25.05" customHeight="1">
      <c r="A36" s="13"/>
      <c r="B36" s="46" t="str">
        <f t="shared" si="0"/>
        <v>－</v>
      </c>
      <c r="C36" s="60" t="s">
        <v>19</v>
      </c>
      <c r="D36" s="43" t="s">
        <v>456</v>
      </c>
      <c r="E36" s="43"/>
      <c r="F36" s="43"/>
      <c r="G36" s="43"/>
      <c r="H36" s="43"/>
      <c r="I36" s="43"/>
      <c r="J36" s="43"/>
      <c r="K36" s="43"/>
      <c r="L36" s="20"/>
      <c r="M36" s="20"/>
      <c r="N36" s="20"/>
      <c r="O36" s="98"/>
      <c r="P36" s="98"/>
      <c r="Q36" s="20"/>
      <c r="R36" s="20"/>
      <c r="S36" s="20"/>
      <c r="T36" s="20"/>
      <c r="U36" s="20"/>
      <c r="V36" s="20"/>
      <c r="W36" s="20"/>
      <c r="X36" s="20"/>
      <c r="Y36" s="20"/>
      <c r="Z36" s="20"/>
      <c r="AA36" s="131"/>
      <c r="AB36" s="144" t="str">
        <f>+表紙及び評価結果!AQ65</f>
        <v>☐</v>
      </c>
      <c r="AC36" s="146" t="s">
        <v>141</v>
      </c>
      <c r="AD36" s="146"/>
      <c r="AE36" s="146"/>
      <c r="AF36" s="146"/>
      <c r="AG36" s="144"/>
      <c r="AH36" s="146"/>
      <c r="AI36" s="146"/>
      <c r="AJ36" s="146"/>
      <c r="AK36" s="147"/>
      <c r="AL36" s="145"/>
      <c r="AM36" s="147"/>
      <c r="AN36" s="147"/>
      <c r="AO36" s="147"/>
      <c r="AP36" s="147"/>
      <c r="AQ36" s="147"/>
      <c r="AR36" s="33"/>
    </row>
    <row r="37" spans="1:44" ht="25.05" customHeight="1">
      <c r="A37" s="16" t="s">
        <v>73</v>
      </c>
      <c r="B37" s="47"/>
      <c r="C37" s="61" t="s">
        <v>142</v>
      </c>
      <c r="D37" s="61"/>
      <c r="E37" s="76"/>
      <c r="F37" s="76"/>
      <c r="G37" s="76"/>
      <c r="H37" s="76"/>
      <c r="I37" s="76"/>
      <c r="J37" s="76"/>
      <c r="K37" s="76"/>
      <c r="L37" s="76"/>
      <c r="M37" s="76"/>
      <c r="N37" s="76"/>
      <c r="O37" s="76"/>
      <c r="P37" s="76"/>
      <c r="Q37" s="76"/>
      <c r="R37" s="76"/>
      <c r="S37" s="76"/>
      <c r="T37" s="76"/>
      <c r="U37" s="76"/>
      <c r="V37" s="76"/>
      <c r="W37" s="76"/>
      <c r="X37" s="76"/>
      <c r="Y37" s="76"/>
      <c r="Z37" s="76"/>
      <c r="AA37" s="132"/>
      <c r="AB37" s="144"/>
      <c r="AC37" s="146"/>
      <c r="AD37" s="146"/>
      <c r="AE37" s="146"/>
      <c r="AF37" s="146"/>
      <c r="AG37" s="144"/>
      <c r="AH37" s="146"/>
      <c r="AI37" s="146"/>
      <c r="AJ37" s="146"/>
      <c r="AK37" s="147"/>
      <c r="AL37" s="145"/>
      <c r="AM37" s="147"/>
      <c r="AN37" s="147"/>
      <c r="AO37" s="147"/>
      <c r="AP37" s="147"/>
      <c r="AQ37" s="147"/>
      <c r="AR37" s="33"/>
    </row>
    <row r="38" spans="1:44" ht="25.05" customHeight="1">
      <c r="A38" s="17"/>
      <c r="B38" s="48"/>
      <c r="C38" s="49"/>
      <c r="D38" s="49"/>
      <c r="E38" s="77"/>
      <c r="F38" s="77"/>
      <c r="G38" s="77"/>
      <c r="H38" s="77"/>
      <c r="I38" s="77"/>
      <c r="J38" s="77"/>
      <c r="K38" s="77"/>
      <c r="L38" s="77"/>
      <c r="M38" s="77"/>
      <c r="N38" s="77"/>
      <c r="O38" s="77"/>
      <c r="P38" s="77"/>
      <c r="Q38" s="77"/>
      <c r="R38" s="77"/>
      <c r="S38" s="77"/>
      <c r="T38" s="77"/>
      <c r="U38" s="77"/>
      <c r="V38" s="77"/>
      <c r="W38" s="77"/>
      <c r="X38" s="77"/>
      <c r="Y38" s="77"/>
      <c r="Z38" s="77"/>
      <c r="AA38" s="133"/>
      <c r="AB38" s="144"/>
      <c r="AC38" s="146"/>
      <c r="AD38" s="146"/>
      <c r="AE38" s="146"/>
      <c r="AF38" s="146"/>
      <c r="AG38" s="144"/>
      <c r="AH38" s="146"/>
      <c r="AI38" s="146"/>
      <c r="AJ38" s="146"/>
      <c r="AK38" s="147"/>
      <c r="AL38" s="145"/>
      <c r="AM38" s="147"/>
      <c r="AN38" s="147"/>
      <c r="AO38" s="147"/>
      <c r="AP38" s="147"/>
      <c r="AQ38" s="147"/>
      <c r="AR38" s="33"/>
    </row>
    <row r="39" spans="1:44" ht="25.05" customHeight="1">
      <c r="A39" s="17"/>
      <c r="B39" s="48"/>
      <c r="C39" s="49"/>
      <c r="D39" s="49"/>
      <c r="E39" s="77"/>
      <c r="F39" s="77"/>
      <c r="G39" s="77"/>
      <c r="H39" s="77"/>
      <c r="I39" s="77"/>
      <c r="J39" s="77"/>
      <c r="K39" s="77"/>
      <c r="L39" s="77"/>
      <c r="M39" s="77"/>
      <c r="N39" s="77"/>
      <c r="O39" s="77"/>
      <c r="P39" s="77"/>
      <c r="Q39" s="77"/>
      <c r="R39" s="77"/>
      <c r="S39" s="77"/>
      <c r="T39" s="77"/>
      <c r="U39" s="77"/>
      <c r="V39" s="77"/>
      <c r="W39" s="77"/>
      <c r="X39" s="77"/>
      <c r="Y39" s="77"/>
      <c r="Z39" s="77"/>
      <c r="AA39" s="133"/>
      <c r="AB39" s="145"/>
      <c r="AC39" s="147"/>
      <c r="AD39" s="147"/>
      <c r="AE39" s="147"/>
      <c r="AF39" s="147"/>
      <c r="AG39" s="145"/>
      <c r="AH39" s="147"/>
      <c r="AI39" s="147"/>
      <c r="AJ39" s="147"/>
      <c r="AK39" s="147"/>
      <c r="AL39" s="145"/>
      <c r="AM39" s="147"/>
      <c r="AN39" s="147"/>
      <c r="AO39" s="147"/>
      <c r="AP39" s="147"/>
      <c r="AQ39" s="147"/>
      <c r="AR39" s="33"/>
    </row>
    <row r="40" spans="1:44" ht="25.05" customHeight="1">
      <c r="A40" s="17"/>
      <c r="B40" s="48"/>
      <c r="C40" s="49"/>
      <c r="D40" s="49"/>
      <c r="E40" s="77"/>
      <c r="F40" s="77"/>
      <c r="G40" s="77"/>
      <c r="H40" s="77"/>
      <c r="I40" s="77"/>
      <c r="J40" s="77"/>
      <c r="K40" s="77"/>
      <c r="L40" s="77"/>
      <c r="M40" s="77"/>
      <c r="N40" s="77"/>
      <c r="O40" s="77"/>
      <c r="P40" s="77"/>
      <c r="Q40" s="77"/>
      <c r="R40" s="77"/>
      <c r="S40" s="77"/>
      <c r="T40" s="77"/>
      <c r="U40" s="77"/>
      <c r="V40" s="77"/>
      <c r="W40" s="77"/>
      <c r="X40" s="77"/>
      <c r="Y40" s="77"/>
      <c r="Z40" s="77"/>
      <c r="AA40" s="133"/>
      <c r="AB40" s="145"/>
      <c r="AC40" s="147"/>
      <c r="AD40" s="147"/>
      <c r="AE40" s="147"/>
      <c r="AF40" s="147"/>
      <c r="AG40" s="145"/>
      <c r="AH40" s="147"/>
      <c r="AI40" s="147"/>
      <c r="AJ40" s="147"/>
      <c r="AK40" s="147"/>
      <c r="AL40" s="145"/>
      <c r="AM40" s="147"/>
      <c r="AN40" s="147"/>
      <c r="AO40" s="147"/>
      <c r="AP40" s="147"/>
      <c r="AQ40" s="147"/>
      <c r="AR40" s="33"/>
    </row>
    <row r="41" spans="1:44" ht="25.05" customHeight="1">
      <c r="A41" s="17"/>
      <c r="B41" s="48"/>
      <c r="C41" s="49"/>
      <c r="D41" s="49"/>
      <c r="E41" s="77"/>
      <c r="F41" s="77"/>
      <c r="G41" s="77"/>
      <c r="H41" s="77"/>
      <c r="I41" s="77"/>
      <c r="J41" s="77"/>
      <c r="K41" s="77"/>
      <c r="L41" s="77"/>
      <c r="M41" s="77"/>
      <c r="N41" s="77"/>
      <c r="O41" s="77"/>
      <c r="P41" s="77"/>
      <c r="Q41" s="77"/>
      <c r="R41" s="77"/>
      <c r="S41" s="77"/>
      <c r="T41" s="77"/>
      <c r="U41" s="77"/>
      <c r="V41" s="77"/>
      <c r="W41" s="77"/>
      <c r="X41" s="77"/>
      <c r="Y41" s="77"/>
      <c r="Z41" s="77"/>
      <c r="AA41" s="133"/>
      <c r="AB41" s="145"/>
      <c r="AC41" s="147"/>
      <c r="AD41" s="147"/>
      <c r="AE41" s="147"/>
      <c r="AF41" s="147"/>
      <c r="AG41" s="145"/>
      <c r="AH41" s="147"/>
      <c r="AI41" s="147"/>
      <c r="AJ41" s="147"/>
      <c r="AK41" s="147"/>
      <c r="AL41" s="145"/>
      <c r="AM41" s="147"/>
      <c r="AN41" s="147"/>
      <c r="AO41" s="147"/>
      <c r="AP41" s="147"/>
      <c r="AQ41" s="147"/>
      <c r="AR41" s="33"/>
    </row>
    <row r="42" spans="1:44" ht="25.05" customHeight="1">
      <c r="A42" s="17"/>
      <c r="B42" s="48"/>
      <c r="C42" s="49"/>
      <c r="D42" s="49"/>
      <c r="E42" s="77"/>
      <c r="F42" s="77"/>
      <c r="G42" s="77"/>
      <c r="H42" s="77"/>
      <c r="I42" s="77"/>
      <c r="J42" s="77"/>
      <c r="K42" s="77"/>
      <c r="L42" s="77"/>
      <c r="M42" s="77"/>
      <c r="N42" s="77"/>
      <c r="O42" s="77"/>
      <c r="P42" s="77"/>
      <c r="Q42" s="77"/>
      <c r="R42" s="77"/>
      <c r="S42" s="77"/>
      <c r="T42" s="77"/>
      <c r="U42" s="77"/>
      <c r="V42" s="77"/>
      <c r="W42" s="77"/>
      <c r="X42" s="77"/>
      <c r="Y42" s="77"/>
      <c r="Z42" s="77"/>
      <c r="AA42" s="133"/>
      <c r="AB42" s="145"/>
      <c r="AC42" s="147"/>
      <c r="AD42" s="147"/>
      <c r="AE42" s="147"/>
      <c r="AF42" s="147"/>
      <c r="AG42" s="145"/>
      <c r="AH42" s="147"/>
      <c r="AI42" s="147"/>
      <c r="AJ42" s="147"/>
      <c r="AK42" s="147"/>
      <c r="AL42" s="145"/>
      <c r="AM42" s="147"/>
      <c r="AN42" s="147"/>
      <c r="AO42" s="147"/>
      <c r="AP42" s="147"/>
      <c r="AQ42" s="147"/>
      <c r="AR42" s="33"/>
    </row>
    <row r="43" spans="1:44" ht="25.05" customHeight="1">
      <c r="A43" s="18"/>
      <c r="B43" s="49"/>
      <c r="C43" s="49"/>
      <c r="D43" s="49"/>
      <c r="E43" s="77"/>
      <c r="F43" s="77"/>
      <c r="G43" s="77"/>
      <c r="H43" s="77"/>
      <c r="I43" s="77"/>
      <c r="J43" s="77"/>
      <c r="K43" s="77"/>
      <c r="L43" s="77"/>
      <c r="M43" s="77"/>
      <c r="N43" s="77"/>
      <c r="O43" s="77"/>
      <c r="P43" s="77"/>
      <c r="Q43" s="77"/>
      <c r="R43" s="77"/>
      <c r="S43" s="77"/>
      <c r="T43" s="77"/>
      <c r="U43" s="77"/>
      <c r="V43" s="77"/>
      <c r="W43" s="77"/>
      <c r="X43" s="77"/>
      <c r="Y43" s="77"/>
      <c r="Z43" s="77"/>
      <c r="AA43" s="133"/>
      <c r="AB43" s="145"/>
      <c r="AC43" s="147"/>
      <c r="AD43" s="147"/>
      <c r="AE43" s="147"/>
      <c r="AF43" s="147"/>
      <c r="AG43" s="145"/>
      <c r="AH43" s="147"/>
      <c r="AI43" s="147"/>
      <c r="AJ43" s="147"/>
      <c r="AK43" s="147"/>
      <c r="AL43" s="145"/>
      <c r="AM43" s="147"/>
      <c r="AN43" s="147"/>
      <c r="AO43" s="147"/>
      <c r="AP43" s="147"/>
      <c r="AQ43" s="147"/>
      <c r="AR43" s="33"/>
    </row>
    <row r="44" spans="1:44" ht="19.2" customHeight="1">
      <c r="A44" s="19"/>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134"/>
      <c r="AB44" s="145"/>
      <c r="AC44" s="147"/>
      <c r="AD44" s="147"/>
      <c r="AE44" s="147"/>
      <c r="AF44" s="147"/>
      <c r="AG44" s="145"/>
      <c r="AH44" s="147"/>
      <c r="AI44" s="147"/>
      <c r="AJ44" s="147"/>
      <c r="AK44" s="147"/>
      <c r="AL44" s="145"/>
      <c r="AM44" s="147"/>
      <c r="AN44" s="147"/>
      <c r="AO44" s="147"/>
      <c r="AP44" s="147"/>
      <c r="AQ44" s="147"/>
      <c r="AR44" s="33"/>
    </row>
    <row r="45" spans="1:44" ht="12" customHeight="1">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39"/>
      <c r="AB45" s="145"/>
      <c r="AC45" s="147"/>
      <c r="AD45" s="147"/>
      <c r="AE45" s="147"/>
      <c r="AF45" s="147"/>
      <c r="AG45" s="145"/>
      <c r="AH45" s="147"/>
      <c r="AI45" s="147"/>
      <c r="AJ45" s="147"/>
      <c r="AK45" s="147"/>
      <c r="AL45" s="145"/>
      <c r="AM45" s="147"/>
      <c r="AN45" s="147"/>
      <c r="AO45" s="147"/>
      <c r="AP45" s="147"/>
      <c r="AQ45" s="147"/>
      <c r="AR45" s="33"/>
    </row>
    <row r="46" spans="1:44" ht="25.05" customHeight="1">
      <c r="A46" s="10" t="s">
        <v>143</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39"/>
      <c r="AB46" s="142"/>
    </row>
    <row r="47" spans="1:44" ht="25.05" customHeight="1">
      <c r="A47" s="21" t="s">
        <v>145</v>
      </c>
      <c r="B47" s="51"/>
      <c r="C47" s="51"/>
      <c r="D47" s="51"/>
      <c r="E47" s="51"/>
      <c r="F47" s="51"/>
      <c r="G47" s="51"/>
      <c r="H47" s="51"/>
      <c r="I47" s="51"/>
      <c r="J47" s="51"/>
      <c r="K47" s="51"/>
      <c r="L47" s="51"/>
      <c r="M47" s="51"/>
      <c r="N47" s="51"/>
      <c r="O47" s="51"/>
      <c r="P47" s="51"/>
      <c r="Q47" s="51"/>
      <c r="R47" s="51"/>
      <c r="S47" s="51"/>
      <c r="T47" s="51"/>
      <c r="U47" s="51"/>
      <c r="V47" s="51"/>
      <c r="W47" s="51"/>
      <c r="X47" s="51"/>
      <c r="Y47" s="51"/>
      <c r="Z47" s="51"/>
      <c r="AA47" s="135"/>
      <c r="AB47" s="142"/>
    </row>
    <row r="48" spans="1:44" ht="25.05" customHeight="1">
      <c r="A48" s="22"/>
      <c r="B48" s="52"/>
      <c r="C48" s="52"/>
      <c r="D48" s="52"/>
      <c r="E48" s="52"/>
      <c r="F48" s="52"/>
      <c r="G48" s="52"/>
      <c r="H48" s="52"/>
      <c r="I48" s="52"/>
      <c r="J48" s="52"/>
      <c r="K48" s="52"/>
      <c r="L48" s="52"/>
      <c r="M48" s="52"/>
      <c r="N48" s="52"/>
      <c r="O48" s="52"/>
      <c r="P48" s="52"/>
      <c r="Q48" s="52"/>
      <c r="R48" s="52"/>
      <c r="S48" s="52"/>
      <c r="T48" s="52"/>
      <c r="U48" s="52"/>
      <c r="V48" s="52"/>
      <c r="W48" s="52"/>
      <c r="X48" s="52"/>
      <c r="Y48" s="52"/>
      <c r="Z48" s="52"/>
      <c r="AA48" s="136"/>
      <c r="AB48" s="142"/>
    </row>
    <row r="49" spans="1:28" ht="25.05" customHeight="1">
      <c r="A49" s="22"/>
      <c r="B49" s="52"/>
      <c r="C49" s="52"/>
      <c r="D49" s="52"/>
      <c r="E49" s="52"/>
      <c r="F49" s="52"/>
      <c r="G49" s="52"/>
      <c r="H49" s="52"/>
      <c r="I49" s="52"/>
      <c r="J49" s="52"/>
      <c r="K49" s="52"/>
      <c r="L49" s="52"/>
      <c r="M49" s="52"/>
      <c r="N49" s="52"/>
      <c r="O49" s="52"/>
      <c r="P49" s="52"/>
      <c r="Q49" s="52"/>
      <c r="R49" s="52"/>
      <c r="S49" s="52"/>
      <c r="T49" s="52"/>
      <c r="U49" s="52"/>
      <c r="V49" s="52"/>
      <c r="W49" s="52"/>
      <c r="X49" s="52"/>
      <c r="Y49" s="52"/>
      <c r="Z49" s="52"/>
      <c r="AA49" s="136"/>
      <c r="AB49" s="142"/>
    </row>
    <row r="50" spans="1:28" ht="25.05" customHeight="1">
      <c r="A50" s="22"/>
      <c r="B50" s="52"/>
      <c r="C50" s="52"/>
      <c r="D50" s="52"/>
      <c r="E50" s="52"/>
      <c r="F50" s="52"/>
      <c r="G50" s="52"/>
      <c r="H50" s="52"/>
      <c r="I50" s="52"/>
      <c r="J50" s="52"/>
      <c r="K50" s="52"/>
      <c r="L50" s="52"/>
      <c r="M50" s="52"/>
      <c r="N50" s="52"/>
      <c r="O50" s="52"/>
      <c r="P50" s="52"/>
      <c r="Q50" s="52"/>
      <c r="R50" s="52"/>
      <c r="S50" s="52"/>
      <c r="T50" s="52"/>
      <c r="U50" s="52"/>
      <c r="V50" s="52"/>
      <c r="W50" s="52"/>
      <c r="X50" s="52"/>
      <c r="Y50" s="52"/>
      <c r="Z50" s="52"/>
      <c r="AA50" s="136"/>
      <c r="AB50" s="142"/>
    </row>
    <row r="51" spans="1:28" ht="25.05" customHeight="1">
      <c r="A51" s="22"/>
      <c r="B51" s="52"/>
      <c r="C51" s="52"/>
      <c r="D51" s="52"/>
      <c r="E51" s="52"/>
      <c r="F51" s="52"/>
      <c r="G51" s="52"/>
      <c r="H51" s="52"/>
      <c r="I51" s="52"/>
      <c r="J51" s="52"/>
      <c r="K51" s="52"/>
      <c r="L51" s="52"/>
      <c r="M51" s="52"/>
      <c r="N51" s="52"/>
      <c r="O51" s="52"/>
      <c r="P51" s="52"/>
      <c r="Q51" s="52"/>
      <c r="R51" s="52"/>
      <c r="S51" s="52"/>
      <c r="T51" s="52"/>
      <c r="U51" s="52"/>
      <c r="V51" s="52"/>
      <c r="W51" s="52"/>
      <c r="X51" s="52"/>
      <c r="Y51" s="52"/>
      <c r="Z51" s="52"/>
      <c r="AA51" s="136"/>
      <c r="AB51" s="142"/>
    </row>
    <row r="52" spans="1:28" ht="25.05" customHeight="1">
      <c r="A52" s="22"/>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136"/>
      <c r="AB52" s="142"/>
    </row>
    <row r="53" spans="1:28" ht="25.05" customHeight="1">
      <c r="A53" s="22"/>
      <c r="B53" s="52"/>
      <c r="C53" s="52"/>
      <c r="D53" s="52"/>
      <c r="E53" s="52"/>
      <c r="F53" s="52"/>
      <c r="G53" s="52"/>
      <c r="H53" s="52"/>
      <c r="I53" s="52"/>
      <c r="J53" s="52"/>
      <c r="K53" s="52"/>
      <c r="L53" s="52"/>
      <c r="M53" s="52"/>
      <c r="N53" s="52"/>
      <c r="O53" s="52"/>
      <c r="P53" s="52"/>
      <c r="Q53" s="52"/>
      <c r="R53" s="52"/>
      <c r="S53" s="52"/>
      <c r="T53" s="52"/>
      <c r="U53" s="52"/>
      <c r="V53" s="52"/>
      <c r="W53" s="52"/>
      <c r="X53" s="52"/>
      <c r="Y53" s="52"/>
      <c r="Z53" s="52"/>
      <c r="AA53" s="136"/>
      <c r="AB53" s="142"/>
    </row>
    <row r="54" spans="1:28" ht="25.05" customHeight="1">
      <c r="A54" s="22"/>
      <c r="B54" s="52"/>
      <c r="C54" s="52"/>
      <c r="D54" s="52"/>
      <c r="E54" s="52"/>
      <c r="F54" s="52"/>
      <c r="G54" s="52"/>
      <c r="H54" s="52"/>
      <c r="I54" s="52"/>
      <c r="J54" s="52"/>
      <c r="K54" s="52"/>
      <c r="L54" s="52"/>
      <c r="M54" s="52"/>
      <c r="N54" s="52"/>
      <c r="O54" s="52"/>
      <c r="P54" s="52"/>
      <c r="Q54" s="52"/>
      <c r="R54" s="52"/>
      <c r="S54" s="52"/>
      <c r="T54" s="52"/>
      <c r="U54" s="52"/>
      <c r="V54" s="52"/>
      <c r="W54" s="52"/>
      <c r="X54" s="52"/>
      <c r="Y54" s="52"/>
      <c r="Z54" s="52"/>
      <c r="AA54" s="136"/>
      <c r="AB54" s="142"/>
    </row>
    <row r="55" spans="1:28" ht="25.05" customHeight="1">
      <c r="A55" s="23"/>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137"/>
      <c r="AB55" s="142"/>
    </row>
    <row r="56" spans="1:28" ht="25.05" customHeight="1">
      <c r="A56" s="23"/>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137"/>
      <c r="AB56" s="142"/>
    </row>
    <row r="57" spans="1:28" ht="25.05" customHeight="1">
      <c r="A57" s="23"/>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137"/>
      <c r="AB57" s="142"/>
    </row>
    <row r="58" spans="1:28" ht="25.05" customHeight="1">
      <c r="A58" s="23"/>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137"/>
      <c r="AB58" s="142"/>
    </row>
    <row r="59" spans="1:28" ht="25.05" customHeight="1">
      <c r="A59" s="23"/>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137"/>
      <c r="AB59" s="142"/>
    </row>
    <row r="60" spans="1:28" ht="25.05" customHeight="1">
      <c r="A60" s="23"/>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137"/>
      <c r="AB60" s="142"/>
    </row>
    <row r="61" spans="1:28" ht="25.05" customHeight="1">
      <c r="A61" s="23"/>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137"/>
      <c r="AB61" s="142"/>
    </row>
    <row r="62" spans="1:28" ht="25.05" customHeight="1">
      <c r="A62" s="23"/>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137"/>
      <c r="AB62" s="142"/>
    </row>
    <row r="63" spans="1:28" ht="25.05" customHeight="1">
      <c r="A63" s="23"/>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137"/>
      <c r="AB63" s="142"/>
    </row>
    <row r="64" spans="1:28" ht="25.05" customHeight="1">
      <c r="A64" s="23"/>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137"/>
      <c r="AB64" s="142"/>
    </row>
    <row r="65" spans="1:28" ht="25.05" customHeight="1">
      <c r="A65" s="23"/>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137"/>
      <c r="AB65" s="142"/>
    </row>
    <row r="66" spans="1:28" ht="25.05" customHeight="1">
      <c r="A66" s="23"/>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137"/>
      <c r="AB66" s="142"/>
    </row>
    <row r="67" spans="1:28" ht="25.05" customHeight="1">
      <c r="A67" s="23"/>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137"/>
      <c r="AB67" s="142"/>
    </row>
    <row r="68" spans="1:28" ht="25.05" customHeight="1">
      <c r="A68" s="23"/>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137"/>
      <c r="AB68" s="142"/>
    </row>
    <row r="69" spans="1:28" ht="25.05" customHeight="1">
      <c r="A69" s="23"/>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137"/>
      <c r="AB69" s="142"/>
    </row>
    <row r="70" spans="1:28" ht="25.05" customHeight="1">
      <c r="A70" s="23"/>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137"/>
      <c r="AB70" s="142"/>
    </row>
    <row r="71" spans="1:28" ht="25.05" customHeight="1">
      <c r="A71" s="23"/>
      <c r="B71" s="54"/>
      <c r="C71" s="54"/>
      <c r="D71" s="54"/>
      <c r="E71" s="54"/>
      <c r="F71" s="54"/>
      <c r="G71" s="54"/>
      <c r="H71" s="54"/>
      <c r="I71" s="54"/>
      <c r="J71" s="54"/>
      <c r="K71" s="54"/>
      <c r="L71" s="54"/>
      <c r="M71" s="54"/>
      <c r="N71" s="54"/>
      <c r="O71" s="54"/>
      <c r="P71" s="54"/>
      <c r="Q71" s="54"/>
      <c r="R71" s="54"/>
      <c r="S71" s="54"/>
      <c r="T71" s="54"/>
      <c r="U71" s="54"/>
      <c r="V71" s="54"/>
      <c r="W71" s="54"/>
      <c r="X71" s="54"/>
      <c r="Y71" s="54"/>
      <c r="Z71" s="54"/>
      <c r="AA71" s="137"/>
      <c r="AB71" s="142"/>
    </row>
    <row r="72" spans="1:28" ht="25.05" customHeight="1">
      <c r="A72" s="23"/>
      <c r="B72" s="54"/>
      <c r="C72" s="54"/>
      <c r="D72" s="54"/>
      <c r="E72" s="54"/>
      <c r="F72" s="54"/>
      <c r="G72" s="54"/>
      <c r="H72" s="54"/>
      <c r="I72" s="54"/>
      <c r="J72" s="54"/>
      <c r="K72" s="54"/>
      <c r="L72" s="54"/>
      <c r="M72" s="54"/>
      <c r="N72" s="54"/>
      <c r="O72" s="54"/>
      <c r="P72" s="54"/>
      <c r="Q72" s="54"/>
      <c r="R72" s="54"/>
      <c r="S72" s="54"/>
      <c r="T72" s="54"/>
      <c r="U72" s="54"/>
      <c r="V72" s="54"/>
      <c r="W72" s="54"/>
      <c r="X72" s="54"/>
      <c r="Y72" s="54"/>
      <c r="Z72" s="54"/>
      <c r="AA72" s="137"/>
      <c r="AB72" s="142"/>
    </row>
    <row r="73" spans="1:28" ht="25.05" customHeight="1">
      <c r="A73" s="23"/>
      <c r="B73" s="54"/>
      <c r="C73" s="54"/>
      <c r="D73" s="54"/>
      <c r="E73" s="54"/>
      <c r="F73" s="54"/>
      <c r="G73" s="54"/>
      <c r="H73" s="54"/>
      <c r="I73" s="54"/>
      <c r="J73" s="54"/>
      <c r="K73" s="54"/>
      <c r="L73" s="54"/>
      <c r="M73" s="54"/>
      <c r="N73" s="54"/>
      <c r="O73" s="54"/>
      <c r="P73" s="54"/>
      <c r="Q73" s="54"/>
      <c r="R73" s="54"/>
      <c r="S73" s="54"/>
      <c r="T73" s="54"/>
      <c r="U73" s="54"/>
      <c r="V73" s="54"/>
      <c r="W73" s="54"/>
      <c r="X73" s="54"/>
      <c r="Y73" s="54"/>
      <c r="Z73" s="54"/>
      <c r="AA73" s="137"/>
      <c r="AB73" s="142"/>
    </row>
    <row r="74" spans="1:28" ht="25.05" customHeight="1">
      <c r="A74" s="24"/>
      <c r="B74" s="53"/>
      <c r="C74" s="53"/>
      <c r="D74" s="53"/>
      <c r="E74" s="53"/>
      <c r="F74" s="53"/>
      <c r="G74" s="53"/>
      <c r="H74" s="53"/>
      <c r="I74" s="53"/>
      <c r="J74" s="53"/>
      <c r="K74" s="53"/>
      <c r="L74" s="53"/>
      <c r="M74" s="53"/>
      <c r="N74" s="53"/>
      <c r="O74" s="53"/>
      <c r="P74" s="53"/>
      <c r="Q74" s="53"/>
      <c r="R74" s="53"/>
      <c r="S74" s="53"/>
      <c r="T74" s="53"/>
      <c r="U74" s="53"/>
      <c r="V74" s="53"/>
      <c r="W74" s="53"/>
      <c r="X74" s="53"/>
      <c r="Y74" s="53"/>
      <c r="Z74" s="53"/>
      <c r="AA74" s="138"/>
      <c r="AB74" s="142"/>
    </row>
    <row r="75" spans="1:28" ht="25.05" customHeight="1">
      <c r="A75" s="25" t="s">
        <v>146</v>
      </c>
      <c r="B75" s="2"/>
      <c r="C75" s="2"/>
      <c r="D75" s="2"/>
      <c r="E75" s="2"/>
      <c r="F75" s="2"/>
      <c r="G75" s="2"/>
      <c r="H75" s="2"/>
      <c r="I75" s="2"/>
      <c r="J75" s="2"/>
      <c r="K75" s="2"/>
      <c r="L75" s="2"/>
      <c r="M75" s="2"/>
      <c r="N75" s="2"/>
      <c r="O75" s="2"/>
      <c r="P75" s="2"/>
      <c r="Q75" s="2"/>
      <c r="R75" s="2"/>
      <c r="S75" s="2"/>
      <c r="T75" s="2"/>
      <c r="U75" s="2"/>
      <c r="V75" s="2"/>
      <c r="W75" s="2"/>
      <c r="X75" s="2"/>
      <c r="Y75" s="2"/>
      <c r="Z75" s="2"/>
      <c r="AA75" s="139"/>
    </row>
    <row r="76" spans="1:28" ht="25.05" customHeight="1">
      <c r="A76" s="26" t="s">
        <v>152</v>
      </c>
      <c r="B76" s="2"/>
      <c r="C76" s="2"/>
      <c r="D76" s="2"/>
      <c r="E76" s="2"/>
      <c r="F76" s="2"/>
      <c r="G76" s="2"/>
      <c r="H76" s="2"/>
      <c r="I76" s="2"/>
      <c r="J76" s="2"/>
      <c r="K76" s="2"/>
      <c r="L76" s="2"/>
      <c r="M76" s="2"/>
      <c r="N76" s="2"/>
      <c r="O76" s="2"/>
      <c r="P76" s="2"/>
      <c r="Q76" s="2"/>
      <c r="R76" s="2"/>
      <c r="S76" s="2"/>
      <c r="T76" s="2"/>
      <c r="U76" s="2"/>
      <c r="V76" s="2"/>
      <c r="W76" s="2"/>
      <c r="X76" s="2"/>
      <c r="Y76" s="2"/>
      <c r="Z76" s="2"/>
      <c r="AA76" s="139"/>
    </row>
    <row r="77" spans="1:28" ht="25.05" customHeight="1">
      <c r="A77" s="27"/>
      <c r="B77" s="56"/>
      <c r="C77" s="56"/>
      <c r="D77" s="56"/>
      <c r="E77" s="56"/>
      <c r="F77" s="56"/>
      <c r="G77" s="56"/>
      <c r="H77" s="56"/>
      <c r="I77" s="56"/>
      <c r="J77" s="56"/>
      <c r="K77" s="56"/>
      <c r="L77" s="56"/>
      <c r="M77" s="56"/>
      <c r="N77" s="56"/>
      <c r="O77" s="56"/>
      <c r="P77" s="56"/>
      <c r="Q77" s="56"/>
      <c r="R77" s="56"/>
      <c r="S77" s="56"/>
      <c r="T77" s="56"/>
      <c r="U77" s="56"/>
      <c r="V77" s="56"/>
      <c r="W77" s="56"/>
      <c r="X77" s="56"/>
      <c r="Y77" s="56"/>
      <c r="Z77" s="56"/>
      <c r="AA77" s="140"/>
    </row>
    <row r="78" spans="1:28" ht="25.05" customHeight="1">
      <c r="A78" s="28"/>
      <c r="B78" s="56"/>
      <c r="C78" s="56"/>
      <c r="D78" s="56"/>
      <c r="E78" s="56"/>
      <c r="F78" s="56"/>
      <c r="G78" s="56"/>
      <c r="H78" s="56"/>
      <c r="I78" s="56"/>
      <c r="J78" s="56"/>
      <c r="K78" s="56"/>
      <c r="L78" s="56"/>
      <c r="M78" s="56"/>
      <c r="N78" s="56"/>
      <c r="O78" s="56"/>
      <c r="P78" s="56"/>
      <c r="Q78" s="56"/>
      <c r="R78" s="56"/>
      <c r="S78" s="56"/>
      <c r="T78" s="56"/>
      <c r="U78" s="56"/>
      <c r="V78" s="56"/>
      <c r="W78" s="56"/>
      <c r="X78" s="56"/>
      <c r="Y78" s="56"/>
      <c r="Z78" s="56"/>
      <c r="AA78" s="140"/>
    </row>
    <row r="79" spans="1:28" ht="25.05" customHeight="1">
      <c r="A79" s="28"/>
      <c r="B79" s="56"/>
      <c r="C79" s="56"/>
      <c r="D79" s="56"/>
      <c r="E79" s="56"/>
      <c r="F79" s="56"/>
      <c r="G79" s="56"/>
      <c r="H79" s="56"/>
      <c r="I79" s="56"/>
      <c r="J79" s="56"/>
      <c r="K79" s="56"/>
      <c r="L79" s="56"/>
      <c r="M79" s="56"/>
      <c r="N79" s="56"/>
      <c r="O79" s="56"/>
      <c r="P79" s="56"/>
      <c r="Q79" s="56"/>
      <c r="R79" s="56"/>
      <c r="S79" s="56"/>
      <c r="T79" s="56"/>
      <c r="U79" s="56"/>
      <c r="V79" s="56"/>
      <c r="W79" s="56"/>
      <c r="X79" s="56"/>
      <c r="Y79" s="56"/>
      <c r="Z79" s="56"/>
      <c r="AA79" s="140"/>
    </row>
    <row r="80" spans="1:28" ht="25.05" customHeight="1">
      <c r="A80" s="28"/>
      <c r="B80" s="56"/>
      <c r="C80" s="56"/>
      <c r="D80" s="56"/>
      <c r="E80" s="56"/>
      <c r="F80" s="56"/>
      <c r="G80" s="56"/>
      <c r="H80" s="56"/>
      <c r="I80" s="56"/>
      <c r="J80" s="56"/>
      <c r="K80" s="56"/>
      <c r="L80" s="56"/>
      <c r="M80" s="56"/>
      <c r="N80" s="56"/>
      <c r="O80" s="56"/>
      <c r="P80" s="56"/>
      <c r="Q80" s="56"/>
      <c r="R80" s="56"/>
      <c r="S80" s="56"/>
      <c r="T80" s="56"/>
      <c r="U80" s="56"/>
      <c r="V80" s="56"/>
      <c r="W80" s="56"/>
      <c r="X80" s="56"/>
      <c r="Y80" s="56"/>
      <c r="Z80" s="56"/>
      <c r="AA80" s="140"/>
    </row>
    <row r="81" spans="1:28" ht="25.05" customHeight="1">
      <c r="A81" s="28"/>
      <c r="B81" s="56"/>
      <c r="C81" s="56"/>
      <c r="D81" s="56"/>
      <c r="E81" s="56"/>
      <c r="F81" s="56"/>
      <c r="G81" s="56"/>
      <c r="H81" s="56"/>
      <c r="I81" s="56"/>
      <c r="J81" s="56"/>
      <c r="K81" s="56"/>
      <c r="L81" s="56"/>
      <c r="M81" s="56"/>
      <c r="N81" s="56"/>
      <c r="O81" s="56"/>
      <c r="P81" s="56"/>
      <c r="Q81" s="56"/>
      <c r="R81" s="56"/>
      <c r="S81" s="56"/>
      <c r="T81" s="56"/>
      <c r="U81" s="56"/>
      <c r="V81" s="56"/>
      <c r="W81" s="56"/>
      <c r="X81" s="56"/>
      <c r="Y81" s="56"/>
      <c r="Z81" s="56"/>
      <c r="AA81" s="140"/>
    </row>
    <row r="82" spans="1:28" ht="25.05" customHeight="1">
      <c r="A82" s="28"/>
      <c r="B82" s="56"/>
      <c r="C82" s="56"/>
      <c r="D82" s="56"/>
      <c r="E82" s="56"/>
      <c r="F82" s="56"/>
      <c r="G82" s="56"/>
      <c r="H82" s="56"/>
      <c r="I82" s="56"/>
      <c r="J82" s="56"/>
      <c r="K82" s="56"/>
      <c r="L82" s="56"/>
      <c r="M82" s="56"/>
      <c r="N82" s="56"/>
      <c r="O82" s="56"/>
      <c r="P82" s="56"/>
      <c r="Q82" s="56"/>
      <c r="R82" s="56"/>
      <c r="S82" s="56"/>
      <c r="T82" s="56"/>
      <c r="U82" s="56"/>
      <c r="V82" s="56"/>
      <c r="W82" s="56"/>
      <c r="X82" s="56"/>
      <c r="Y82" s="56"/>
      <c r="Z82" s="56"/>
      <c r="AA82" s="140"/>
    </row>
    <row r="83" spans="1:28" ht="25.05" customHeight="1">
      <c r="A83" s="29"/>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141"/>
    </row>
    <row r="84" spans="1:28" ht="25.05" customHeight="1">
      <c r="A84" s="30" t="s">
        <v>153</v>
      </c>
      <c r="B84" s="30"/>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142"/>
    </row>
    <row r="85" spans="1:28" ht="25.05" customHeight="1">
      <c r="A85" s="31" t="s">
        <v>154</v>
      </c>
      <c r="B85" s="31"/>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142"/>
    </row>
    <row r="86" spans="1:28" ht="25.05" customHeight="1">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142"/>
    </row>
    <row r="87" spans="1:28" ht="25.05" customHeight="1">
      <c r="A87" s="32" t="s">
        <v>156</v>
      </c>
      <c r="B87" s="32"/>
      <c r="C87" s="32"/>
      <c r="D87" s="32"/>
      <c r="E87" s="32"/>
      <c r="F87" s="32"/>
      <c r="G87" s="32"/>
      <c r="H87" s="32"/>
      <c r="I87" s="32"/>
      <c r="J87" s="32"/>
      <c r="K87" s="32"/>
      <c r="L87" s="32"/>
      <c r="M87" s="32"/>
      <c r="N87" s="78"/>
      <c r="O87" s="32"/>
      <c r="P87" s="32"/>
      <c r="Q87" s="78"/>
      <c r="R87" s="32"/>
      <c r="S87" s="32"/>
      <c r="T87" s="32"/>
      <c r="U87" s="32"/>
      <c r="V87" s="32"/>
      <c r="W87" s="32"/>
      <c r="X87" s="32"/>
      <c r="Y87" s="32"/>
      <c r="Z87" s="32"/>
      <c r="AA87" s="32"/>
      <c r="AB87" s="142"/>
    </row>
    <row r="88" spans="1:28" ht="25.05" customHeight="1">
      <c r="A88" s="32"/>
      <c r="B88" s="32"/>
      <c r="C88" s="32"/>
      <c r="D88" s="32"/>
      <c r="E88" s="78"/>
      <c r="F88" s="32"/>
      <c r="G88" s="32"/>
      <c r="H88" s="32"/>
      <c r="I88" s="32"/>
      <c r="J88" s="32"/>
      <c r="K88" s="32"/>
      <c r="L88" s="32"/>
      <c r="M88" s="32"/>
      <c r="N88" s="78"/>
      <c r="O88" s="78"/>
      <c r="P88" s="32"/>
      <c r="Q88" s="32"/>
      <c r="R88" s="32"/>
      <c r="S88" s="32"/>
      <c r="T88" s="32"/>
      <c r="U88" s="32"/>
      <c r="V88" s="32"/>
      <c r="W88" s="32"/>
      <c r="X88" s="32"/>
      <c r="Y88" s="32"/>
      <c r="Z88" s="32"/>
      <c r="AA88" s="32"/>
      <c r="AB88" s="142"/>
    </row>
    <row r="89" spans="1:28" ht="25.05" customHeight="1">
      <c r="A89" s="32"/>
      <c r="B89" s="32"/>
      <c r="C89" s="32" t="s">
        <v>157</v>
      </c>
      <c r="D89" s="32"/>
      <c r="E89" s="78"/>
      <c r="F89" s="32"/>
      <c r="G89" s="32"/>
      <c r="H89" s="32"/>
      <c r="I89" s="32"/>
      <c r="J89" s="32"/>
      <c r="K89" s="32"/>
      <c r="L89" s="32" t="s">
        <v>159</v>
      </c>
      <c r="M89" s="32"/>
      <c r="N89" s="97"/>
      <c r="O89" s="32"/>
      <c r="P89" s="32"/>
      <c r="Q89" s="32"/>
      <c r="R89" s="32"/>
      <c r="S89" s="32"/>
      <c r="T89" s="32"/>
      <c r="U89" s="32"/>
      <c r="V89" s="32"/>
      <c r="W89" s="32"/>
      <c r="X89" s="32"/>
      <c r="Y89" s="32"/>
      <c r="Z89" s="32"/>
      <c r="AA89" s="32"/>
      <c r="AB89" s="142"/>
    </row>
    <row r="90" spans="1:28" ht="25.05" customHeight="1">
      <c r="A90" s="32"/>
      <c r="B90" s="32"/>
      <c r="C90" s="32"/>
      <c r="D90" s="32"/>
      <c r="E90" s="32"/>
      <c r="F90" s="32"/>
      <c r="G90" s="32"/>
      <c r="H90" s="32"/>
      <c r="I90" s="32"/>
      <c r="J90" s="32"/>
      <c r="K90" s="32"/>
      <c r="L90" s="32" t="s">
        <v>164</v>
      </c>
      <c r="M90" s="32"/>
      <c r="N90" s="97"/>
      <c r="O90" s="32"/>
      <c r="P90" s="32"/>
      <c r="Q90" s="32"/>
      <c r="R90" s="32"/>
      <c r="S90" s="32"/>
      <c r="T90" s="32"/>
      <c r="U90" s="32"/>
      <c r="V90" s="32"/>
      <c r="W90" s="32"/>
      <c r="X90" s="32"/>
      <c r="Y90" s="32"/>
      <c r="Z90" s="32"/>
      <c r="AA90" s="32"/>
      <c r="AB90" s="142"/>
    </row>
    <row r="91" spans="1:28" ht="25.05" customHeight="1">
      <c r="A91" s="33"/>
      <c r="B91" s="33"/>
      <c r="C91" s="33"/>
      <c r="D91" s="33"/>
      <c r="E91" s="33"/>
      <c r="F91" s="33"/>
      <c r="G91" s="33"/>
      <c r="H91" s="33"/>
      <c r="I91" s="33"/>
      <c r="J91" s="33"/>
      <c r="K91" s="33"/>
      <c r="L91" s="33"/>
      <c r="M91" s="33"/>
      <c r="N91" s="33"/>
      <c r="O91" s="33"/>
      <c r="P91" s="33"/>
      <c r="Q91" s="33"/>
      <c r="R91" s="33"/>
      <c r="S91" s="33"/>
      <c r="T91" s="33"/>
      <c r="U91" s="33"/>
      <c r="V91" s="33"/>
      <c r="W91" s="33"/>
      <c r="X91" s="33"/>
      <c r="Y91" s="33"/>
      <c r="Z91" s="33"/>
      <c r="AA91" s="33"/>
      <c r="AB91" s="142"/>
    </row>
    <row r="92" spans="1:28" ht="25.05" customHeight="1">
      <c r="A92" s="33"/>
      <c r="B92" s="33"/>
      <c r="C92" s="33"/>
      <c r="D92" s="33"/>
      <c r="E92" s="33"/>
      <c r="F92" s="33"/>
      <c r="G92" s="33"/>
      <c r="H92" s="33"/>
      <c r="I92" s="33"/>
      <c r="J92" s="33"/>
      <c r="K92" s="33"/>
      <c r="L92" s="33"/>
      <c r="M92" s="33"/>
      <c r="N92" s="33"/>
      <c r="O92" s="33"/>
      <c r="P92" s="33"/>
      <c r="Q92" s="33"/>
      <c r="R92" s="33"/>
      <c r="S92" s="33"/>
      <c r="T92" s="33"/>
      <c r="U92" s="33"/>
      <c r="V92" s="33"/>
      <c r="W92" s="33"/>
      <c r="X92" s="33"/>
      <c r="Y92" s="33"/>
      <c r="Z92" s="33"/>
      <c r="AA92" s="33"/>
      <c r="AB92" s="142"/>
    </row>
    <row r="93" spans="1:28" ht="25.05" customHeight="1">
      <c r="A93" s="33"/>
      <c r="B93" s="33"/>
      <c r="C93" s="33"/>
      <c r="D93" s="33"/>
      <c r="E93" s="33"/>
      <c r="F93" s="33"/>
      <c r="G93" s="33"/>
      <c r="H93" s="33"/>
      <c r="I93" s="33"/>
      <c r="J93" s="33"/>
      <c r="K93" s="33"/>
      <c r="L93" s="33"/>
      <c r="M93" s="33"/>
      <c r="N93" s="33"/>
      <c r="O93" s="33"/>
      <c r="P93" s="33"/>
      <c r="Q93" s="33"/>
      <c r="R93" s="33"/>
      <c r="S93" s="33"/>
      <c r="T93" s="33"/>
      <c r="U93" s="33"/>
      <c r="V93" s="33"/>
      <c r="W93" s="33"/>
      <c r="X93" s="33"/>
      <c r="Y93" s="33"/>
      <c r="Z93" s="33"/>
      <c r="AA93" s="33"/>
      <c r="AB93" s="142"/>
    </row>
    <row r="94" spans="1:28" ht="25.05" customHeight="1">
      <c r="A94" s="33"/>
      <c r="B94" s="33"/>
      <c r="C94" s="33"/>
      <c r="D94" s="33"/>
      <c r="E94" s="33"/>
      <c r="F94" s="33"/>
      <c r="G94" s="33"/>
      <c r="H94" s="33"/>
      <c r="I94" s="33"/>
      <c r="J94" s="33"/>
      <c r="K94" s="33"/>
      <c r="L94" s="33"/>
      <c r="M94" s="33"/>
      <c r="N94" s="33"/>
      <c r="O94" s="33"/>
      <c r="P94" s="33"/>
      <c r="Q94" s="33"/>
      <c r="R94" s="33"/>
      <c r="S94" s="33"/>
      <c r="T94" s="33"/>
      <c r="U94" s="33"/>
      <c r="V94" s="33"/>
      <c r="W94" s="33"/>
      <c r="X94" s="33"/>
      <c r="Y94" s="33"/>
      <c r="Z94" s="33"/>
      <c r="AA94" s="33"/>
      <c r="AB94" s="142"/>
    </row>
    <row r="95" spans="1:28" ht="25.05" customHeight="1">
      <c r="A95" s="33"/>
      <c r="B95" s="33"/>
      <c r="C95" s="33"/>
      <c r="D95" s="33"/>
      <c r="E95" s="33"/>
      <c r="F95" s="33"/>
      <c r="G95" s="33"/>
      <c r="H95" s="33"/>
      <c r="I95" s="33"/>
      <c r="J95" s="33"/>
      <c r="K95" s="33"/>
      <c r="L95" s="33"/>
      <c r="M95" s="33"/>
      <c r="N95" s="33"/>
      <c r="O95" s="33"/>
      <c r="P95" s="33"/>
      <c r="Q95" s="33"/>
      <c r="R95" s="33"/>
      <c r="S95" s="33"/>
      <c r="T95" s="33"/>
      <c r="U95" s="33"/>
      <c r="V95" s="33"/>
      <c r="W95" s="33"/>
      <c r="X95" s="33"/>
      <c r="Y95" s="33"/>
      <c r="Z95" s="33"/>
      <c r="AA95" s="33"/>
      <c r="AB95" s="142"/>
    </row>
    <row r="96" spans="1:28" ht="25.05" customHeight="1">
      <c r="A96" s="33"/>
      <c r="B96" s="33"/>
      <c r="C96" s="33"/>
      <c r="D96" s="33"/>
      <c r="E96" s="33"/>
      <c r="F96" s="33"/>
      <c r="G96" s="33"/>
      <c r="H96" s="33"/>
      <c r="I96" s="33"/>
      <c r="J96" s="33"/>
      <c r="K96" s="33"/>
      <c r="L96" s="33"/>
      <c r="M96" s="33"/>
      <c r="N96" s="33"/>
      <c r="O96" s="33"/>
      <c r="P96" s="33"/>
      <c r="Q96" s="33"/>
      <c r="R96" s="33"/>
      <c r="S96" s="33"/>
      <c r="T96" s="33"/>
      <c r="U96" s="33"/>
      <c r="V96" s="33"/>
      <c r="W96" s="33"/>
      <c r="X96" s="33"/>
      <c r="Y96" s="33"/>
      <c r="Z96" s="33"/>
      <c r="AA96" s="33"/>
      <c r="AB96" s="142"/>
    </row>
    <row r="97" spans="1:28" ht="20.100000000000001" customHeight="1">
      <c r="A97" s="33"/>
      <c r="B97" s="33"/>
      <c r="C97" s="33"/>
      <c r="D97" s="33"/>
      <c r="E97" s="33"/>
      <c r="F97" s="33"/>
      <c r="G97" s="33"/>
      <c r="H97" s="33"/>
      <c r="I97" s="33"/>
      <c r="J97" s="33"/>
      <c r="K97" s="33"/>
      <c r="L97" s="33"/>
      <c r="M97" s="33"/>
      <c r="N97" s="33"/>
      <c r="O97" s="33"/>
      <c r="P97" s="33"/>
      <c r="Q97" s="33"/>
      <c r="R97" s="33"/>
      <c r="S97" s="33"/>
      <c r="T97" s="33"/>
      <c r="U97" s="33"/>
      <c r="V97" s="33"/>
      <c r="W97" s="33"/>
      <c r="X97" s="33"/>
      <c r="Y97" s="33"/>
      <c r="Z97" s="33"/>
      <c r="AA97" s="33"/>
      <c r="AB97" s="142"/>
    </row>
    <row r="98" spans="1:28" ht="20.100000000000001" customHeight="1">
      <c r="A98" s="33"/>
      <c r="B98" s="33"/>
      <c r="C98" s="33"/>
      <c r="D98" s="33"/>
      <c r="E98" s="33"/>
      <c r="F98" s="33"/>
      <c r="G98" s="33"/>
      <c r="H98" s="33"/>
      <c r="I98" s="33"/>
      <c r="J98" s="33"/>
      <c r="K98" s="33"/>
      <c r="L98" s="33"/>
      <c r="M98" s="33"/>
      <c r="N98" s="33"/>
      <c r="O98" s="33"/>
      <c r="P98" s="33"/>
      <c r="Q98" s="33"/>
      <c r="R98" s="33"/>
      <c r="S98" s="33"/>
      <c r="T98" s="33"/>
      <c r="U98" s="33"/>
      <c r="V98" s="33"/>
      <c r="W98" s="33"/>
      <c r="X98" s="33"/>
      <c r="Y98" s="33"/>
      <c r="Z98" s="33"/>
      <c r="AA98" s="33"/>
      <c r="AB98" s="142"/>
    </row>
    <row r="99" spans="1:28" ht="20.100000000000001" customHeight="1">
      <c r="A99" s="33"/>
      <c r="B99" s="33"/>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142"/>
    </row>
    <row r="100" spans="1:28" ht="20.100000000000001" customHeight="1">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142"/>
    </row>
    <row r="101" spans="1:28" ht="20.100000000000001" customHeight="1">
      <c r="A101" s="33"/>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142"/>
    </row>
    <row r="102" spans="1:28" ht="20.100000000000001" customHeight="1">
      <c r="A102" s="33"/>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142"/>
    </row>
    <row r="103" spans="1:28" ht="20.100000000000001" customHeight="1">
      <c r="A103" s="33"/>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142"/>
    </row>
    <row r="104" spans="1:28" ht="20.100000000000001" customHeight="1">
      <c r="A104" s="33"/>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142"/>
    </row>
    <row r="105" spans="1:28" ht="20.100000000000001" customHeight="1">
      <c r="A105" s="33"/>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142"/>
    </row>
    <row r="106" spans="1:28" ht="20.100000000000001" customHeight="1">
      <c r="A106" s="33"/>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142"/>
    </row>
    <row r="107" spans="1:28" ht="20.100000000000001" customHeight="1">
      <c r="A107" s="33"/>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142"/>
    </row>
    <row r="108" spans="1:28" ht="20.100000000000001" customHeight="1">
      <c r="A108" s="33"/>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142"/>
    </row>
    <row r="109" spans="1:28" ht="20.100000000000001" customHeight="1">
      <c r="A109" s="33"/>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142"/>
    </row>
    <row r="110" spans="1:28" ht="20.100000000000001" customHeight="1">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142"/>
    </row>
    <row r="111" spans="1:28" ht="20.100000000000001" customHeight="1">
      <c r="A111" s="33"/>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142"/>
    </row>
    <row r="112" spans="1:28" ht="20.100000000000001" customHeight="1">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c r="AB112" s="142"/>
    </row>
    <row r="113" spans="1:28" ht="20.100000000000001" customHeight="1">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142"/>
    </row>
    <row r="114" spans="1:28" ht="20.100000000000001" customHeight="1">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142"/>
    </row>
    <row r="115" spans="1:28" ht="20.100000000000001" customHeight="1">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142"/>
    </row>
    <row r="116" spans="1:28" ht="20.100000000000001" customHeight="1">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142"/>
    </row>
    <row r="117" spans="1:28" ht="20.100000000000001" customHeight="1">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142"/>
    </row>
    <row r="118" spans="1:28" ht="20.100000000000001" customHeight="1">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142"/>
    </row>
    <row r="119" spans="1:28" ht="20.100000000000001" customHeight="1">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142"/>
    </row>
    <row r="120" spans="1:28" ht="20.100000000000001" customHeight="1">
      <c r="A120" s="33"/>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142"/>
    </row>
    <row r="121" spans="1:28" ht="20.100000000000001" customHeight="1">
      <c r="A121" s="33"/>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142"/>
    </row>
    <row r="122" spans="1:28" ht="20.100000000000001" customHeight="1">
      <c r="A122" s="33"/>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c r="AA122" s="33"/>
      <c r="AB122" s="142"/>
    </row>
    <row r="123" spans="1:28" ht="20.100000000000001" customHeight="1">
      <c r="A123" s="33"/>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33"/>
      <c r="AB123" s="142"/>
    </row>
    <row r="124" spans="1:28" ht="20.100000000000001" customHeight="1">
      <c r="A124" s="33"/>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142"/>
    </row>
    <row r="125" spans="1:28" ht="20.100000000000001" customHeight="1"/>
    <row r="126" spans="1:28" ht="20.100000000000001" customHeight="1"/>
    <row r="127" spans="1:28" ht="20.100000000000001" customHeight="1"/>
    <row r="128" spans="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sheetData>
  <sheetProtection password="BE4D" sheet="1" objects="1" scenarios="1" selectLockedCells="1"/>
  <mergeCells count="37">
    <mergeCell ref="P1:R1"/>
    <mergeCell ref="S1:T1"/>
    <mergeCell ref="V1:W1"/>
    <mergeCell ref="Y1:Z1"/>
    <mergeCell ref="P2:R2"/>
    <mergeCell ref="S2:AA2"/>
    <mergeCell ref="A4:AA4"/>
    <mergeCell ref="E6:AA6"/>
    <mergeCell ref="E7:AA7"/>
    <mergeCell ref="E8:G8"/>
    <mergeCell ref="J8:K8"/>
    <mergeCell ref="L8:R8"/>
    <mergeCell ref="S8:T8"/>
    <mergeCell ref="U8:AA8"/>
    <mergeCell ref="E9:I9"/>
    <mergeCell ref="N9:R9"/>
    <mergeCell ref="V9:W9"/>
    <mergeCell ref="Z9:AA9"/>
    <mergeCell ref="E10:G10"/>
    <mergeCell ref="J10:L10"/>
    <mergeCell ref="M10:P10"/>
    <mergeCell ref="S10:U10"/>
    <mergeCell ref="V10:AA10"/>
    <mergeCell ref="E11:AA11"/>
    <mergeCell ref="E12:AA12"/>
    <mergeCell ref="E13:AA13"/>
    <mergeCell ref="B16:Z16"/>
    <mergeCell ref="B18:Z18"/>
    <mergeCell ref="J19:Z19"/>
    <mergeCell ref="B20:Z20"/>
    <mergeCell ref="S22:Z22"/>
    <mergeCell ref="B23:Z23"/>
    <mergeCell ref="P25:Q25"/>
    <mergeCell ref="A37:B37"/>
    <mergeCell ref="A84:AA84"/>
    <mergeCell ref="A85:AA86"/>
    <mergeCell ref="A77:AA83"/>
  </mergeCells>
  <phoneticPr fontId="3" type="Hiragana"/>
  <dataValidations count="1">
    <dataValidation type="list" allowBlank="1" showDropDown="0" showInputMessage="1" showErrorMessage="1" sqref="A17 M28:M29 C19 G19 P21:P22 V21 L21 H21:H22 C21:C22 C24:C36 P34 P36 P32 R31 V32">
      <formula1>"☑,☐"</formula1>
    </dataValidation>
  </dataValidations>
  <pageMargins left="0.7" right="0.7" top="0.75" bottom="0.75" header="0.3" footer="0.3"/>
  <pageSetup paperSize="9" scale="63" fitToWidth="1" fitToHeight="1" orientation="portrait" usePrinterDefaults="1" r:id="rId1"/>
  <rowBreaks count="1" manualBreakCount="1">
    <brk id="45" max="26" man="1"/>
  </rowBreaks>
  <colBreaks count="1" manualBreakCount="1">
    <brk id="27" max="4" man="1"/>
  </colBreaks>
</worksheet>
</file>

<file path=xl/worksheets/sheet10.xml><?xml version="1.0" encoding="utf-8"?>
<worksheet xmlns="http://schemas.openxmlformats.org/spreadsheetml/2006/main" xmlns:r="http://schemas.openxmlformats.org/officeDocument/2006/relationships" xmlns:mc="http://schemas.openxmlformats.org/markup-compatibility/2006">
  <dimension ref="B3:B5"/>
  <sheetViews>
    <sheetView workbookViewId="0">
      <selection activeCell="B4" sqref="B4"/>
    </sheetView>
  </sheetViews>
  <sheetFormatPr defaultRowHeight="18"/>
  <cols>
    <col min="2" max="2" width="13.19921875" customWidth="1"/>
  </cols>
  <sheetData>
    <row r="3" spans="2:2">
      <c r="B3" t="s">
        <v>444</v>
      </c>
    </row>
    <row r="4" spans="2:2">
      <c r="B4" s="961">
        <f>SUM('A.木材使用量入力シート'!O10:Q15)</f>
        <v>0</v>
      </c>
    </row>
    <row r="5" spans="2:2">
      <c r="B5" s="962">
        <f>ROUND(B4,2)</f>
        <v>0</v>
      </c>
    </row>
  </sheetData>
  <phoneticPr fontId="21"/>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3">
    <tabColor rgb="FF0070C0"/>
    <pageSetUpPr fitToPage="1"/>
  </sheetPr>
  <dimension ref="A1:BK77"/>
  <sheetViews>
    <sheetView showGridLines="0" zoomScale="63" zoomScaleNormal="63" zoomScaleSheetLayoutView="70" workbookViewId="0">
      <selection activeCell="AO8" sqref="AO8:AZ8"/>
    </sheetView>
  </sheetViews>
  <sheetFormatPr defaultColWidth="8.59765625" defaultRowHeight="13.5"/>
  <cols>
    <col min="1" max="1" width="1.296875" style="148" customWidth="1"/>
    <col min="2" max="11" width="3.59765625" style="148" customWidth="1"/>
    <col min="12" max="12" width="5.296875" style="148" customWidth="1"/>
    <col min="13" max="21" width="3.59765625" style="148" customWidth="1"/>
    <col min="22" max="22" width="5.09765625" style="148" customWidth="1"/>
    <col min="23" max="31" width="3.59765625" style="148" customWidth="1"/>
    <col min="32" max="32" width="5.09765625" style="148" customWidth="1"/>
    <col min="33" max="35" width="3.59765625" style="148" customWidth="1"/>
    <col min="36" max="36" width="5.09765625" style="148" customWidth="1"/>
    <col min="37" max="37" width="2.09765625" style="148" customWidth="1"/>
    <col min="38" max="41" width="3.59765625" style="148" customWidth="1"/>
    <col min="42" max="42" width="5.09765625" style="148" customWidth="1"/>
    <col min="43" max="51" width="3.59765625" style="148" customWidth="1"/>
    <col min="52" max="52" width="5.19921875" style="148" customWidth="1"/>
    <col min="53" max="53" width="1.296875" style="148" customWidth="1"/>
    <col min="54" max="16384" width="8.59765625" style="148"/>
  </cols>
  <sheetData>
    <row r="1" spans="1:55" ht="28.5" customHeight="1">
      <c r="A1" s="150" t="s">
        <v>166</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c r="AS1" s="151"/>
      <c r="AT1" s="151"/>
      <c r="AU1" s="151"/>
      <c r="AV1" s="151"/>
      <c r="AW1" s="151"/>
      <c r="AX1" s="151"/>
      <c r="AY1" s="151"/>
      <c r="AZ1" s="151"/>
    </row>
    <row r="2" spans="1:55" ht="25.05" customHeight="1">
      <c r="A2" s="151"/>
      <c r="B2" s="151" t="s">
        <v>67</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row>
    <row r="3" spans="1:55" s="149" customFormat="1" ht="11.1" customHeight="1">
      <c r="BC3" s="148"/>
    </row>
    <row r="4" spans="1:55" s="149" customFormat="1" ht="23.1" customHeight="1">
      <c r="B4" s="154" t="s">
        <v>169</v>
      </c>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row>
    <row r="5" spans="1:55" s="149" customFormat="1" ht="23.1" customHeight="1">
      <c r="C5" s="151" t="s">
        <v>171</v>
      </c>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c r="AS5" s="151"/>
      <c r="AT5" s="151"/>
      <c r="AU5" s="151"/>
      <c r="AV5" s="151"/>
      <c r="AW5" s="151"/>
      <c r="AX5" s="151"/>
      <c r="AY5" s="151"/>
      <c r="AZ5" s="151"/>
    </row>
    <row r="6" spans="1:55" s="149" customFormat="1" ht="23.1" customHeight="1">
      <c r="C6" s="167" t="s">
        <v>172</v>
      </c>
      <c r="D6" s="192"/>
      <c r="E6" s="192"/>
      <c r="F6" s="207"/>
      <c r="G6" s="214"/>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317"/>
      <c r="AK6" s="167" t="s">
        <v>174</v>
      </c>
      <c r="AL6" s="192"/>
      <c r="AM6" s="192"/>
      <c r="AN6" s="192"/>
      <c r="AO6" s="192"/>
      <c r="AP6" s="192"/>
      <c r="AQ6" s="192"/>
      <c r="AR6" s="192"/>
      <c r="AS6" s="192"/>
      <c r="AT6" s="192"/>
      <c r="AU6" s="192"/>
      <c r="AV6" s="192"/>
      <c r="AW6" s="192"/>
      <c r="AX6" s="192"/>
      <c r="AY6" s="192"/>
      <c r="AZ6" s="367"/>
    </row>
    <row r="7" spans="1:55" ht="23.1" customHeight="1">
      <c r="A7" s="151"/>
      <c r="C7" s="167" t="s">
        <v>175</v>
      </c>
      <c r="D7" s="192"/>
      <c r="E7" s="192"/>
      <c r="F7" s="207"/>
      <c r="G7" s="214"/>
      <c r="H7" s="220"/>
      <c r="I7" s="220"/>
      <c r="J7" s="220"/>
      <c r="K7" s="220"/>
      <c r="L7" s="220"/>
      <c r="M7" s="220"/>
      <c r="N7" s="220"/>
      <c r="O7" s="220"/>
      <c r="P7" s="220"/>
      <c r="Q7" s="220"/>
      <c r="R7" s="220"/>
      <c r="S7" s="220"/>
      <c r="T7" s="220"/>
      <c r="U7" s="220"/>
      <c r="V7" s="220"/>
      <c r="W7" s="220"/>
      <c r="X7" s="220"/>
      <c r="Y7" s="220"/>
      <c r="Z7" s="220"/>
      <c r="AA7" s="220"/>
      <c r="AB7" s="220"/>
      <c r="AC7" s="220"/>
      <c r="AD7" s="220"/>
      <c r="AE7" s="220"/>
      <c r="AF7" s="220"/>
      <c r="AG7" s="220"/>
      <c r="AH7" s="220"/>
      <c r="AI7" s="220"/>
      <c r="AJ7" s="317"/>
      <c r="AK7" s="167" t="s">
        <v>1</v>
      </c>
      <c r="AL7" s="192"/>
      <c r="AM7" s="192"/>
      <c r="AN7" s="207"/>
      <c r="AO7" s="320"/>
      <c r="AP7" s="324"/>
      <c r="AQ7" s="324"/>
      <c r="AR7" s="324"/>
      <c r="AS7" s="324"/>
      <c r="AT7" s="193" t="s">
        <v>4</v>
      </c>
      <c r="AU7" s="324"/>
      <c r="AV7" s="324"/>
      <c r="AW7" s="193" t="s">
        <v>10</v>
      </c>
      <c r="AX7" s="324"/>
      <c r="AY7" s="324"/>
      <c r="AZ7" s="229" t="s">
        <v>5</v>
      </c>
    </row>
    <row r="8" spans="1:55" ht="23.1" customHeight="1">
      <c r="A8" s="151"/>
      <c r="C8" s="167" t="s">
        <v>97</v>
      </c>
      <c r="D8" s="192"/>
      <c r="E8" s="192"/>
      <c r="F8" s="207"/>
      <c r="G8" s="215"/>
      <c r="H8" s="221"/>
      <c r="I8" s="221"/>
      <c r="J8" s="221"/>
      <c r="K8" s="194" t="s">
        <v>130</v>
      </c>
      <c r="L8" s="194"/>
      <c r="M8" s="168" t="s">
        <v>176</v>
      </c>
      <c r="N8" s="250"/>
      <c r="O8" s="253"/>
      <c r="P8" s="254"/>
      <c r="Q8" s="254"/>
      <c r="R8" s="257"/>
      <c r="S8" s="260" t="s">
        <v>17</v>
      </c>
      <c r="T8" s="262"/>
      <c r="U8" s="215"/>
      <c r="V8" s="221"/>
      <c r="W8" s="221"/>
      <c r="X8" s="221"/>
      <c r="Y8" s="221"/>
      <c r="Z8" s="280"/>
      <c r="AA8" s="282" t="s">
        <v>180</v>
      </c>
      <c r="AB8" s="285"/>
      <c r="AC8" s="193" t="s">
        <v>40</v>
      </c>
      <c r="AD8" s="193"/>
      <c r="AE8" s="221"/>
      <c r="AF8" s="221"/>
      <c r="AG8" s="193" t="s">
        <v>181</v>
      </c>
      <c r="AH8" s="193"/>
      <c r="AI8" s="221"/>
      <c r="AJ8" s="280"/>
      <c r="AK8" s="167" t="s">
        <v>6</v>
      </c>
      <c r="AL8" s="192"/>
      <c r="AM8" s="192"/>
      <c r="AN8" s="207"/>
      <c r="AO8" s="215"/>
      <c r="AP8" s="221"/>
      <c r="AQ8" s="221"/>
      <c r="AR8" s="221"/>
      <c r="AS8" s="221"/>
      <c r="AT8" s="221"/>
      <c r="AU8" s="221"/>
      <c r="AV8" s="221"/>
      <c r="AW8" s="221"/>
      <c r="AX8" s="221"/>
      <c r="AY8" s="221"/>
      <c r="AZ8" s="280"/>
    </row>
    <row r="9" spans="1:55" ht="13.05" customHeight="1">
      <c r="A9" s="151"/>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1"/>
      <c r="AU9" s="151"/>
      <c r="AV9" s="151"/>
      <c r="AW9" s="151"/>
      <c r="AX9" s="151"/>
      <c r="AY9" s="151"/>
      <c r="AZ9" s="151"/>
    </row>
    <row r="10" spans="1:55" ht="23.1" customHeight="1">
      <c r="A10" s="151"/>
      <c r="B10" s="154" t="s">
        <v>185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297"/>
      <c r="AG10" s="307"/>
      <c r="AH10" s="307"/>
      <c r="AI10" s="307"/>
      <c r="AJ10" s="307"/>
      <c r="AK10" s="307"/>
      <c r="AL10" s="307"/>
      <c r="AM10" s="307"/>
      <c r="AN10" s="307"/>
      <c r="AO10" s="307"/>
      <c r="AP10" s="307"/>
      <c r="AQ10" s="307"/>
      <c r="AR10" s="307"/>
      <c r="AS10" s="307"/>
      <c r="AT10" s="307"/>
      <c r="AU10" s="307"/>
      <c r="AV10" s="307"/>
      <c r="AW10" s="307"/>
      <c r="AX10" s="307"/>
      <c r="AY10" s="307"/>
      <c r="AZ10" s="368"/>
    </row>
    <row r="11" spans="1:55" ht="23.1" customHeight="1">
      <c r="A11" s="151"/>
      <c r="C11" s="151" t="s">
        <v>186</v>
      </c>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298"/>
      <c r="AG11" s="151"/>
      <c r="AH11" s="151"/>
      <c r="AI11" s="151"/>
      <c r="AJ11" s="151"/>
      <c r="AK11" s="151"/>
      <c r="AL11" s="151"/>
      <c r="AM11" s="151"/>
      <c r="AN11" s="151"/>
      <c r="AO11" s="151"/>
      <c r="AP11" s="151"/>
      <c r="AQ11" s="151"/>
      <c r="AR11" s="151"/>
      <c r="AS11" s="151"/>
      <c r="AT11" s="151"/>
      <c r="AU11" s="151"/>
      <c r="AV11" s="151"/>
      <c r="AW11" s="151"/>
      <c r="AX11" s="151"/>
      <c r="AY11" s="151"/>
      <c r="AZ11" s="369"/>
    </row>
    <row r="12" spans="1:55" ht="23.1" customHeight="1">
      <c r="A12" s="151"/>
      <c r="B12" s="151"/>
      <c r="C12" s="168" t="s">
        <v>188</v>
      </c>
      <c r="D12" s="193"/>
      <c r="E12" s="193"/>
      <c r="F12" s="193"/>
      <c r="G12" s="193"/>
      <c r="H12" s="193"/>
      <c r="I12" s="193"/>
      <c r="J12" s="193"/>
      <c r="K12" s="193"/>
      <c r="L12" s="229"/>
      <c r="M12" s="246" t="s">
        <v>189</v>
      </c>
      <c r="N12" s="246"/>
      <c r="O12" s="246"/>
      <c r="P12" s="246"/>
      <c r="Q12" s="246"/>
      <c r="R12" s="246"/>
      <c r="S12" s="246"/>
      <c r="T12" s="246"/>
      <c r="U12" s="246"/>
      <c r="V12" s="246"/>
      <c r="W12" s="246"/>
      <c r="X12" s="246"/>
      <c r="Y12" s="246"/>
      <c r="Z12" s="246"/>
      <c r="AA12" s="246"/>
      <c r="AB12" s="246"/>
      <c r="AC12" s="151"/>
      <c r="AD12" s="151"/>
      <c r="AE12" s="151"/>
      <c r="AF12" s="298"/>
      <c r="AG12" s="151"/>
      <c r="AH12" s="151"/>
      <c r="AI12" s="151"/>
      <c r="AJ12" s="151"/>
      <c r="AK12" s="151"/>
      <c r="AL12" s="151"/>
      <c r="AM12" s="151"/>
      <c r="AN12" s="151"/>
      <c r="AO12" s="151"/>
      <c r="AP12" s="151"/>
      <c r="AQ12" s="151"/>
      <c r="AR12" s="151"/>
      <c r="AS12" s="151"/>
      <c r="AT12" s="151"/>
      <c r="AU12" s="151"/>
      <c r="AV12" s="151"/>
      <c r="AW12" s="151"/>
      <c r="AX12" s="151"/>
      <c r="AY12" s="151"/>
      <c r="AZ12" s="369"/>
    </row>
    <row r="13" spans="1:55" ht="23.1" customHeight="1">
      <c r="A13" s="151"/>
      <c r="B13" s="151"/>
      <c r="C13" s="169" t="s">
        <v>190</v>
      </c>
      <c r="D13" s="194"/>
      <c r="E13" s="194"/>
      <c r="F13" s="194"/>
      <c r="G13" s="194"/>
      <c r="H13" s="194"/>
      <c r="I13" s="194"/>
      <c r="J13" s="194"/>
      <c r="K13" s="194"/>
      <c r="L13" s="230"/>
      <c r="M13" s="246" t="s">
        <v>194</v>
      </c>
      <c r="N13" s="246"/>
      <c r="O13" s="246"/>
      <c r="P13" s="246"/>
      <c r="Q13" s="246"/>
      <c r="R13" s="246"/>
      <c r="S13" s="246"/>
      <c r="T13" s="246"/>
      <c r="U13" s="246"/>
      <c r="V13" s="246"/>
      <c r="W13" s="246"/>
      <c r="X13" s="246"/>
      <c r="Y13" s="246"/>
      <c r="Z13" s="246"/>
      <c r="AA13" s="246"/>
      <c r="AB13" s="246"/>
      <c r="AC13" s="151"/>
      <c r="AD13" s="151"/>
      <c r="AE13" s="151"/>
      <c r="AF13" s="298"/>
      <c r="AG13" s="151"/>
      <c r="AH13" s="151"/>
      <c r="AI13" s="151"/>
      <c r="AJ13" s="151"/>
      <c r="AK13" s="151"/>
      <c r="AL13" s="151"/>
      <c r="AM13" s="151"/>
      <c r="AN13" s="151"/>
      <c r="AO13" s="151"/>
      <c r="AP13" s="151"/>
      <c r="AQ13" s="151"/>
      <c r="AR13" s="151"/>
      <c r="AS13" s="151"/>
      <c r="AT13" s="151"/>
      <c r="AU13" s="151"/>
      <c r="AV13" s="151"/>
      <c r="AW13" s="151"/>
      <c r="AX13" s="151"/>
      <c r="AY13" s="151"/>
      <c r="AZ13" s="369"/>
    </row>
    <row r="14" spans="1:55" ht="23.1" customHeight="1">
      <c r="A14" s="151"/>
      <c r="B14" s="151"/>
      <c r="C14" s="169" t="s">
        <v>195</v>
      </c>
      <c r="D14" s="194"/>
      <c r="E14" s="194"/>
      <c r="F14" s="194"/>
      <c r="G14" s="194"/>
      <c r="H14" s="194"/>
      <c r="I14" s="194"/>
      <c r="J14" s="194"/>
      <c r="K14" s="194"/>
      <c r="L14" s="230"/>
      <c r="M14" s="246" t="s">
        <v>196</v>
      </c>
      <c r="N14" s="246"/>
      <c r="O14" s="246"/>
      <c r="P14" s="246"/>
      <c r="Q14" s="246"/>
      <c r="R14" s="246"/>
      <c r="S14" s="246"/>
      <c r="T14" s="246"/>
      <c r="U14" s="246"/>
      <c r="V14" s="246"/>
      <c r="W14" s="246"/>
      <c r="X14" s="246"/>
      <c r="Y14" s="246"/>
      <c r="Z14" s="246"/>
      <c r="AA14" s="246"/>
      <c r="AB14" s="246"/>
      <c r="AC14" s="151"/>
      <c r="AD14" s="151"/>
      <c r="AE14" s="151"/>
      <c r="AF14" s="298"/>
      <c r="AG14" s="151"/>
      <c r="AH14" s="151"/>
      <c r="AI14" s="151"/>
      <c r="AJ14" s="151"/>
      <c r="AK14" s="151"/>
      <c r="AL14" s="151"/>
      <c r="AM14" s="151"/>
      <c r="AN14" s="151"/>
      <c r="AO14" s="151"/>
      <c r="AP14" s="151"/>
      <c r="AQ14" s="151"/>
      <c r="AR14" s="151"/>
      <c r="AS14" s="151"/>
      <c r="AT14" s="151"/>
      <c r="AU14" s="151"/>
      <c r="AV14" s="151"/>
      <c r="AW14" s="151"/>
      <c r="AX14" s="151"/>
      <c r="AY14" s="151"/>
      <c r="AZ14" s="369"/>
    </row>
    <row r="15" spans="1:55" ht="23.1" customHeight="1">
      <c r="A15" s="151"/>
      <c r="B15" s="151"/>
      <c r="C15" s="169" t="s">
        <v>197</v>
      </c>
      <c r="D15" s="194"/>
      <c r="E15" s="194"/>
      <c r="F15" s="194"/>
      <c r="G15" s="194"/>
      <c r="H15" s="194"/>
      <c r="I15" s="194"/>
      <c r="J15" s="194"/>
      <c r="K15" s="194"/>
      <c r="L15" s="230"/>
      <c r="M15" s="246" t="s">
        <v>116</v>
      </c>
      <c r="N15" s="246"/>
      <c r="O15" s="246"/>
      <c r="P15" s="246"/>
      <c r="Q15" s="246"/>
      <c r="R15" s="246"/>
      <c r="S15" s="246"/>
      <c r="T15" s="246"/>
      <c r="U15" s="246"/>
      <c r="V15" s="246"/>
      <c r="W15" s="246"/>
      <c r="X15" s="246"/>
      <c r="Y15" s="246"/>
      <c r="Z15" s="246"/>
      <c r="AA15" s="246"/>
      <c r="AB15" s="246"/>
      <c r="AC15" s="151"/>
      <c r="AD15" s="151"/>
      <c r="AE15" s="151"/>
      <c r="AF15" s="298"/>
      <c r="AG15" s="151"/>
      <c r="AH15" s="151"/>
      <c r="AI15" s="151"/>
      <c r="AJ15" s="151"/>
      <c r="AK15" s="151"/>
      <c r="AL15" s="151"/>
      <c r="AM15" s="151"/>
      <c r="AN15" s="151"/>
      <c r="AO15" s="151"/>
      <c r="AP15" s="151"/>
      <c r="AQ15" s="151"/>
      <c r="AR15" s="151"/>
      <c r="AS15" s="151"/>
      <c r="AT15" s="151"/>
      <c r="AU15" s="151"/>
      <c r="AV15" s="151"/>
      <c r="AW15" s="151"/>
      <c r="AX15" s="151"/>
      <c r="AY15" s="151"/>
      <c r="AZ15" s="369"/>
    </row>
    <row r="16" spans="1:55" ht="23.1" customHeight="1">
      <c r="A16" s="151"/>
      <c r="B16" s="151"/>
      <c r="C16" s="169" t="s">
        <v>198</v>
      </c>
      <c r="D16" s="194"/>
      <c r="E16" s="194"/>
      <c r="F16" s="194"/>
      <c r="G16" s="194"/>
      <c r="H16" s="194"/>
      <c r="I16" s="194"/>
      <c r="J16" s="194"/>
      <c r="K16" s="194"/>
      <c r="L16" s="230"/>
      <c r="M16" s="246" t="s">
        <v>201</v>
      </c>
      <c r="N16" s="246"/>
      <c r="O16" s="246"/>
      <c r="P16" s="246"/>
      <c r="Q16" s="246"/>
      <c r="R16" s="246"/>
      <c r="S16" s="246"/>
      <c r="T16" s="246"/>
      <c r="U16" s="246"/>
      <c r="V16" s="246"/>
      <c r="W16" s="246"/>
      <c r="X16" s="246"/>
      <c r="Y16" s="246"/>
      <c r="Z16" s="246"/>
      <c r="AA16" s="246"/>
      <c r="AB16" s="246"/>
      <c r="AC16" s="151"/>
      <c r="AD16" s="151"/>
      <c r="AE16" s="151"/>
      <c r="AF16" s="298"/>
      <c r="AG16" s="151"/>
      <c r="AH16" s="151"/>
      <c r="AI16" s="151"/>
      <c r="AJ16" s="151"/>
      <c r="AK16" s="151"/>
      <c r="AL16" s="151"/>
      <c r="AM16" s="151"/>
      <c r="AN16" s="151"/>
      <c r="AO16" s="151"/>
      <c r="AP16" s="151"/>
      <c r="AQ16" s="151"/>
      <c r="AR16" s="151"/>
      <c r="AS16" s="151"/>
      <c r="AT16" s="151"/>
      <c r="AU16" s="151"/>
      <c r="AV16" s="151"/>
      <c r="AW16" s="151"/>
      <c r="AX16" s="151"/>
      <c r="AY16" s="151"/>
      <c r="AZ16" s="369"/>
    </row>
    <row r="17" spans="1:52" ht="23.1" customHeight="1">
      <c r="A17" s="151"/>
      <c r="B17" s="151"/>
      <c r="C17" s="169" t="s">
        <v>203</v>
      </c>
      <c r="D17" s="194"/>
      <c r="E17" s="194"/>
      <c r="F17" s="194"/>
      <c r="G17" s="194"/>
      <c r="H17" s="194"/>
      <c r="I17" s="194"/>
      <c r="J17" s="194"/>
      <c r="K17" s="194"/>
      <c r="L17" s="230"/>
      <c r="M17" s="246" t="s">
        <v>206</v>
      </c>
      <c r="N17" s="246"/>
      <c r="O17" s="246"/>
      <c r="P17" s="246"/>
      <c r="Q17" s="246"/>
      <c r="R17" s="246"/>
      <c r="S17" s="246"/>
      <c r="T17" s="246"/>
      <c r="U17" s="246"/>
      <c r="V17" s="246"/>
      <c r="W17" s="246"/>
      <c r="X17" s="246"/>
      <c r="Y17" s="246"/>
      <c r="Z17" s="246"/>
      <c r="AA17" s="246"/>
      <c r="AB17" s="246"/>
      <c r="AC17" s="151"/>
      <c r="AD17" s="151"/>
      <c r="AE17" s="151"/>
      <c r="AF17" s="298"/>
      <c r="AG17" s="151"/>
      <c r="AH17" s="151"/>
      <c r="AI17" s="151"/>
      <c r="AJ17" s="151"/>
      <c r="AK17" s="151"/>
      <c r="AL17" s="151"/>
      <c r="AM17" s="151"/>
      <c r="AN17" s="151"/>
      <c r="AO17" s="151"/>
      <c r="AP17" s="151"/>
      <c r="AQ17" s="151"/>
      <c r="AR17" s="151"/>
      <c r="AS17" s="151"/>
      <c r="AT17" s="151"/>
      <c r="AU17" s="151"/>
      <c r="AV17" s="151"/>
      <c r="AW17" s="151"/>
      <c r="AX17" s="151"/>
      <c r="AY17" s="151"/>
      <c r="AZ17" s="369"/>
    </row>
    <row r="18" spans="1:52" ht="23.1" customHeight="1">
      <c r="A18" s="151"/>
      <c r="B18" s="151"/>
      <c r="C18" s="151"/>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298"/>
      <c r="AG18" s="151"/>
      <c r="AH18" s="151"/>
      <c r="AI18" s="151"/>
      <c r="AJ18" s="151"/>
      <c r="AK18" s="151"/>
      <c r="AL18" s="151"/>
      <c r="AM18" s="151"/>
      <c r="AN18" s="151"/>
      <c r="AO18" s="151"/>
      <c r="AP18" s="151"/>
      <c r="AQ18" s="151"/>
      <c r="AR18" s="151"/>
      <c r="AS18" s="151"/>
      <c r="AT18" s="151"/>
      <c r="AU18" s="151"/>
      <c r="AV18" s="151"/>
      <c r="AW18" s="151"/>
      <c r="AX18" s="151"/>
      <c r="AY18" s="151"/>
      <c r="AZ18" s="369"/>
    </row>
    <row r="19" spans="1:52" ht="23.1" customHeight="1">
      <c r="A19" s="151"/>
      <c r="B19" s="154" t="s">
        <v>207</v>
      </c>
      <c r="C19" s="151"/>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298"/>
      <c r="AG19" s="151"/>
      <c r="AH19" s="151"/>
      <c r="AI19" s="151"/>
      <c r="AJ19" s="151"/>
      <c r="AK19" s="151"/>
      <c r="AL19" s="151"/>
      <c r="AM19" s="151"/>
      <c r="AN19" s="151"/>
      <c r="AO19" s="151"/>
      <c r="AP19" s="151"/>
      <c r="AQ19" s="151"/>
      <c r="AR19" s="151"/>
      <c r="AS19" s="151"/>
      <c r="AT19" s="151"/>
      <c r="AU19" s="151"/>
      <c r="AV19" s="151"/>
      <c r="AW19" s="151"/>
      <c r="AX19" s="151"/>
      <c r="AY19" s="151"/>
      <c r="AZ19" s="369"/>
    </row>
    <row r="20" spans="1:52" ht="23.1" customHeight="1">
      <c r="A20" s="151"/>
      <c r="B20" s="151"/>
      <c r="C20" s="151" t="s">
        <v>33</v>
      </c>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298"/>
      <c r="AG20" s="151"/>
      <c r="AH20" s="151"/>
      <c r="AI20" s="151"/>
      <c r="AJ20" s="151"/>
      <c r="AK20" s="151"/>
      <c r="AL20" s="151"/>
      <c r="AM20" s="151"/>
      <c r="AN20" s="151"/>
      <c r="AO20" s="151"/>
      <c r="AP20" s="151"/>
      <c r="AQ20" s="151"/>
      <c r="AR20" s="151"/>
      <c r="AS20" s="151"/>
      <c r="AT20" s="151"/>
      <c r="AU20" s="151"/>
      <c r="AV20" s="151"/>
      <c r="AW20" s="151"/>
      <c r="AX20" s="151"/>
      <c r="AY20" s="151"/>
      <c r="AZ20" s="369"/>
    </row>
    <row r="21" spans="1:52" ht="23.1" customHeight="1">
      <c r="A21" s="151"/>
      <c r="B21" s="151"/>
      <c r="C21" s="170">
        <v>1</v>
      </c>
      <c r="D21" s="195" t="s">
        <v>209</v>
      </c>
      <c r="E21" s="202"/>
      <c r="F21" s="202"/>
      <c r="G21" s="202"/>
      <c r="H21" s="202"/>
      <c r="I21" s="202"/>
      <c r="J21" s="202"/>
      <c r="K21" s="202"/>
      <c r="L21" s="202"/>
      <c r="M21" s="202"/>
      <c r="N21" s="202"/>
      <c r="O21" s="202"/>
      <c r="P21" s="255"/>
      <c r="Q21" s="151" t="s">
        <v>211</v>
      </c>
      <c r="S21" s="151"/>
      <c r="T21" s="151"/>
      <c r="U21" s="151"/>
      <c r="V21" s="151"/>
      <c r="W21" s="151"/>
      <c r="X21" s="151"/>
      <c r="Y21" s="151"/>
      <c r="Z21" s="151"/>
      <c r="AA21" s="151"/>
      <c r="AB21" s="151"/>
      <c r="AC21" s="151"/>
      <c r="AD21" s="151"/>
      <c r="AE21" s="151"/>
      <c r="AF21" s="298"/>
      <c r="AG21" s="151"/>
      <c r="AH21" s="151"/>
      <c r="AI21" s="151"/>
      <c r="AJ21" s="151"/>
      <c r="AK21" s="151"/>
      <c r="AL21" s="151"/>
      <c r="AM21" s="151"/>
      <c r="AN21" s="151"/>
      <c r="AO21" s="151"/>
      <c r="AP21" s="151"/>
      <c r="AQ21" s="151"/>
      <c r="AR21" s="151"/>
      <c r="AS21" s="151"/>
      <c r="AT21" s="151"/>
      <c r="AU21" s="151"/>
      <c r="AV21" s="151"/>
      <c r="AW21" s="151"/>
      <c r="AX21" s="151"/>
      <c r="AY21" s="151"/>
      <c r="AZ21" s="369"/>
    </row>
    <row r="22" spans="1:52" ht="23.1" customHeight="1">
      <c r="A22" s="151"/>
      <c r="B22" s="151"/>
      <c r="C22" s="151"/>
      <c r="D22" s="196"/>
      <c r="E22" s="151"/>
      <c r="F22" s="151"/>
      <c r="G22" s="151"/>
      <c r="H22" s="151"/>
      <c r="I22" s="151"/>
      <c r="J22" s="151"/>
      <c r="K22" s="151"/>
      <c r="L22" s="151"/>
      <c r="M22" s="151"/>
      <c r="N22" s="151"/>
      <c r="R22" s="151"/>
      <c r="S22" s="151"/>
      <c r="T22" s="151"/>
      <c r="U22" s="151"/>
      <c r="V22" s="151"/>
      <c r="W22" s="151"/>
      <c r="X22" s="151"/>
      <c r="Y22" s="151"/>
      <c r="Z22" s="151"/>
      <c r="AA22" s="151"/>
      <c r="AB22" s="151"/>
      <c r="AC22" s="151"/>
      <c r="AD22" s="151"/>
      <c r="AE22" s="151"/>
      <c r="AF22" s="298"/>
      <c r="AG22" s="151"/>
      <c r="AH22" s="151"/>
      <c r="AI22" s="151"/>
      <c r="AJ22" s="151"/>
      <c r="AK22" s="151"/>
      <c r="AL22" s="151"/>
      <c r="AM22" s="151"/>
      <c r="AN22" s="151"/>
      <c r="AO22" s="151"/>
      <c r="AP22" s="151"/>
      <c r="AQ22" s="151"/>
      <c r="AR22" s="151"/>
      <c r="AS22" s="151"/>
      <c r="AT22" s="151"/>
      <c r="AU22" s="151"/>
      <c r="AV22" s="151"/>
      <c r="AW22" s="151"/>
      <c r="AX22" s="151"/>
      <c r="AY22" s="151"/>
      <c r="AZ22" s="369"/>
    </row>
    <row r="23" spans="1:52" ht="23.1" customHeight="1">
      <c r="A23" s="151"/>
      <c r="B23" s="151"/>
      <c r="C23" s="168">
        <v>2</v>
      </c>
      <c r="D23" s="195" t="s">
        <v>212</v>
      </c>
      <c r="E23" s="202"/>
      <c r="F23" s="202"/>
      <c r="G23" s="202"/>
      <c r="H23" s="202"/>
      <c r="I23" s="202"/>
      <c r="J23" s="202"/>
      <c r="K23" s="202"/>
      <c r="L23" s="202"/>
      <c r="M23" s="202"/>
      <c r="N23" s="202"/>
      <c r="O23" s="202"/>
      <c r="P23" s="255"/>
      <c r="Q23" s="151" t="s">
        <v>214</v>
      </c>
      <c r="S23" s="151"/>
      <c r="T23" s="151"/>
      <c r="U23" s="151"/>
      <c r="V23" s="151"/>
      <c r="W23" s="151"/>
      <c r="X23" s="151"/>
      <c r="Y23" s="151"/>
      <c r="Z23" s="151"/>
      <c r="AA23" s="151"/>
      <c r="AB23" s="151"/>
      <c r="AC23" s="151"/>
      <c r="AD23" s="151"/>
      <c r="AE23" s="151"/>
      <c r="AF23" s="298"/>
      <c r="AG23" s="151"/>
      <c r="AH23" s="151"/>
      <c r="AI23" s="151"/>
      <c r="AJ23" s="151"/>
      <c r="AK23" s="151"/>
      <c r="AL23" s="151"/>
      <c r="AM23" s="151"/>
      <c r="AN23" s="151"/>
      <c r="AO23" s="151"/>
      <c r="AP23" s="151"/>
      <c r="AQ23" s="151"/>
      <c r="AR23" s="151"/>
      <c r="AS23" s="151"/>
      <c r="AT23" s="151"/>
      <c r="AU23" s="151"/>
      <c r="AV23" s="151"/>
      <c r="AW23" s="151"/>
      <c r="AX23" s="151"/>
      <c r="AY23" s="151"/>
      <c r="AZ23" s="369"/>
    </row>
    <row r="24" spans="1:52" ht="23.1" customHeight="1">
      <c r="A24" s="151"/>
      <c r="B24" s="151"/>
      <c r="C24" s="151"/>
      <c r="D24" s="151"/>
      <c r="E24" s="151"/>
      <c r="F24" s="151"/>
      <c r="G24" s="151"/>
      <c r="H24" s="151"/>
      <c r="I24" s="151"/>
      <c r="J24" s="151"/>
      <c r="K24" s="151"/>
      <c r="L24" s="151"/>
      <c r="M24" s="151"/>
      <c r="N24" s="151"/>
      <c r="R24" s="151"/>
      <c r="S24" s="151"/>
      <c r="T24" s="151"/>
      <c r="U24" s="151"/>
      <c r="V24" s="151"/>
      <c r="W24" s="151"/>
      <c r="X24" s="151"/>
      <c r="Y24" s="151"/>
      <c r="Z24" s="151"/>
      <c r="AA24" s="151"/>
      <c r="AB24" s="151"/>
      <c r="AC24" s="151"/>
      <c r="AD24" s="151"/>
      <c r="AE24" s="151"/>
      <c r="AF24" s="298"/>
      <c r="AG24" s="151"/>
      <c r="AH24" s="151"/>
      <c r="AI24" s="151"/>
      <c r="AJ24" s="151"/>
      <c r="AK24" s="151"/>
      <c r="AL24" s="151"/>
      <c r="AM24" s="151"/>
      <c r="AO24" s="151"/>
      <c r="AP24" s="151"/>
      <c r="AQ24" s="151"/>
      <c r="AR24" s="151"/>
      <c r="AS24" s="151"/>
      <c r="AT24" s="151"/>
      <c r="AU24" s="151"/>
      <c r="AV24" s="151"/>
      <c r="AW24" s="151"/>
      <c r="AX24" s="151"/>
      <c r="AY24" s="151"/>
      <c r="AZ24" s="369"/>
    </row>
    <row r="25" spans="1:52" ht="23.1" customHeight="1">
      <c r="A25" s="151"/>
      <c r="B25" s="151"/>
      <c r="C25" s="168">
        <v>3</v>
      </c>
      <c r="D25" s="195" t="s">
        <v>215</v>
      </c>
      <c r="E25" s="202"/>
      <c r="F25" s="202"/>
      <c r="G25" s="202"/>
      <c r="H25" s="202"/>
      <c r="I25" s="202"/>
      <c r="J25" s="202"/>
      <c r="K25" s="202"/>
      <c r="L25" s="202"/>
      <c r="M25" s="202"/>
      <c r="N25" s="202"/>
      <c r="O25" s="202"/>
      <c r="P25" s="255"/>
      <c r="Q25" s="151" t="s">
        <v>216</v>
      </c>
      <c r="S25" s="151"/>
      <c r="T25" s="151"/>
      <c r="U25" s="151"/>
      <c r="V25" s="151"/>
      <c r="W25" s="151"/>
      <c r="X25" s="151"/>
      <c r="Y25" s="151"/>
      <c r="Z25" s="151"/>
      <c r="AA25" s="151"/>
      <c r="AB25" s="151"/>
      <c r="AC25" s="151"/>
      <c r="AD25" s="151"/>
      <c r="AE25" s="151"/>
      <c r="AF25" s="298"/>
      <c r="AG25" s="151"/>
      <c r="AH25" s="151"/>
      <c r="AI25" s="151"/>
      <c r="AJ25" s="151"/>
      <c r="AK25" s="151"/>
      <c r="AL25" s="151"/>
      <c r="AM25" s="151"/>
      <c r="AN25" s="151"/>
      <c r="AO25" s="151"/>
      <c r="AP25" s="151"/>
      <c r="AQ25" s="151"/>
      <c r="AR25" s="151"/>
      <c r="AS25" s="151"/>
      <c r="AT25" s="151"/>
      <c r="AU25" s="151"/>
      <c r="AV25" s="151"/>
      <c r="AW25" s="151"/>
      <c r="AX25" s="151"/>
      <c r="AY25" s="151"/>
      <c r="AZ25" s="369"/>
    </row>
    <row r="26" spans="1:52" ht="23.1" customHeight="1">
      <c r="A26" s="151"/>
      <c r="B26" s="151"/>
      <c r="C26" s="151"/>
      <c r="D26" s="151"/>
      <c r="E26" s="151"/>
      <c r="F26" s="151"/>
      <c r="G26" s="151"/>
      <c r="H26" s="149"/>
      <c r="I26" s="149"/>
      <c r="J26" s="151"/>
      <c r="K26" s="151"/>
      <c r="L26" s="151"/>
      <c r="M26" s="151"/>
      <c r="N26" s="151"/>
      <c r="R26" s="151"/>
      <c r="S26" s="151"/>
      <c r="T26" s="151"/>
      <c r="U26" s="151"/>
      <c r="V26" s="151"/>
      <c r="W26" s="151"/>
      <c r="X26" s="151"/>
      <c r="Y26" s="151"/>
      <c r="Z26" s="151"/>
      <c r="AA26" s="151"/>
      <c r="AB26" s="151"/>
      <c r="AC26" s="151"/>
      <c r="AD26" s="151"/>
      <c r="AE26" s="151"/>
      <c r="AF26" s="298"/>
      <c r="AG26" s="151"/>
      <c r="AH26" s="151"/>
      <c r="AI26" s="151"/>
      <c r="AJ26" s="151"/>
      <c r="AK26" s="151"/>
      <c r="AL26" s="151"/>
      <c r="AM26" s="151"/>
      <c r="AN26" s="151"/>
      <c r="AO26" s="151"/>
      <c r="AP26" s="151"/>
      <c r="AQ26" s="151"/>
      <c r="AR26" s="151"/>
      <c r="AS26" s="151"/>
      <c r="AT26" s="151"/>
      <c r="AU26" s="151"/>
      <c r="AV26" s="151"/>
      <c r="AW26" s="151"/>
      <c r="AX26" s="151"/>
      <c r="AY26" s="151"/>
      <c r="AZ26" s="369"/>
    </row>
    <row r="27" spans="1:52" ht="23.1" customHeight="1">
      <c r="A27" s="151"/>
      <c r="B27" s="151"/>
      <c r="C27" s="168">
        <v>4</v>
      </c>
      <c r="D27" s="195" t="s">
        <v>217</v>
      </c>
      <c r="E27" s="202"/>
      <c r="F27" s="202"/>
      <c r="G27" s="202"/>
      <c r="H27" s="202"/>
      <c r="I27" s="202"/>
      <c r="J27" s="202"/>
      <c r="K27" s="202"/>
      <c r="L27" s="202"/>
      <c r="M27" s="202"/>
      <c r="N27" s="202"/>
      <c r="O27" s="202"/>
      <c r="P27" s="255"/>
      <c r="Q27" s="256" t="s">
        <v>218</v>
      </c>
      <c r="R27" s="258"/>
      <c r="S27" s="258"/>
      <c r="T27" s="258"/>
      <c r="U27" s="258"/>
      <c r="V27" s="258"/>
      <c r="W27" s="258"/>
      <c r="X27" s="258"/>
      <c r="Y27" s="258"/>
      <c r="Z27" s="258"/>
      <c r="AA27" s="258"/>
      <c r="AB27" s="258"/>
      <c r="AC27" s="258"/>
      <c r="AD27" s="258"/>
      <c r="AE27" s="151"/>
      <c r="AF27" s="298"/>
      <c r="AG27" s="151"/>
      <c r="AH27" s="151"/>
      <c r="AI27" s="151"/>
      <c r="AJ27" s="151"/>
      <c r="AK27" s="151"/>
      <c r="AL27" s="151"/>
      <c r="AM27" s="151"/>
      <c r="AN27" s="151"/>
      <c r="AO27" s="151"/>
      <c r="AP27" s="151"/>
      <c r="AQ27" s="151"/>
      <c r="AR27" s="151"/>
      <c r="AS27" s="151"/>
      <c r="AT27" s="151"/>
      <c r="AU27" s="151"/>
      <c r="AV27" s="151"/>
      <c r="AW27" s="151"/>
      <c r="AX27" s="151"/>
      <c r="AY27" s="151"/>
      <c r="AZ27" s="369"/>
    </row>
    <row r="28" spans="1:52" ht="23.1" customHeight="1">
      <c r="A28" s="151"/>
      <c r="B28" s="151"/>
      <c r="C28" s="151"/>
      <c r="D28" s="151"/>
      <c r="E28" s="151"/>
      <c r="F28" s="151"/>
      <c r="G28" s="151"/>
      <c r="H28" s="151"/>
      <c r="I28" s="151"/>
      <c r="J28" s="151"/>
      <c r="K28" s="151"/>
      <c r="L28" s="151"/>
      <c r="M28" s="151"/>
      <c r="N28" s="151"/>
      <c r="O28" s="151"/>
      <c r="P28" s="151"/>
      <c r="R28" s="151"/>
      <c r="S28" s="151"/>
      <c r="T28" s="151"/>
      <c r="U28" s="151"/>
      <c r="V28" s="151"/>
      <c r="W28" s="151"/>
      <c r="X28" s="151"/>
      <c r="Y28" s="151"/>
      <c r="Z28" s="151"/>
      <c r="AA28" s="151"/>
      <c r="AB28" s="151"/>
      <c r="AC28" s="151"/>
      <c r="AD28" s="151"/>
      <c r="AE28" s="151"/>
      <c r="AF28" s="298"/>
      <c r="AG28" s="151"/>
      <c r="AH28" s="151"/>
      <c r="AI28" s="151"/>
      <c r="AJ28" s="151"/>
      <c r="AK28" s="151"/>
      <c r="AL28" s="151"/>
      <c r="AM28" s="151"/>
      <c r="AN28" s="151"/>
      <c r="AO28" s="151"/>
      <c r="AP28" s="151"/>
      <c r="AQ28" s="151"/>
      <c r="AR28" s="151"/>
      <c r="AS28" s="151"/>
      <c r="AT28" s="151"/>
      <c r="AU28" s="151"/>
      <c r="AV28" s="151"/>
      <c r="AW28" s="151"/>
      <c r="AX28" s="151"/>
      <c r="AY28" s="151"/>
      <c r="AZ28" s="369"/>
    </row>
    <row r="29" spans="1:52" ht="23.1" customHeight="1">
      <c r="A29" s="151"/>
      <c r="B29" s="151"/>
      <c r="C29" s="168">
        <v>5</v>
      </c>
      <c r="D29" s="195" t="s">
        <v>222</v>
      </c>
      <c r="E29" s="202"/>
      <c r="F29" s="202"/>
      <c r="G29" s="202"/>
      <c r="H29" s="202"/>
      <c r="I29" s="202"/>
      <c r="J29" s="202"/>
      <c r="K29" s="202"/>
      <c r="L29" s="202"/>
      <c r="M29" s="202"/>
      <c r="N29" s="202"/>
      <c r="O29" s="202"/>
      <c r="P29" s="255"/>
      <c r="Q29" s="151" t="s">
        <v>223</v>
      </c>
      <c r="S29" s="151"/>
      <c r="T29" s="151"/>
      <c r="U29" s="151"/>
      <c r="V29" s="151"/>
      <c r="W29" s="151"/>
      <c r="X29" s="151"/>
      <c r="Y29" s="151"/>
      <c r="Z29" s="151"/>
      <c r="AA29" s="151"/>
      <c r="AB29" s="151"/>
      <c r="AC29" s="151"/>
      <c r="AD29" s="151"/>
      <c r="AE29" s="151"/>
      <c r="AF29" s="298"/>
      <c r="AG29" s="151"/>
      <c r="AH29" s="151"/>
      <c r="AI29" s="151"/>
      <c r="AJ29" s="151"/>
      <c r="AK29" s="151"/>
      <c r="AL29" s="151"/>
      <c r="AM29" s="151"/>
      <c r="AN29" s="151"/>
      <c r="AO29" s="151"/>
      <c r="AP29" s="151"/>
      <c r="AQ29" s="151"/>
      <c r="AR29" s="151"/>
      <c r="AS29" s="151"/>
      <c r="AT29" s="151"/>
      <c r="AU29" s="151"/>
      <c r="AV29" s="151"/>
      <c r="AW29" s="151"/>
      <c r="AX29" s="151"/>
      <c r="AY29" s="151"/>
      <c r="AZ29" s="369"/>
    </row>
    <row r="30" spans="1:52" ht="23.1" customHeight="1">
      <c r="A30" s="151"/>
      <c r="C30" s="151"/>
      <c r="D30" s="151"/>
      <c r="E30" s="151"/>
      <c r="F30" s="151"/>
      <c r="G30" s="151"/>
      <c r="H30" s="151"/>
      <c r="I30" s="151"/>
      <c r="J30" s="151"/>
      <c r="K30" s="151"/>
      <c r="L30" s="151"/>
      <c r="M30" s="151"/>
      <c r="N30" s="151"/>
      <c r="O30" s="151"/>
      <c r="P30" s="151"/>
      <c r="Q30" s="151"/>
      <c r="AE30" s="151"/>
      <c r="AF30" s="298"/>
      <c r="AG30" s="151"/>
      <c r="AH30" s="151"/>
      <c r="AI30" s="151"/>
      <c r="AJ30" s="151"/>
      <c r="AK30" s="151"/>
      <c r="AL30" s="151"/>
      <c r="AM30" s="151"/>
      <c r="AN30" s="151"/>
      <c r="AO30" s="151"/>
      <c r="AP30" s="151"/>
      <c r="AQ30" s="151"/>
      <c r="AR30" s="151"/>
      <c r="AS30" s="151"/>
      <c r="AT30" s="151"/>
      <c r="AU30" s="151"/>
      <c r="AV30" s="151"/>
      <c r="AW30" s="151"/>
      <c r="AX30" s="151"/>
      <c r="AY30" s="151"/>
      <c r="AZ30" s="369"/>
    </row>
    <row r="31" spans="1:52" ht="23.1" customHeight="1">
      <c r="A31" s="151"/>
      <c r="B31" s="154" t="s">
        <v>92</v>
      </c>
      <c r="Q31" s="151"/>
      <c r="R31" s="151"/>
      <c r="S31" s="151"/>
      <c r="T31" s="151"/>
      <c r="U31" s="151"/>
      <c r="V31" s="151"/>
      <c r="W31" s="151"/>
      <c r="X31" s="151"/>
      <c r="Y31" s="151"/>
      <c r="Z31" s="151"/>
      <c r="AA31" s="151"/>
      <c r="AB31" s="151"/>
      <c r="AC31" s="151"/>
      <c r="AD31" s="151"/>
      <c r="AE31" s="151"/>
      <c r="AF31" s="298"/>
      <c r="AG31" s="151"/>
      <c r="AH31" s="151"/>
      <c r="AI31" s="151"/>
      <c r="AJ31" s="151"/>
      <c r="AK31" s="151"/>
      <c r="AL31" s="151"/>
      <c r="AM31" s="151"/>
      <c r="AN31" s="151"/>
      <c r="AO31" s="151"/>
      <c r="AP31" s="151"/>
      <c r="AQ31" s="151"/>
      <c r="AR31" s="151"/>
      <c r="AS31" s="151"/>
      <c r="AT31" s="151"/>
      <c r="AU31" s="151"/>
      <c r="AV31" s="151"/>
      <c r="AW31" s="151"/>
      <c r="AX31" s="151"/>
      <c r="AY31" s="151"/>
      <c r="AZ31" s="369"/>
    </row>
    <row r="32" spans="1:52" ht="23.1" customHeight="1">
      <c r="A32" s="151"/>
      <c r="B32" s="154"/>
      <c r="C32" s="151" t="s">
        <v>132</v>
      </c>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298"/>
      <c r="AG32" s="151"/>
      <c r="AH32" s="151"/>
      <c r="AI32" s="151"/>
      <c r="AJ32" s="151"/>
      <c r="AK32" s="151"/>
      <c r="AL32" s="151"/>
      <c r="AM32" s="151"/>
      <c r="AN32" s="151"/>
      <c r="AO32" s="151"/>
      <c r="AP32" s="151"/>
      <c r="AQ32" s="151"/>
      <c r="AR32" s="151"/>
      <c r="AS32" s="151"/>
      <c r="AT32" s="151"/>
      <c r="AU32" s="151"/>
      <c r="AV32" s="151"/>
      <c r="AW32" s="151"/>
      <c r="AX32" s="151"/>
      <c r="AY32" s="151"/>
      <c r="AZ32" s="369"/>
    </row>
    <row r="33" spans="1:54" ht="23.1" customHeight="1">
      <c r="A33" s="151"/>
      <c r="B33" s="151"/>
      <c r="C33" s="151"/>
      <c r="D33" s="151"/>
      <c r="E33" s="151"/>
      <c r="F33" s="151"/>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299"/>
      <c r="AG33" s="308"/>
      <c r="AH33" s="308"/>
      <c r="AI33" s="308"/>
      <c r="AJ33" s="308"/>
      <c r="AK33" s="308"/>
      <c r="AL33" s="308"/>
      <c r="AM33" s="308"/>
      <c r="AN33" s="308"/>
      <c r="AO33" s="308"/>
      <c r="AP33" s="308"/>
      <c r="AQ33" s="308"/>
      <c r="AR33" s="308"/>
      <c r="AS33" s="308"/>
      <c r="AT33" s="308"/>
      <c r="AU33" s="308"/>
      <c r="AV33" s="308"/>
      <c r="AW33" s="308"/>
      <c r="AX33" s="308"/>
      <c r="AY33" s="308"/>
      <c r="AZ33" s="370"/>
    </row>
    <row r="34" spans="1:54" ht="23.1" customHeight="1">
      <c r="A34" s="151"/>
      <c r="B34" s="151"/>
      <c r="C34" s="151"/>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row>
    <row r="35" spans="1:54" ht="31.05" customHeight="1">
      <c r="A35" s="152" t="s">
        <v>226</v>
      </c>
      <c r="B35" s="153"/>
    </row>
    <row r="36" spans="1:54" ht="17.100000000000001" customHeight="1">
      <c r="A36" s="153"/>
      <c r="B36" s="155" t="s">
        <v>16</v>
      </c>
      <c r="C36" s="171"/>
      <c r="D36" s="171"/>
      <c r="E36" s="203"/>
      <c r="F36" s="208" t="str">
        <f>IF($G$6="","-",$G$6)</f>
        <v>-</v>
      </c>
      <c r="G36" s="216"/>
      <c r="H36" s="216"/>
      <c r="I36" s="216"/>
      <c r="J36" s="216"/>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216"/>
      <c r="AK36" s="216"/>
      <c r="AL36" s="216"/>
      <c r="AM36" s="216"/>
      <c r="AN36" s="216"/>
      <c r="AO36" s="216"/>
      <c r="AP36" s="325"/>
      <c r="AQ36" s="346" t="s">
        <v>227</v>
      </c>
      <c r="AR36" s="355"/>
      <c r="AS36" s="355"/>
      <c r="AT36" s="355"/>
      <c r="AU36" s="355"/>
      <c r="AV36" s="355"/>
      <c r="AW36" s="355"/>
      <c r="AX36" s="355"/>
      <c r="AY36" s="355"/>
      <c r="AZ36" s="371"/>
    </row>
    <row r="37" spans="1:54" ht="17.100000000000001" customHeight="1">
      <c r="A37" s="153"/>
      <c r="B37" s="156" t="s">
        <v>18</v>
      </c>
      <c r="C37" s="172"/>
      <c r="D37" s="172"/>
      <c r="E37" s="204"/>
      <c r="F37" s="209" t="str">
        <f>IF($G$7="","-",$G$7)</f>
        <v>-</v>
      </c>
      <c r="G37" s="217"/>
      <c r="H37" s="217"/>
      <c r="I37" s="217"/>
      <c r="J37" s="217"/>
      <c r="K37" s="217"/>
      <c r="L37" s="217"/>
      <c r="M37" s="217"/>
      <c r="N37" s="217"/>
      <c r="O37" s="217"/>
      <c r="P37" s="217"/>
      <c r="Q37" s="217"/>
      <c r="R37" s="217"/>
      <c r="S37" s="217"/>
      <c r="T37" s="217"/>
      <c r="U37" s="217"/>
      <c r="V37" s="217"/>
      <c r="W37" s="217"/>
      <c r="X37" s="217"/>
      <c r="Y37" s="217"/>
      <c r="Z37" s="217"/>
      <c r="AA37" s="217"/>
      <c r="AB37" s="286"/>
      <c r="AC37" s="289" t="s">
        <v>1</v>
      </c>
      <c r="AD37" s="172"/>
      <c r="AE37" s="172"/>
      <c r="AF37" s="300"/>
      <c r="AG37" s="309" t="str">
        <f>IF($AO$7="","-",$AO$7)</f>
        <v>-</v>
      </c>
      <c r="AH37" s="316"/>
      <c r="AI37" s="316"/>
      <c r="AJ37" s="318" t="s">
        <v>4</v>
      </c>
      <c r="AK37" s="316" t="str">
        <f>IF($AU$7="","-",$AU$7)</f>
        <v>-</v>
      </c>
      <c r="AL37" s="316"/>
      <c r="AM37" s="318" t="s">
        <v>10</v>
      </c>
      <c r="AN37" s="316" t="str">
        <f>IF($AX$7="","-",$AX$7)</f>
        <v>-</v>
      </c>
      <c r="AO37" s="316"/>
      <c r="AP37" s="326" t="s">
        <v>5</v>
      </c>
      <c r="AQ37" s="347"/>
      <c r="AR37" s="356"/>
      <c r="AS37" s="356"/>
      <c r="AT37" s="356"/>
      <c r="AU37" s="356"/>
      <c r="AV37" s="356"/>
      <c r="AW37" s="356"/>
      <c r="AX37" s="356"/>
      <c r="AY37" s="356"/>
      <c r="AZ37" s="372"/>
    </row>
    <row r="38" spans="1:54" ht="17.100000000000001" customHeight="1">
      <c r="A38" s="153"/>
      <c r="B38" s="157" t="s">
        <v>229</v>
      </c>
      <c r="C38" s="173"/>
      <c r="D38" s="173"/>
      <c r="E38" s="205"/>
      <c r="F38" s="210" t="str">
        <f>IF($G$8="","-",$G$8)</f>
        <v>-</v>
      </c>
      <c r="G38" s="218"/>
      <c r="H38" s="218"/>
      <c r="I38" s="173" t="s">
        <v>179</v>
      </c>
      <c r="J38" s="173"/>
      <c r="K38" s="223" t="s">
        <v>27</v>
      </c>
      <c r="L38" s="231"/>
      <c r="M38" s="247" t="str">
        <f>IF($O$8="","-",$O$8)&amp;IF($U$8="","","("&amp;$U$8&amp;")")</f>
        <v>-</v>
      </c>
      <c r="N38" s="247"/>
      <c r="O38" s="247"/>
      <c r="P38" s="247"/>
      <c r="Q38" s="247"/>
      <c r="R38" s="259"/>
      <c r="S38" s="223" t="s">
        <v>39</v>
      </c>
      <c r="T38" s="231"/>
      <c r="V38" s="218" t="s">
        <v>40</v>
      </c>
      <c r="W38" s="231" t="str">
        <f>IF($AE$8="","-",$AE$8)</f>
        <v>-</v>
      </c>
      <c r="X38" s="231"/>
      <c r="Y38" s="231"/>
      <c r="Z38" s="218" t="s">
        <v>43</v>
      </c>
      <c r="AA38" s="231" t="str">
        <f>IF($AI$8="","-",$AI$8)</f>
        <v>-</v>
      </c>
      <c r="AB38" s="287"/>
      <c r="AC38" s="173" t="s">
        <v>6</v>
      </c>
      <c r="AD38" s="173"/>
      <c r="AE38" s="173"/>
      <c r="AF38" s="301"/>
      <c r="AG38" s="223" t="str">
        <f>IF($AO$8="","-",$AO$8)</f>
        <v>-</v>
      </c>
      <c r="AH38" s="231"/>
      <c r="AI38" s="231"/>
      <c r="AJ38" s="231"/>
      <c r="AK38" s="231"/>
      <c r="AL38" s="231"/>
      <c r="AM38" s="231"/>
      <c r="AN38" s="231"/>
      <c r="AO38" s="231"/>
      <c r="AP38" s="327"/>
      <c r="AQ38" s="348"/>
      <c r="AR38" s="357"/>
      <c r="AS38" s="357"/>
      <c r="AT38" s="362">
        <f>SUM(K71,U71,AE71,AO71,AY71)</f>
        <v>0</v>
      </c>
      <c r="AU38" s="363"/>
      <c r="AV38" s="363"/>
      <c r="AW38" s="363"/>
      <c r="AX38" s="363"/>
      <c r="AY38" s="357"/>
      <c r="AZ38" s="373"/>
    </row>
    <row r="39" spans="1:54" ht="17.100000000000001" customHeight="1">
      <c r="A39" s="153"/>
      <c r="B39" s="158" t="s">
        <v>231</v>
      </c>
      <c r="C39" s="174"/>
      <c r="D39" s="174"/>
      <c r="E39" s="174"/>
      <c r="F39" s="174"/>
      <c r="G39" s="174"/>
      <c r="H39" s="174"/>
      <c r="I39" s="174"/>
      <c r="J39" s="174"/>
      <c r="K39" s="174"/>
      <c r="L39" s="174"/>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4"/>
      <c r="AK39" s="174"/>
      <c r="AL39" s="174"/>
      <c r="AM39" s="174"/>
      <c r="AN39" s="174"/>
      <c r="AO39" s="174"/>
      <c r="AP39" s="328"/>
      <c r="AQ39" s="349" t="str">
        <f>IF(AT38&gt;=400,"S",IF(AT38&gt;=325,"A",IF(AT38&gt;=250,"B","NG")))</f>
        <v>NG</v>
      </c>
      <c r="AR39" s="359"/>
      <c r="AS39" s="359"/>
      <c r="AT39" s="359"/>
      <c r="AU39" s="359"/>
      <c r="AV39" s="359"/>
      <c r="AW39" s="359"/>
      <c r="AX39" s="359"/>
      <c r="AY39" s="359"/>
      <c r="AZ39" s="374"/>
    </row>
    <row r="40" spans="1:54" ht="17.100000000000001" customHeight="1">
      <c r="A40" s="153"/>
      <c r="B40" s="159"/>
      <c r="C40" s="175" t="s">
        <v>23</v>
      </c>
      <c r="D40" s="175"/>
      <c r="E40" s="175"/>
      <c r="F40" s="211">
        <f>G8</f>
        <v>0</v>
      </c>
      <c r="G40" s="211"/>
      <c r="H40" s="211"/>
      <c r="I40" s="175" t="s">
        <v>179</v>
      </c>
      <c r="J40" s="175"/>
      <c r="N40" s="175" t="s">
        <v>232</v>
      </c>
      <c r="O40" s="175"/>
      <c r="P40" s="175"/>
      <c r="Q40" s="175"/>
      <c r="R40" s="175"/>
      <c r="S40" s="175"/>
      <c r="T40" s="175" t="str">
        <f>IF(F40&gt;=300,"☑","☐")</f>
        <v>☐</v>
      </c>
      <c r="W40" s="272"/>
      <c r="X40" s="272"/>
      <c r="Y40" s="272"/>
      <c r="Z40" s="272"/>
      <c r="AA40" s="272"/>
      <c r="AB40" s="272"/>
      <c r="AC40" s="272"/>
      <c r="AD40" s="272"/>
      <c r="AE40" s="293"/>
      <c r="AF40" s="293"/>
      <c r="AG40" s="153"/>
      <c r="AH40" s="153"/>
      <c r="AI40" s="153"/>
      <c r="AJ40" s="153"/>
      <c r="AK40" s="153"/>
      <c r="AL40" s="153"/>
      <c r="AM40" s="153"/>
      <c r="AN40" s="153"/>
      <c r="AO40" s="153"/>
      <c r="AP40" s="329"/>
      <c r="AQ40" s="349"/>
      <c r="AR40" s="359"/>
      <c r="AS40" s="359"/>
      <c r="AT40" s="359"/>
      <c r="AU40" s="359"/>
      <c r="AV40" s="359"/>
      <c r="AW40" s="359"/>
      <c r="AX40" s="359"/>
      <c r="AY40" s="359"/>
      <c r="AZ40" s="374"/>
    </row>
    <row r="41" spans="1:54" ht="17.100000000000001" customHeight="1">
      <c r="A41" s="153"/>
      <c r="B41" s="160"/>
      <c r="C41" s="176" t="s">
        <v>120</v>
      </c>
      <c r="D41" s="176"/>
      <c r="E41" s="176"/>
      <c r="F41" s="212"/>
      <c r="G41" s="219">
        <f>'A.木材使用量入力シート'!AS35</f>
        <v>0</v>
      </c>
      <c r="H41" s="219"/>
      <c r="I41" s="176" t="s">
        <v>234</v>
      </c>
      <c r="J41" s="176"/>
      <c r="N41" s="176" t="s">
        <v>56</v>
      </c>
      <c r="O41" s="176"/>
      <c r="P41" s="176"/>
      <c r="Q41" s="176"/>
      <c r="R41" s="176"/>
      <c r="S41" s="176"/>
      <c r="T41" s="175" t="str">
        <f>IF(G41&gt;=0.15,"☑","☐")</f>
        <v>☐</v>
      </c>
      <c r="X41" s="275" t="str">
        <f>IF(AND(T40="☑",T41="☑",T42="☑"),"◎","×")</f>
        <v>×</v>
      </c>
      <c r="Y41" s="279" t="str">
        <f>VLOOKUP(X41,リスト!J2:K3,2,FALSE)</f>
        <v>環境不動産として評価対象とすることができません。</v>
      </c>
      <c r="Z41" s="281"/>
      <c r="AA41" s="281"/>
      <c r="AB41" s="281"/>
      <c r="AC41" s="281"/>
      <c r="AD41" s="290"/>
      <c r="AE41" s="292"/>
      <c r="AF41" s="292"/>
      <c r="AG41" s="175"/>
      <c r="AH41" s="175"/>
      <c r="AI41" s="175"/>
      <c r="AJ41" s="175"/>
      <c r="AK41" s="175"/>
      <c r="AL41" s="175"/>
      <c r="AM41" s="175"/>
      <c r="AN41" s="175"/>
      <c r="AO41" s="175"/>
      <c r="AP41" s="329"/>
      <c r="AQ41" s="349"/>
      <c r="AR41" s="359"/>
      <c r="AS41" s="359"/>
      <c r="AT41" s="359"/>
      <c r="AU41" s="359"/>
      <c r="AV41" s="359"/>
      <c r="AW41" s="359"/>
      <c r="AX41" s="359"/>
      <c r="AY41" s="359"/>
      <c r="AZ41" s="374"/>
    </row>
    <row r="42" spans="1:54" ht="17.100000000000001" customHeight="1">
      <c r="A42" s="153"/>
      <c r="B42" s="161"/>
      <c r="C42" s="176" t="s">
        <v>235</v>
      </c>
      <c r="D42" s="176"/>
      <c r="E42" s="176"/>
      <c r="F42" s="213"/>
      <c r="G42" s="219">
        <f>'A.木材使用量入力シート'!AS37</f>
        <v>0</v>
      </c>
      <c r="H42" s="219"/>
      <c r="I42" s="176" t="s">
        <v>237</v>
      </c>
      <c r="J42" s="176"/>
      <c r="N42" s="176" t="s">
        <v>2</v>
      </c>
      <c r="O42" s="176"/>
      <c r="P42" s="176"/>
      <c r="Q42" s="176"/>
      <c r="R42" s="176"/>
      <c r="S42" s="176"/>
      <c r="T42" s="175" t="str">
        <f>IF(G42&gt;=60,"☑","☐")</f>
        <v>☐</v>
      </c>
      <c r="W42" s="272"/>
      <c r="X42" s="272"/>
      <c r="Y42" s="272"/>
      <c r="Z42" s="272"/>
      <c r="AA42" s="272"/>
      <c r="AB42" s="272"/>
      <c r="AC42" s="272"/>
      <c r="AD42" s="272"/>
      <c r="AE42" s="293"/>
      <c r="AF42" s="293"/>
      <c r="AG42" s="153"/>
      <c r="AH42" s="153"/>
      <c r="AI42" s="153"/>
      <c r="AJ42" s="153"/>
      <c r="AK42" s="153"/>
      <c r="AL42" s="153"/>
      <c r="AM42" s="153"/>
      <c r="AN42" s="153"/>
      <c r="AO42" s="153"/>
      <c r="AP42" s="329"/>
      <c r="AQ42" s="349"/>
      <c r="AR42" s="359"/>
      <c r="AS42" s="359"/>
      <c r="AT42" s="359"/>
      <c r="AU42" s="359"/>
      <c r="AV42" s="359"/>
      <c r="AW42" s="359"/>
      <c r="AX42" s="359"/>
      <c r="AY42" s="359"/>
      <c r="AZ42" s="374"/>
      <c r="BB42" s="153"/>
    </row>
    <row r="43" spans="1:54" ht="17.100000000000001" customHeight="1">
      <c r="A43" s="153"/>
      <c r="B43" s="162"/>
      <c r="C43" s="177"/>
      <c r="D43" s="177"/>
      <c r="E43" s="177"/>
      <c r="F43" s="177"/>
      <c r="G43" s="177"/>
      <c r="H43" s="177"/>
      <c r="I43" s="177"/>
      <c r="J43" s="177"/>
      <c r="K43" s="177"/>
      <c r="L43" s="177"/>
      <c r="M43" s="177"/>
      <c r="N43" s="177"/>
      <c r="O43" s="177"/>
      <c r="P43" s="177"/>
      <c r="Q43" s="177"/>
      <c r="R43" s="177"/>
      <c r="S43" s="177"/>
      <c r="T43" s="177"/>
      <c r="U43" s="177"/>
      <c r="V43" s="177"/>
      <c r="W43" s="177"/>
      <c r="X43" s="177"/>
      <c r="Y43" s="177"/>
      <c r="Z43" s="177"/>
      <c r="AA43" s="177"/>
      <c r="AB43" s="177"/>
      <c r="AC43" s="177"/>
      <c r="AD43" s="177"/>
      <c r="AE43" s="177"/>
      <c r="AF43" s="177"/>
      <c r="AG43" s="177"/>
      <c r="AH43" s="177"/>
      <c r="AI43" s="177"/>
      <c r="AJ43" s="177"/>
      <c r="AK43" s="177"/>
      <c r="AL43" s="177"/>
      <c r="AM43" s="177"/>
      <c r="AN43" s="177"/>
      <c r="AO43" s="177"/>
      <c r="AP43" s="330"/>
      <c r="AQ43" s="350"/>
      <c r="AR43" s="358"/>
      <c r="AS43" s="358"/>
      <c r="AT43" s="358"/>
      <c r="AU43" s="358"/>
      <c r="AV43" s="358"/>
      <c r="AW43" s="358"/>
      <c r="AX43" s="358"/>
      <c r="AY43" s="358"/>
      <c r="AZ43" s="375"/>
    </row>
    <row r="44" spans="1:54" ht="17.100000000000001" customHeight="1">
      <c r="B44" s="163" t="s">
        <v>240</v>
      </c>
      <c r="C44" s="178" t="s">
        <v>242</v>
      </c>
      <c r="D44" s="197"/>
      <c r="E44" s="197"/>
      <c r="F44" s="197"/>
      <c r="G44" s="197"/>
      <c r="H44" s="197"/>
      <c r="I44" s="197"/>
      <c r="J44" s="197"/>
      <c r="K44" s="224" t="str">
        <f>IF(K71&gt;=80,"S",IF(K71&gt;=65,"A",IF(K71&gt;=50,"B","NG")))</f>
        <v>NG</v>
      </c>
      <c r="L44" s="232"/>
      <c r="M44" s="248" t="s">
        <v>167</v>
      </c>
      <c r="N44" s="251"/>
      <c r="O44" s="251"/>
      <c r="P44" s="251"/>
      <c r="Q44" s="251"/>
      <c r="R44" s="251"/>
      <c r="S44" s="251"/>
      <c r="T44" s="251"/>
      <c r="U44" s="265" t="str">
        <f>IF(U71&gt;=80,"S",IF(U71&gt;=65,"A",IF(U71&gt;=50,"B","NG")))</f>
        <v>NG</v>
      </c>
      <c r="V44" s="267"/>
      <c r="W44" s="273" t="s">
        <v>245</v>
      </c>
      <c r="X44" s="276"/>
      <c r="Y44" s="276"/>
      <c r="Z44" s="276"/>
      <c r="AA44" s="276"/>
      <c r="AB44" s="276"/>
      <c r="AC44" s="276"/>
      <c r="AD44" s="276"/>
      <c r="AE44" s="294" t="str">
        <f>IF(AE71&gt;=80,"S",IF(AE71&gt;=65,"A",IF(AE71&gt;=50,"B","NG")))</f>
        <v>NG</v>
      </c>
      <c r="AF44" s="302"/>
      <c r="AG44" s="310" t="s">
        <v>162</v>
      </c>
      <c r="AH44" s="310"/>
      <c r="AI44" s="310"/>
      <c r="AJ44" s="310"/>
      <c r="AK44" s="310"/>
      <c r="AL44" s="310"/>
      <c r="AM44" s="310"/>
      <c r="AN44" s="310"/>
      <c r="AO44" s="321" t="str">
        <f>IF(AO71&gt;=80,"S",IF(AO71&gt;=65,"A",IF(AO71&gt;=50,"B","NG")))</f>
        <v>NG</v>
      </c>
      <c r="AP44" s="331"/>
      <c r="AQ44" s="351" t="s">
        <v>247</v>
      </c>
      <c r="AR44" s="360"/>
      <c r="AS44" s="360"/>
      <c r="AT44" s="360"/>
      <c r="AU44" s="360"/>
      <c r="AV44" s="360"/>
      <c r="AW44" s="360"/>
      <c r="AX44" s="360"/>
      <c r="AY44" s="365" t="str">
        <f>IF(AY71&gt;=80,"S",IF(AY71&gt;=65,"A",IF(AY71&gt;=50,"B","NG")))</f>
        <v>NG</v>
      </c>
      <c r="AZ44" s="376"/>
    </row>
    <row r="45" spans="1:54" ht="17.100000000000001" customHeight="1">
      <c r="B45" s="164"/>
      <c r="C45" s="179"/>
      <c r="D45" s="198"/>
      <c r="E45" s="198"/>
      <c r="F45" s="198"/>
      <c r="G45" s="198"/>
      <c r="H45" s="198"/>
      <c r="I45" s="198"/>
      <c r="J45" s="198"/>
      <c r="K45" s="225"/>
      <c r="L45" s="233"/>
      <c r="M45" s="249"/>
      <c r="N45" s="252"/>
      <c r="O45" s="252"/>
      <c r="P45" s="252"/>
      <c r="Q45" s="252"/>
      <c r="R45" s="252"/>
      <c r="S45" s="252"/>
      <c r="T45" s="252"/>
      <c r="U45" s="266"/>
      <c r="V45" s="268"/>
      <c r="W45" s="274"/>
      <c r="X45" s="277"/>
      <c r="Y45" s="277"/>
      <c r="Z45" s="277"/>
      <c r="AA45" s="277"/>
      <c r="AB45" s="277"/>
      <c r="AC45" s="277"/>
      <c r="AD45" s="277"/>
      <c r="AE45" s="295"/>
      <c r="AF45" s="303"/>
      <c r="AG45" s="311"/>
      <c r="AH45" s="311"/>
      <c r="AI45" s="311"/>
      <c r="AJ45" s="311"/>
      <c r="AK45" s="311"/>
      <c r="AL45" s="311"/>
      <c r="AM45" s="311"/>
      <c r="AN45" s="311"/>
      <c r="AO45" s="322"/>
      <c r="AP45" s="332"/>
      <c r="AQ45" s="352"/>
      <c r="AR45" s="361"/>
      <c r="AS45" s="361"/>
      <c r="AT45" s="361"/>
      <c r="AU45" s="361"/>
      <c r="AV45" s="361"/>
      <c r="AW45" s="361"/>
      <c r="AX45" s="361"/>
      <c r="AY45" s="366"/>
      <c r="AZ45" s="377"/>
    </row>
    <row r="46" spans="1:54" ht="17.100000000000001" customHeight="1">
      <c r="B46" s="165"/>
      <c r="C46" s="180" t="s">
        <v>46</v>
      </c>
      <c r="D46" s="199"/>
      <c r="E46" s="199"/>
      <c r="F46" s="199"/>
      <c r="G46" s="199"/>
      <c r="H46" s="199"/>
      <c r="I46" s="199"/>
      <c r="J46" s="199"/>
      <c r="K46" s="226"/>
      <c r="L46" s="234"/>
      <c r="M46" s="180" t="s">
        <v>46</v>
      </c>
      <c r="N46" s="199"/>
      <c r="O46" s="199"/>
      <c r="P46" s="199"/>
      <c r="Q46" s="199"/>
      <c r="R46" s="199"/>
      <c r="S46" s="199"/>
      <c r="T46" s="199"/>
      <c r="U46" s="199"/>
      <c r="V46" s="269"/>
      <c r="W46" s="180" t="s">
        <v>46</v>
      </c>
      <c r="X46" s="199"/>
      <c r="Y46" s="199"/>
      <c r="Z46" s="199"/>
      <c r="AA46" s="199"/>
      <c r="AB46" s="199"/>
      <c r="AC46" s="199"/>
      <c r="AD46" s="291"/>
      <c r="AE46" s="296"/>
      <c r="AF46" s="304"/>
      <c r="AG46" s="312" t="s">
        <v>46</v>
      </c>
      <c r="AH46" s="199"/>
      <c r="AI46" s="199"/>
      <c r="AJ46" s="291"/>
      <c r="AK46" s="291"/>
      <c r="AL46" s="291"/>
      <c r="AM46" s="291"/>
      <c r="AN46" s="291"/>
      <c r="AO46" s="296"/>
      <c r="AP46" s="333"/>
      <c r="AQ46" s="312" t="s">
        <v>46</v>
      </c>
      <c r="AR46" s="199"/>
      <c r="AS46" s="199"/>
      <c r="AT46" s="199"/>
      <c r="AU46" s="199"/>
      <c r="AV46" s="199"/>
      <c r="AW46" s="199"/>
      <c r="AX46" s="199"/>
      <c r="AY46" s="226"/>
      <c r="AZ46" s="378"/>
    </row>
    <row r="47" spans="1:54" ht="17.100000000000001" customHeight="1">
      <c r="B47" s="165"/>
      <c r="C47" s="181" t="str">
        <f>IF($X$41="◎","☑","☐")</f>
        <v>☐</v>
      </c>
      <c r="D47" s="199" t="s">
        <v>118</v>
      </c>
      <c r="E47" s="199"/>
      <c r="F47" s="199"/>
      <c r="G47" s="199"/>
      <c r="H47" s="199"/>
      <c r="I47" s="199"/>
      <c r="J47" s="199"/>
      <c r="K47" s="199"/>
      <c r="L47" s="235"/>
      <c r="M47" s="181" t="str">
        <f>IF($X$41="◎","☑","☐")</f>
        <v>☐</v>
      </c>
      <c r="N47" s="199" t="s">
        <v>118</v>
      </c>
      <c r="O47" s="199"/>
      <c r="P47" s="199"/>
      <c r="Q47" s="199"/>
      <c r="R47" s="199"/>
      <c r="S47" s="199"/>
      <c r="T47" s="199"/>
      <c r="U47" s="199"/>
      <c r="V47" s="235"/>
      <c r="W47" s="181" t="str">
        <f>IF($X$41="◎","☑","☐")</f>
        <v>☐</v>
      </c>
      <c r="X47" s="199" t="s">
        <v>118</v>
      </c>
      <c r="Y47" s="199"/>
      <c r="Z47" s="199"/>
      <c r="AA47" s="199"/>
      <c r="AB47" s="199"/>
      <c r="AC47" s="199"/>
      <c r="AD47" s="199"/>
      <c r="AE47" s="199"/>
      <c r="AF47" s="235"/>
      <c r="AG47" s="313" t="str">
        <f>IF($X$41="◎","☑","☐")</f>
        <v>☐</v>
      </c>
      <c r="AH47" s="199" t="s">
        <v>118</v>
      </c>
      <c r="AI47" s="199"/>
      <c r="AJ47" s="199"/>
      <c r="AK47" s="199"/>
      <c r="AL47" s="199"/>
      <c r="AM47" s="199"/>
      <c r="AN47" s="199"/>
      <c r="AO47" s="199"/>
      <c r="AP47" s="334"/>
      <c r="AQ47" s="313" t="str">
        <f>IF($X$41="◎","☑","☐")</f>
        <v>☐</v>
      </c>
      <c r="AR47" s="199" t="s">
        <v>118</v>
      </c>
      <c r="AS47" s="199"/>
      <c r="AT47" s="199"/>
      <c r="AU47" s="199"/>
      <c r="AV47" s="199"/>
      <c r="AW47" s="199"/>
      <c r="AX47" s="199"/>
      <c r="AY47" s="199"/>
      <c r="AZ47" s="379"/>
    </row>
    <row r="48" spans="1:54" ht="17.100000000000001" customHeight="1">
      <c r="B48" s="165"/>
      <c r="C48" s="182"/>
      <c r="D48" s="199"/>
      <c r="E48" s="199"/>
      <c r="F48" s="199"/>
      <c r="G48" s="199"/>
      <c r="H48" s="199"/>
      <c r="I48" s="199"/>
      <c r="J48" s="199"/>
      <c r="K48" s="226"/>
      <c r="L48" s="236">
        <v>50</v>
      </c>
      <c r="M48" s="181" t="str">
        <f>IF(T50&gt;0,"☑","☐")</f>
        <v>☐</v>
      </c>
      <c r="N48" s="199" t="s">
        <v>248</v>
      </c>
      <c r="O48" s="199"/>
      <c r="P48" s="199"/>
      <c r="Q48" s="199"/>
      <c r="R48" s="199"/>
      <c r="S48" s="199"/>
      <c r="T48" s="199"/>
      <c r="U48" s="199"/>
      <c r="V48" s="269">
        <v>50</v>
      </c>
      <c r="W48" s="182"/>
      <c r="X48" s="199"/>
      <c r="Y48" s="199"/>
      <c r="Z48" s="199"/>
      <c r="AA48" s="199"/>
      <c r="AB48" s="199"/>
      <c r="AC48" s="199"/>
      <c r="AD48" s="199"/>
      <c r="AE48" s="226"/>
      <c r="AF48" s="236">
        <v>50</v>
      </c>
      <c r="AG48" s="199"/>
      <c r="AH48" s="199"/>
      <c r="AI48" s="199"/>
      <c r="AJ48" s="199"/>
      <c r="AK48" s="199"/>
      <c r="AL48" s="199"/>
      <c r="AM48" s="199"/>
      <c r="AN48" s="199"/>
      <c r="AO48" s="226"/>
      <c r="AP48" s="335">
        <v>50</v>
      </c>
      <c r="AQ48" s="199"/>
      <c r="AR48" s="199"/>
      <c r="AS48" s="199"/>
      <c r="AT48" s="199"/>
      <c r="AU48" s="199"/>
      <c r="AV48" s="199"/>
      <c r="AW48" s="199"/>
      <c r="AX48" s="199"/>
      <c r="AY48" s="226"/>
      <c r="AZ48" s="380">
        <v>50</v>
      </c>
    </row>
    <row r="49" spans="2:63" ht="17.100000000000001" customHeight="1">
      <c r="B49" s="165"/>
      <c r="C49" s="180" t="s">
        <v>249</v>
      </c>
      <c r="D49" s="199"/>
      <c r="E49" s="199"/>
      <c r="F49" s="199"/>
      <c r="G49" s="199"/>
      <c r="H49" s="199"/>
      <c r="I49" s="199"/>
      <c r="J49" s="199"/>
      <c r="K49" s="226"/>
      <c r="L49" s="237"/>
      <c r="M49" s="180" t="s">
        <v>249</v>
      </c>
      <c r="N49" s="199"/>
      <c r="O49" s="199"/>
      <c r="P49" s="199"/>
      <c r="Q49" s="199"/>
      <c r="R49" s="199"/>
      <c r="S49" s="199"/>
      <c r="T49" s="199"/>
      <c r="U49" s="199"/>
      <c r="V49" s="240"/>
      <c r="W49" s="180" t="s">
        <v>249</v>
      </c>
      <c r="X49" s="199"/>
      <c r="Y49" s="199"/>
      <c r="Z49" s="199"/>
      <c r="AA49" s="199"/>
      <c r="AB49" s="199"/>
      <c r="AC49" s="199"/>
      <c r="AD49" s="199"/>
      <c r="AE49" s="199"/>
      <c r="AF49" s="240"/>
      <c r="AG49" s="312" t="s">
        <v>249</v>
      </c>
      <c r="AH49" s="199"/>
      <c r="AI49" s="199"/>
      <c r="AJ49" s="199"/>
      <c r="AK49" s="199"/>
      <c r="AL49" s="199"/>
      <c r="AM49" s="199"/>
      <c r="AN49" s="199"/>
      <c r="AO49" s="199"/>
      <c r="AP49" s="336"/>
      <c r="AQ49" s="312" t="s">
        <v>249</v>
      </c>
      <c r="AR49" s="199"/>
      <c r="AS49" s="199"/>
      <c r="AT49" s="199"/>
      <c r="AU49" s="199"/>
      <c r="AV49" s="199"/>
      <c r="AW49" s="199"/>
      <c r="AX49" s="199"/>
      <c r="AY49" s="199"/>
      <c r="AZ49" s="381"/>
    </row>
    <row r="50" spans="2:63" ht="17.100000000000001" customHeight="1">
      <c r="B50" s="165"/>
      <c r="C50" s="182" t="s">
        <v>252</v>
      </c>
      <c r="D50" s="199"/>
      <c r="E50" s="199"/>
      <c r="F50" s="199"/>
      <c r="G50" s="199"/>
      <c r="H50" s="199"/>
      <c r="I50" s="199"/>
      <c r="J50" s="222">
        <f>'A.木材使用量入力シート'!AO35</f>
        <v>0</v>
      </c>
      <c r="K50" s="222"/>
      <c r="L50" s="238" t="s">
        <v>228</v>
      </c>
      <c r="M50" s="182" t="s">
        <v>213</v>
      </c>
      <c r="N50" s="199"/>
      <c r="O50" s="199"/>
      <c r="P50" s="199"/>
      <c r="Q50" s="199"/>
      <c r="R50" s="199"/>
      <c r="S50" s="261"/>
      <c r="T50" s="222">
        <f>'B.炭素貯蔵量の計算シート'!AQ33</f>
        <v>0</v>
      </c>
      <c r="U50" s="222"/>
      <c r="V50" s="239" t="s">
        <v>254</v>
      </c>
      <c r="W50" s="182" t="s">
        <v>256</v>
      </c>
      <c r="X50" s="199"/>
      <c r="Y50" s="199"/>
      <c r="Z50" s="199"/>
      <c r="AA50" s="199"/>
      <c r="AB50" s="199"/>
      <c r="AC50" s="199"/>
      <c r="AD50" s="199"/>
      <c r="AE50" s="199"/>
      <c r="AF50" s="234"/>
      <c r="AG50" s="199" t="s">
        <v>260</v>
      </c>
      <c r="AH50" s="199"/>
      <c r="AI50" s="199"/>
      <c r="AJ50" s="199"/>
      <c r="AK50" s="199"/>
      <c r="AL50" s="199"/>
      <c r="AM50" s="199"/>
      <c r="AN50" s="199"/>
      <c r="AO50" s="222"/>
      <c r="AP50" s="336"/>
      <c r="AQ50" s="199" t="s">
        <v>263</v>
      </c>
      <c r="AR50" s="199"/>
      <c r="AS50" s="199"/>
      <c r="AT50" s="199"/>
      <c r="AU50" s="199"/>
      <c r="AV50" s="199"/>
      <c r="AW50" s="364">
        <f>'A.木材使用量入力シート'!AO37</f>
        <v>0</v>
      </c>
      <c r="AX50" s="364"/>
      <c r="AY50" s="364"/>
      <c r="AZ50" s="382" t="s">
        <v>228</v>
      </c>
    </row>
    <row r="51" spans="2:63" ht="17.100000000000001" customHeight="1">
      <c r="B51" s="165"/>
      <c r="C51" s="183"/>
      <c r="D51" s="199"/>
      <c r="E51" s="199"/>
      <c r="F51" s="199"/>
      <c r="G51" s="199"/>
      <c r="H51" s="199"/>
      <c r="I51" s="199"/>
      <c r="J51" s="222">
        <f>'A.木材使用量入力シート'!AS35</f>
        <v>0</v>
      </c>
      <c r="K51" s="222"/>
      <c r="L51" s="239" t="s">
        <v>241</v>
      </c>
      <c r="M51" s="182" t="s">
        <v>265</v>
      </c>
      <c r="N51" s="199"/>
      <c r="O51" s="199"/>
      <c r="P51" s="199"/>
      <c r="Q51" s="199"/>
      <c r="R51" s="199"/>
      <c r="S51" s="199"/>
      <c r="T51" s="222">
        <f>'C.木材調達ルート確認シート'!AV43</f>
        <v>0</v>
      </c>
      <c r="U51" s="222"/>
      <c r="V51" s="234" t="s">
        <v>237</v>
      </c>
      <c r="W51" s="182"/>
      <c r="X51" s="278"/>
      <c r="Y51" s="278"/>
      <c r="Z51" s="278"/>
      <c r="AA51" s="278"/>
      <c r="AB51" s="278"/>
      <c r="AC51" s="278"/>
      <c r="AD51" s="222" t="str">
        <f>'D.内外装の木材使用確認シート'!AE8</f>
        <v>NG</v>
      </c>
      <c r="AE51" s="222"/>
      <c r="AF51" s="234"/>
      <c r="AG51" s="199" t="s">
        <v>266</v>
      </c>
      <c r="AH51" s="199"/>
      <c r="AI51" s="199"/>
      <c r="AJ51" s="278"/>
      <c r="AK51" s="278"/>
      <c r="AL51" s="278"/>
      <c r="AM51" s="278"/>
      <c r="AN51" s="278"/>
      <c r="AO51" s="323" t="str">
        <f>IF('D.内外装の木材使用確認シート'!Z29="☑","有","無")</f>
        <v>無</v>
      </c>
      <c r="AP51" s="337"/>
      <c r="AQ51" s="199"/>
      <c r="AR51" s="199"/>
      <c r="AS51" s="199"/>
      <c r="AT51" s="199"/>
      <c r="AU51" s="199"/>
      <c r="AV51" s="199"/>
      <c r="AW51" s="199"/>
      <c r="AX51" s="222">
        <f>'A.木材使用量入力シート'!AS37</f>
        <v>0</v>
      </c>
      <c r="AY51" s="222"/>
      <c r="AZ51" s="378" t="s">
        <v>237</v>
      </c>
    </row>
    <row r="52" spans="2:63" ht="17.100000000000001" customHeight="1">
      <c r="B52" s="165"/>
      <c r="C52" s="182" t="s">
        <v>53</v>
      </c>
      <c r="D52" s="199"/>
      <c r="E52" s="199"/>
      <c r="F52" s="199"/>
      <c r="G52" s="199"/>
      <c r="H52" s="199"/>
      <c r="I52" s="199"/>
      <c r="J52" s="222">
        <f>'A.木材使用量入力シート'!AS39</f>
        <v>0</v>
      </c>
      <c r="K52" s="222"/>
      <c r="L52" s="234" t="s">
        <v>237</v>
      </c>
      <c r="M52" s="182" t="s">
        <v>267</v>
      </c>
      <c r="N52" s="199"/>
      <c r="O52" s="199"/>
      <c r="P52" s="199"/>
      <c r="Q52" s="199" t="s">
        <v>268</v>
      </c>
      <c r="R52" s="199"/>
      <c r="S52" s="199"/>
      <c r="T52" s="222">
        <f>'C.木材調達ルート確認シート'!AV44</f>
        <v>0</v>
      </c>
      <c r="U52" s="222"/>
      <c r="V52" s="234" t="s">
        <v>237</v>
      </c>
      <c r="W52" s="182" t="s">
        <v>251</v>
      </c>
      <c r="X52" s="199"/>
      <c r="Y52" s="199"/>
      <c r="Z52" s="199"/>
      <c r="AA52" s="283"/>
      <c r="AB52" s="283"/>
      <c r="AC52" s="283"/>
      <c r="AD52" s="222">
        <f>'D.内外装の木材使用確認シート'!AE10</f>
        <v>0</v>
      </c>
      <c r="AE52" s="222"/>
      <c r="AF52" s="234" t="s">
        <v>271</v>
      </c>
      <c r="AG52" s="199" t="s">
        <v>273</v>
      </c>
      <c r="AH52" s="199"/>
      <c r="AI52" s="199"/>
      <c r="AJ52" s="319"/>
      <c r="AK52" s="319"/>
      <c r="AL52" s="319"/>
      <c r="AM52" s="319"/>
      <c r="AN52" s="319"/>
      <c r="AO52" s="323" t="str">
        <f>IF('D.内外装の木材使用確認シート'!Z32="☑","有","無")</f>
        <v>無</v>
      </c>
      <c r="AP52" s="337"/>
      <c r="AQ52" s="199" t="s">
        <v>276</v>
      </c>
      <c r="AR52" s="199"/>
      <c r="AS52" s="199"/>
      <c r="AT52" s="199"/>
      <c r="AU52" s="199"/>
      <c r="AV52" s="199"/>
      <c r="AW52" s="199"/>
      <c r="AX52" s="222">
        <f>'C.木材調達ルート確認シート'!AV47</f>
        <v>0</v>
      </c>
      <c r="AY52" s="222"/>
      <c r="AZ52" s="378" t="s">
        <v>237</v>
      </c>
    </row>
    <row r="53" spans="2:63" ht="17.100000000000001" customHeight="1">
      <c r="B53" s="165"/>
      <c r="C53" s="182"/>
      <c r="D53" s="199"/>
      <c r="E53" s="199"/>
      <c r="F53" s="199"/>
      <c r="G53" s="199"/>
      <c r="H53" s="199"/>
      <c r="I53" s="199"/>
      <c r="J53" s="199"/>
      <c r="K53" s="199"/>
      <c r="L53" s="240"/>
      <c r="M53" s="182" t="s">
        <v>280</v>
      </c>
      <c r="N53" s="199"/>
      <c r="O53" s="199"/>
      <c r="P53" s="199"/>
      <c r="Q53" s="199"/>
      <c r="R53" s="199"/>
      <c r="S53" s="199"/>
      <c r="T53" s="222">
        <f>'C.木材調達ルート確認シート'!AV45</f>
        <v>0</v>
      </c>
      <c r="U53" s="222"/>
      <c r="V53" s="234" t="s">
        <v>237</v>
      </c>
      <c r="W53" s="182" t="s">
        <v>177</v>
      </c>
      <c r="X53" s="199"/>
      <c r="Y53" s="199"/>
      <c r="Z53" s="199"/>
      <c r="AA53" s="199"/>
      <c r="AB53" s="199"/>
      <c r="AC53" s="199"/>
      <c r="AD53" s="222">
        <f>'D.内外装の木材使用確認シート'!AE12</f>
        <v>0</v>
      </c>
      <c r="AE53" s="222"/>
      <c r="AF53" s="305" t="s">
        <v>271</v>
      </c>
      <c r="AG53" s="199"/>
      <c r="AH53" s="199"/>
      <c r="AI53" s="199"/>
      <c r="AJ53" s="319"/>
      <c r="AK53" s="319"/>
      <c r="AL53" s="319"/>
      <c r="AM53" s="319"/>
      <c r="AN53" s="319"/>
      <c r="AO53" s="319"/>
      <c r="AP53" s="338"/>
      <c r="AQ53" s="199"/>
      <c r="AR53" s="199"/>
      <c r="AS53" s="199"/>
      <c r="AT53" s="199"/>
      <c r="AU53" s="199"/>
      <c r="AV53" s="199"/>
      <c r="AW53" s="199"/>
      <c r="AX53" s="199"/>
      <c r="AY53" s="199"/>
      <c r="AZ53" s="381"/>
    </row>
    <row r="54" spans="2:63" ht="17.100000000000001" customHeight="1">
      <c r="B54" s="165"/>
      <c r="C54" s="184" t="s">
        <v>137</v>
      </c>
      <c r="D54" s="200"/>
      <c r="E54" s="200"/>
      <c r="F54" s="200"/>
      <c r="G54" s="200"/>
      <c r="H54" s="200"/>
      <c r="I54" s="200"/>
      <c r="J54" s="200"/>
      <c r="K54" s="227"/>
      <c r="L54" s="241"/>
      <c r="M54" s="184" t="s">
        <v>137</v>
      </c>
      <c r="V54" s="242"/>
      <c r="W54" s="184" t="s">
        <v>137</v>
      </c>
      <c r="X54" s="200"/>
      <c r="Y54" s="200"/>
      <c r="Z54" s="200"/>
      <c r="AA54" s="200"/>
      <c r="AB54" s="200"/>
      <c r="AC54" s="200"/>
      <c r="AD54" s="200"/>
      <c r="AE54" s="200"/>
      <c r="AF54" s="270"/>
      <c r="AG54" s="314" t="s">
        <v>137</v>
      </c>
      <c r="AH54" s="200"/>
      <c r="AI54" s="200"/>
      <c r="AJ54" s="200"/>
      <c r="AK54" s="200"/>
      <c r="AL54" s="200"/>
      <c r="AM54" s="200"/>
      <c r="AN54" s="200"/>
      <c r="AO54" s="200"/>
      <c r="AP54" s="339"/>
      <c r="AQ54" s="314" t="s">
        <v>137</v>
      </c>
      <c r="AR54" s="200"/>
      <c r="AS54" s="200"/>
      <c r="AT54" s="200"/>
      <c r="AU54" s="200"/>
      <c r="AV54" s="200"/>
      <c r="AW54" s="200"/>
      <c r="AX54" s="200"/>
      <c r="AY54" s="200"/>
      <c r="AZ54" s="383"/>
    </row>
    <row r="55" spans="2:63" ht="17.100000000000001" customHeight="1">
      <c r="B55" s="165"/>
      <c r="C55" s="185" t="s">
        <v>105</v>
      </c>
      <c r="D55" s="200"/>
      <c r="E55" s="200"/>
      <c r="F55" s="200"/>
      <c r="G55" s="200"/>
      <c r="H55" s="200"/>
      <c r="I55" s="200"/>
      <c r="J55" s="200"/>
      <c r="K55" s="227"/>
      <c r="L55" s="241"/>
      <c r="M55" s="185" t="s">
        <v>238</v>
      </c>
      <c r="N55" s="200"/>
      <c r="O55" s="200"/>
      <c r="P55" s="200"/>
      <c r="Q55" s="200"/>
      <c r="R55" s="200"/>
      <c r="S55" s="200"/>
      <c r="T55" s="200"/>
      <c r="U55" s="200"/>
      <c r="V55" s="270"/>
      <c r="W55" s="190" t="s">
        <v>24</v>
      </c>
      <c r="AF55" s="242"/>
      <c r="AG55" s="153" t="s">
        <v>281</v>
      </c>
      <c r="AH55" s="153"/>
      <c r="AI55" s="153"/>
      <c r="AJ55" s="153"/>
      <c r="AK55" s="153"/>
      <c r="AL55" s="153"/>
      <c r="AM55" s="153"/>
      <c r="AN55" s="153"/>
      <c r="AO55" s="153"/>
      <c r="AP55" s="340"/>
      <c r="AQ55" s="200" t="s">
        <v>282</v>
      </c>
      <c r="AR55" s="200"/>
      <c r="AS55" s="200"/>
      <c r="AT55" s="200"/>
      <c r="AU55" s="200"/>
      <c r="AV55" s="200"/>
      <c r="AW55" s="200"/>
      <c r="AX55" s="200"/>
      <c r="AY55" s="200"/>
      <c r="AZ55" s="383"/>
    </row>
    <row r="56" spans="2:63" ht="17.100000000000001" customHeight="1">
      <c r="B56" s="165"/>
      <c r="C56" s="186" t="str">
        <f>IF($G$41&gt;=0.18,"☑","☐")</f>
        <v>☐</v>
      </c>
      <c r="D56" s="200" t="s">
        <v>283</v>
      </c>
      <c r="E56" s="200"/>
      <c r="F56" s="200"/>
      <c r="G56" s="200"/>
      <c r="H56" s="200"/>
      <c r="I56" s="200"/>
      <c r="J56" s="200"/>
      <c r="K56" s="200"/>
      <c r="L56" s="241">
        <v>15</v>
      </c>
      <c r="M56" s="188" t="str">
        <f>'E.取組のチェックリスト'!D10</f>
        <v>☐</v>
      </c>
      <c r="N56" s="200" t="s">
        <v>270</v>
      </c>
      <c r="O56" s="200"/>
      <c r="P56" s="200"/>
      <c r="Q56" s="200"/>
      <c r="R56" s="200"/>
      <c r="S56" s="200"/>
      <c r="T56" s="200"/>
      <c r="U56" s="200"/>
      <c r="V56" s="270"/>
      <c r="W56" s="188" t="str">
        <f>IF(AD51="OK","☑","☐")</f>
        <v>☐</v>
      </c>
      <c r="X56" s="200" t="s">
        <v>125</v>
      </c>
      <c r="Y56" s="200"/>
      <c r="Z56" s="200"/>
      <c r="AA56" s="200"/>
      <c r="AB56" s="200"/>
      <c r="AC56" s="200"/>
      <c r="AD56" s="200"/>
      <c r="AE56" s="200"/>
      <c r="AF56" s="270"/>
      <c r="AG56" s="153"/>
      <c r="AH56" s="200" t="s">
        <v>44</v>
      </c>
      <c r="AI56" s="200"/>
      <c r="AJ56" s="200"/>
      <c r="AK56" s="200"/>
      <c r="AL56" s="200"/>
      <c r="AM56" s="200"/>
      <c r="AN56" s="200"/>
      <c r="AO56" s="200"/>
      <c r="AP56" s="341"/>
      <c r="AQ56" s="353" t="str">
        <f>IF(AX51&gt;=80,"☑","☐")</f>
        <v>☐</v>
      </c>
      <c r="AR56" s="200" t="s">
        <v>285</v>
      </c>
      <c r="AS56" s="200"/>
      <c r="AT56" s="200"/>
      <c r="AU56" s="200"/>
      <c r="AV56" s="200"/>
      <c r="AW56" s="200"/>
      <c r="AX56" s="200"/>
      <c r="AY56" s="200"/>
      <c r="AZ56" s="384">
        <v>15</v>
      </c>
    </row>
    <row r="57" spans="2:63" ht="17.100000000000001" customHeight="1">
      <c r="B57" s="165"/>
      <c r="C57" s="186" t="str">
        <f>IF(G41&gt;=0.25,"☑","☐")</f>
        <v>☐</v>
      </c>
      <c r="D57" s="200" t="s">
        <v>288</v>
      </c>
      <c r="E57" s="200"/>
      <c r="F57" s="200"/>
      <c r="G57" s="200"/>
      <c r="H57" s="200"/>
      <c r="I57" s="200"/>
      <c r="J57" s="200"/>
      <c r="K57" s="200"/>
      <c r="L57" s="241">
        <v>15</v>
      </c>
      <c r="M57" s="185"/>
      <c r="N57" s="200" t="s">
        <v>233</v>
      </c>
      <c r="O57" s="200"/>
      <c r="P57" s="200"/>
      <c r="Q57" s="200"/>
      <c r="R57" s="200"/>
      <c r="S57" s="200"/>
      <c r="T57" s="200"/>
      <c r="U57" s="200"/>
      <c r="V57" s="270">
        <v>15</v>
      </c>
      <c r="W57" s="185"/>
      <c r="X57" s="200" t="s">
        <v>274</v>
      </c>
      <c r="Y57" s="200"/>
      <c r="Z57" s="200"/>
      <c r="AA57" s="200"/>
      <c r="AB57" s="200"/>
      <c r="AC57" s="200"/>
      <c r="AD57" s="200"/>
      <c r="AE57" s="200"/>
      <c r="AF57" s="242"/>
      <c r="AG57" s="315" t="str">
        <f>'D.内外装の木材使用確認シート'!Z29</f>
        <v>☐</v>
      </c>
      <c r="AH57" s="200" t="s">
        <v>81</v>
      </c>
      <c r="AI57" s="200"/>
      <c r="AJ57" s="200"/>
      <c r="AK57" s="200"/>
      <c r="AL57" s="200"/>
      <c r="AM57" s="200"/>
      <c r="AN57" s="200"/>
      <c r="AO57" s="153"/>
      <c r="AP57" s="342">
        <v>15</v>
      </c>
      <c r="AQ57" s="315"/>
      <c r="AR57" s="200"/>
      <c r="AS57" s="200"/>
      <c r="AT57" s="200"/>
      <c r="AU57" s="200"/>
      <c r="AV57" s="200"/>
      <c r="AW57" s="200"/>
      <c r="AX57" s="200"/>
      <c r="AY57" s="200"/>
      <c r="AZ57" s="384"/>
    </row>
    <row r="58" spans="2:63" ht="17.100000000000001" customHeight="1">
      <c r="B58" s="165"/>
      <c r="C58" s="187"/>
      <c r="L58" s="242"/>
      <c r="M58" s="185"/>
      <c r="O58" s="200"/>
      <c r="P58" s="200"/>
      <c r="Q58" s="200"/>
      <c r="R58" s="200"/>
      <c r="S58" s="200"/>
      <c r="T58" s="200"/>
      <c r="U58" s="200"/>
      <c r="V58" s="270"/>
      <c r="W58" s="187"/>
      <c r="X58" s="153" t="s">
        <v>191</v>
      </c>
      <c r="AF58" s="270">
        <v>15</v>
      </c>
      <c r="AG58" s="315" t="str">
        <f>'D.内外装の木材使用確認シート'!Z32</f>
        <v>☐</v>
      </c>
      <c r="AH58" s="200" t="s">
        <v>289</v>
      </c>
      <c r="AI58" s="153"/>
      <c r="AJ58" s="153"/>
      <c r="AK58" s="153"/>
      <c r="AL58" s="153"/>
      <c r="AM58" s="153"/>
      <c r="AN58" s="153"/>
      <c r="AO58" s="153"/>
      <c r="AP58" s="342">
        <v>5</v>
      </c>
      <c r="AQ58" s="200" t="s">
        <v>290</v>
      </c>
      <c r="AR58" s="153"/>
      <c r="AS58" s="153"/>
      <c r="AT58" s="153"/>
      <c r="AU58" s="153"/>
      <c r="AV58" s="153"/>
      <c r="AW58" s="153"/>
      <c r="AX58" s="153"/>
      <c r="AY58" s="153"/>
      <c r="AZ58" s="385"/>
      <c r="BF58" s="200"/>
      <c r="BG58" s="200"/>
      <c r="BH58" s="200"/>
      <c r="BI58" s="200"/>
      <c r="BJ58" s="200"/>
      <c r="BK58" s="388"/>
    </row>
    <row r="59" spans="2:63" ht="17.100000000000001" customHeight="1">
      <c r="B59" s="165"/>
      <c r="C59" s="185" t="s">
        <v>292</v>
      </c>
      <c r="D59" s="200"/>
      <c r="E59" s="200"/>
      <c r="F59" s="200"/>
      <c r="G59" s="200"/>
      <c r="H59" s="200"/>
      <c r="I59" s="200"/>
      <c r="J59" s="200"/>
      <c r="K59" s="227"/>
      <c r="L59" s="241"/>
      <c r="M59" s="185"/>
      <c r="N59" s="153"/>
      <c r="O59" s="200"/>
      <c r="P59" s="200"/>
      <c r="Q59" s="200"/>
      <c r="R59" s="200"/>
      <c r="S59" s="200"/>
      <c r="T59" s="200"/>
      <c r="U59" s="200"/>
      <c r="V59" s="270"/>
      <c r="W59" s="187"/>
      <c r="AF59" s="242"/>
      <c r="AG59" s="153"/>
      <c r="AH59" s="153"/>
      <c r="AI59" s="153"/>
      <c r="AJ59" s="153"/>
      <c r="AK59" s="153"/>
      <c r="AL59" s="153"/>
      <c r="AM59" s="153"/>
      <c r="AN59" s="153"/>
      <c r="AO59" s="153"/>
      <c r="AP59" s="340"/>
      <c r="AQ59" s="354" t="str">
        <f>IF(AX52&gt;=50,"☑","☐")</f>
        <v>☐</v>
      </c>
      <c r="AR59" s="200" t="s">
        <v>294</v>
      </c>
      <c r="AS59" s="200"/>
      <c r="AT59" s="200"/>
      <c r="AU59" s="200"/>
      <c r="AV59" s="200"/>
      <c r="AW59" s="200"/>
      <c r="AX59" s="200"/>
      <c r="AY59" s="200"/>
      <c r="AZ59" s="386"/>
      <c r="BF59" s="200"/>
      <c r="BG59" s="200"/>
      <c r="BH59" s="200"/>
      <c r="BI59" s="200"/>
      <c r="BJ59" s="200"/>
      <c r="BK59" s="388"/>
    </row>
    <row r="60" spans="2:63" ht="17.100000000000001" customHeight="1">
      <c r="B60" s="165"/>
      <c r="C60" s="186" t="str">
        <f>IF(J52&gt;=50,"☑","☐")</f>
        <v>☐</v>
      </c>
      <c r="D60" s="200" t="s">
        <v>295</v>
      </c>
      <c r="E60" s="200"/>
      <c r="F60" s="200"/>
      <c r="G60" s="200"/>
      <c r="H60" s="200"/>
      <c r="I60" s="200"/>
      <c r="J60" s="200"/>
      <c r="K60" s="200"/>
      <c r="L60" s="241">
        <v>10</v>
      </c>
      <c r="M60" s="185" t="s">
        <v>296</v>
      </c>
      <c r="N60" s="200"/>
      <c r="O60" s="200"/>
      <c r="P60" s="200"/>
      <c r="Q60" s="200"/>
      <c r="R60" s="200"/>
      <c r="S60" s="200"/>
      <c r="T60" s="200"/>
      <c r="U60" s="200"/>
      <c r="V60" s="270"/>
      <c r="W60" s="187"/>
      <c r="AF60" s="242"/>
      <c r="AG60" s="153"/>
      <c r="AH60" s="153"/>
      <c r="AI60" s="153"/>
      <c r="AJ60" s="153"/>
      <c r="AK60" s="153"/>
      <c r="AL60" s="153"/>
      <c r="AM60" s="153"/>
      <c r="AN60" s="153"/>
      <c r="AO60" s="153"/>
      <c r="AP60" s="340"/>
      <c r="AQ60" s="200"/>
      <c r="AR60" s="200" t="s">
        <v>297</v>
      </c>
      <c r="AS60" s="200"/>
      <c r="AT60" s="200"/>
      <c r="AU60" s="200"/>
      <c r="AV60" s="200"/>
      <c r="AW60" s="200"/>
      <c r="AX60" s="200"/>
      <c r="AY60" s="200"/>
      <c r="AZ60" s="386"/>
      <c r="BF60" s="200"/>
      <c r="BG60" s="200"/>
      <c r="BH60" s="200"/>
      <c r="BI60" s="200"/>
      <c r="BJ60" s="200"/>
      <c r="BK60" s="388"/>
    </row>
    <row r="61" spans="2:63" ht="17.100000000000001" customHeight="1">
      <c r="B61" s="165"/>
      <c r="C61" s="187"/>
      <c r="L61" s="242"/>
      <c r="M61" s="188" t="str">
        <f>IF($T$51&gt;=100,"☑","☐")</f>
        <v>☐</v>
      </c>
      <c r="N61" s="200" t="s">
        <v>298</v>
      </c>
      <c r="O61" s="200"/>
      <c r="P61" s="200"/>
      <c r="Q61" s="200"/>
      <c r="R61" s="200"/>
      <c r="S61" s="200"/>
      <c r="T61" s="200"/>
      <c r="U61" s="200"/>
      <c r="W61" s="187"/>
      <c r="AF61" s="242"/>
      <c r="AG61" s="153"/>
      <c r="AH61" s="153"/>
      <c r="AI61" s="153"/>
      <c r="AJ61" s="153"/>
      <c r="AK61" s="153"/>
      <c r="AL61" s="153"/>
      <c r="AM61" s="153"/>
      <c r="AN61" s="153"/>
      <c r="AO61" s="153"/>
      <c r="AP61" s="340"/>
      <c r="AQ61" s="153"/>
      <c r="AR61" s="153" t="s">
        <v>300</v>
      </c>
      <c r="AS61" s="153"/>
      <c r="AT61" s="153"/>
      <c r="AU61" s="153"/>
      <c r="AV61" s="153"/>
      <c r="AW61" s="153"/>
      <c r="AX61" s="153"/>
      <c r="AY61" s="153"/>
      <c r="AZ61" s="384">
        <v>15</v>
      </c>
      <c r="BF61" s="200"/>
      <c r="BG61" s="200"/>
      <c r="BH61" s="200"/>
      <c r="BI61" s="200"/>
      <c r="BJ61" s="200"/>
    </row>
    <row r="62" spans="2:63" ht="17.100000000000001" customHeight="1">
      <c r="B62" s="165"/>
      <c r="C62" s="185" t="s">
        <v>192</v>
      </c>
      <c r="D62" s="200"/>
      <c r="E62" s="200"/>
      <c r="F62" s="200"/>
      <c r="G62" s="200"/>
      <c r="H62" s="200"/>
      <c r="I62" s="200"/>
      <c r="J62" s="200"/>
      <c r="K62" s="227"/>
      <c r="L62" s="242"/>
      <c r="M62" s="185"/>
      <c r="N62" s="200" t="s">
        <v>302</v>
      </c>
      <c r="O62" s="200"/>
      <c r="P62" s="200"/>
      <c r="Q62" s="200"/>
      <c r="R62" s="200"/>
      <c r="S62" s="200"/>
      <c r="T62" s="200"/>
      <c r="U62" s="200"/>
      <c r="V62" s="270">
        <v>10</v>
      </c>
      <c r="W62" s="187"/>
      <c r="AF62" s="242"/>
      <c r="AG62" s="153" t="s">
        <v>303</v>
      </c>
      <c r="AH62" s="153"/>
      <c r="AI62" s="153"/>
      <c r="AJ62" s="153"/>
      <c r="AK62" s="153"/>
      <c r="AL62" s="153"/>
      <c r="AM62" s="153"/>
      <c r="AN62" s="153"/>
      <c r="AO62" s="153"/>
      <c r="AP62" s="341"/>
      <c r="AQ62" s="200" t="s">
        <v>304</v>
      </c>
      <c r="AR62" s="200"/>
      <c r="AS62" s="200"/>
      <c r="AT62" s="200"/>
      <c r="AU62" s="153"/>
      <c r="AV62" s="153"/>
      <c r="AW62" s="153"/>
      <c r="AX62" s="153"/>
      <c r="AY62" s="153"/>
      <c r="AZ62" s="385"/>
      <c r="BF62" s="200"/>
      <c r="BG62" s="200"/>
      <c r="BH62" s="200"/>
      <c r="BI62" s="200"/>
      <c r="BJ62" s="200"/>
    </row>
    <row r="63" spans="2:63" ht="17.100000000000001" customHeight="1">
      <c r="B63" s="165"/>
      <c r="C63" s="188" t="str">
        <f>'E.取組のチェックリスト'!D7</f>
        <v>☐</v>
      </c>
      <c r="D63" s="200" t="s">
        <v>305</v>
      </c>
      <c r="E63" s="200"/>
      <c r="F63" s="200"/>
      <c r="G63" s="200"/>
      <c r="H63" s="200"/>
      <c r="I63" s="200"/>
      <c r="J63" s="200"/>
      <c r="K63" s="200"/>
      <c r="L63" s="241"/>
      <c r="M63" s="188" t="str">
        <f>IF($T$52&gt;=100,"☑","☐")</f>
        <v>☐</v>
      </c>
      <c r="N63" s="200" t="s">
        <v>62</v>
      </c>
      <c r="O63" s="200"/>
      <c r="P63" s="200"/>
      <c r="Q63" s="200"/>
      <c r="R63" s="200"/>
      <c r="S63" s="200"/>
      <c r="T63" s="200"/>
      <c r="U63" s="200"/>
      <c r="V63" s="270"/>
      <c r="W63" s="185" t="s">
        <v>136</v>
      </c>
      <c r="X63" s="200"/>
      <c r="Y63" s="200"/>
      <c r="Z63" s="200"/>
      <c r="AA63" s="200"/>
      <c r="AB63" s="200"/>
      <c r="AC63" s="200"/>
      <c r="AD63" s="200"/>
      <c r="AE63" s="200"/>
      <c r="AF63" s="242"/>
      <c r="AG63" s="315" t="str">
        <f>'E.取組のチェックリスト'!D18</f>
        <v>☐</v>
      </c>
      <c r="AH63" s="200" t="s">
        <v>306</v>
      </c>
      <c r="AI63" s="200"/>
      <c r="AJ63" s="200"/>
      <c r="AK63" s="200"/>
      <c r="AL63" s="200"/>
      <c r="AM63" s="200"/>
      <c r="AN63" s="200"/>
      <c r="AO63" s="200"/>
      <c r="AP63" s="342">
        <v>10</v>
      </c>
      <c r="AQ63" s="315" t="str">
        <f>'E.取組のチェックリスト'!D25</f>
        <v>☐</v>
      </c>
      <c r="AR63" s="200" t="s">
        <v>127</v>
      </c>
      <c r="AS63" s="200"/>
      <c r="AT63" s="200"/>
      <c r="AU63" s="153"/>
      <c r="AV63" s="200"/>
      <c r="AW63" s="200"/>
      <c r="AX63" s="200"/>
      <c r="AY63" s="200"/>
      <c r="AZ63" s="383"/>
      <c r="BF63" s="200"/>
      <c r="BG63" s="200"/>
      <c r="BH63" s="200"/>
      <c r="BI63" s="200"/>
      <c r="BJ63" s="200"/>
    </row>
    <row r="64" spans="2:63" ht="17.100000000000001" customHeight="1">
      <c r="B64" s="165"/>
      <c r="C64" s="185"/>
      <c r="D64" s="200" t="s">
        <v>307</v>
      </c>
      <c r="E64" s="200"/>
      <c r="F64" s="200"/>
      <c r="G64" s="200"/>
      <c r="H64" s="200"/>
      <c r="I64" s="200"/>
      <c r="J64" s="200"/>
      <c r="K64" s="200"/>
      <c r="L64" s="241">
        <v>10</v>
      </c>
      <c r="M64" s="185"/>
      <c r="N64" s="200" t="s">
        <v>308</v>
      </c>
      <c r="O64" s="200"/>
      <c r="P64" s="200"/>
      <c r="Q64" s="200"/>
      <c r="R64" s="200"/>
      <c r="S64" s="200"/>
      <c r="T64" s="200"/>
      <c r="U64" s="200"/>
      <c r="V64" s="270">
        <v>5</v>
      </c>
      <c r="W64" s="188" t="str">
        <f>IF(AD52&gt;=3,"☑","☐")</f>
        <v>☐</v>
      </c>
      <c r="X64" s="200" t="s">
        <v>310</v>
      </c>
      <c r="Y64" s="200"/>
      <c r="Z64" s="200"/>
      <c r="AA64" s="200"/>
      <c r="AB64" s="200"/>
      <c r="AC64" s="200"/>
      <c r="AD64" s="200"/>
      <c r="AE64" s="200"/>
      <c r="AF64" s="242"/>
      <c r="AG64" s="200"/>
      <c r="AH64" s="200" t="s">
        <v>314</v>
      </c>
      <c r="AI64" s="200"/>
      <c r="AJ64" s="200"/>
      <c r="AK64" s="200"/>
      <c r="AL64" s="200"/>
      <c r="AM64" s="200"/>
      <c r="AN64" s="200"/>
      <c r="AO64" s="200"/>
      <c r="AP64" s="339"/>
      <c r="AQ64" s="200"/>
      <c r="AR64" s="200" t="s">
        <v>315</v>
      </c>
      <c r="AS64" s="200"/>
      <c r="AT64" s="200"/>
      <c r="AU64" s="153"/>
      <c r="AV64" s="200"/>
      <c r="AW64" s="200"/>
      <c r="AX64" s="200"/>
      <c r="AY64" s="200"/>
      <c r="AZ64" s="384">
        <v>10</v>
      </c>
    </row>
    <row r="65" spans="2:52" ht="17.100000000000001" customHeight="1">
      <c r="B65" s="165"/>
      <c r="C65" s="185"/>
      <c r="D65" s="200"/>
      <c r="E65" s="200"/>
      <c r="F65" s="200"/>
      <c r="G65" s="200"/>
      <c r="H65" s="200"/>
      <c r="I65" s="200"/>
      <c r="J65" s="200"/>
      <c r="K65" s="227"/>
      <c r="L65" s="241"/>
      <c r="M65" s="188" t="str">
        <f>IF($T$53&gt;=15,"☑","☐")</f>
        <v>☐</v>
      </c>
      <c r="N65" s="200" t="s">
        <v>317</v>
      </c>
      <c r="O65" s="200"/>
      <c r="P65" s="200"/>
      <c r="Q65" s="200"/>
      <c r="R65" s="200"/>
      <c r="S65" s="200"/>
      <c r="T65" s="200"/>
      <c r="U65" s="200"/>
      <c r="V65" s="270"/>
      <c r="W65" s="186"/>
      <c r="X65" s="200" t="s">
        <v>277</v>
      </c>
      <c r="Y65" s="200"/>
      <c r="Z65" s="200"/>
      <c r="AA65" s="200"/>
      <c r="AB65" s="200"/>
      <c r="AC65" s="200"/>
      <c r="AD65" s="200"/>
      <c r="AE65" s="200"/>
      <c r="AF65" s="270">
        <f>5</f>
        <v>5</v>
      </c>
      <c r="AG65" s="153" t="s">
        <v>318</v>
      </c>
      <c r="AH65" s="153"/>
      <c r="AI65" s="153"/>
      <c r="AJ65" s="153"/>
      <c r="AK65" s="153"/>
      <c r="AL65" s="153"/>
      <c r="AM65" s="153"/>
      <c r="AN65" s="153"/>
      <c r="AO65" s="153"/>
      <c r="AP65" s="340"/>
      <c r="AQ65" s="315" t="str">
        <f>'E.取組のチェックリスト'!D27</f>
        <v>☐</v>
      </c>
      <c r="AR65" s="200" t="s">
        <v>98</v>
      </c>
      <c r="AS65" s="200"/>
      <c r="AT65" s="200"/>
      <c r="AU65" s="153"/>
      <c r="AV65" s="200"/>
      <c r="AW65" s="200"/>
      <c r="AX65" s="200"/>
      <c r="AY65" s="200"/>
      <c r="AZ65" s="383"/>
    </row>
    <row r="66" spans="2:52" ht="17.100000000000001" customHeight="1">
      <c r="B66" s="165"/>
      <c r="C66" s="185"/>
      <c r="D66" s="200"/>
      <c r="E66" s="200"/>
      <c r="F66" s="200"/>
      <c r="G66" s="200"/>
      <c r="H66" s="200"/>
      <c r="I66" s="200"/>
      <c r="J66" s="200"/>
      <c r="K66" s="227"/>
      <c r="L66" s="241"/>
      <c r="M66" s="185"/>
      <c r="N66" s="200" t="s">
        <v>320</v>
      </c>
      <c r="O66" s="200"/>
      <c r="P66" s="200"/>
      <c r="Q66" s="200"/>
      <c r="R66" s="200"/>
      <c r="S66" s="200"/>
      <c r="T66" s="200"/>
      <c r="U66" s="200"/>
      <c r="V66" s="270">
        <v>10</v>
      </c>
      <c r="W66" s="185" t="s">
        <v>322</v>
      </c>
      <c r="X66" s="200"/>
      <c r="Y66" s="200"/>
      <c r="AA66" s="284"/>
      <c r="AF66" s="242"/>
      <c r="AG66" s="315" t="str">
        <f>'E.取組のチェックリスト'!D20</f>
        <v>☐</v>
      </c>
      <c r="AH66" s="200" t="s">
        <v>323</v>
      </c>
      <c r="AI66" s="200"/>
      <c r="AJ66" s="200"/>
      <c r="AK66" s="200"/>
      <c r="AL66" s="200"/>
      <c r="AM66" s="200"/>
      <c r="AN66" s="200"/>
      <c r="AO66" s="200"/>
      <c r="AP66" s="343"/>
      <c r="AQ66" s="200"/>
      <c r="AR66" s="200" t="s">
        <v>199</v>
      </c>
      <c r="AS66" s="200"/>
      <c r="AT66" s="200"/>
      <c r="AU66" s="153"/>
      <c r="AV66" s="200"/>
      <c r="AW66" s="200"/>
      <c r="AX66" s="200"/>
      <c r="AY66" s="200"/>
      <c r="AZ66" s="384">
        <v>10</v>
      </c>
    </row>
    <row r="67" spans="2:52" ht="17.100000000000001" customHeight="1">
      <c r="B67" s="165"/>
      <c r="C67" s="185"/>
      <c r="D67" s="200"/>
      <c r="E67" s="200"/>
      <c r="F67" s="200"/>
      <c r="G67" s="200"/>
      <c r="H67" s="200"/>
      <c r="I67" s="200"/>
      <c r="J67" s="200"/>
      <c r="K67" s="227"/>
      <c r="L67" s="241"/>
      <c r="M67" s="185" t="s">
        <v>257</v>
      </c>
      <c r="N67" s="200"/>
      <c r="O67" s="200"/>
      <c r="P67" s="200"/>
      <c r="Q67" s="200"/>
      <c r="R67" s="200"/>
      <c r="S67" s="200"/>
      <c r="T67" s="200"/>
      <c r="U67" s="200"/>
      <c r="V67" s="270"/>
      <c r="W67" s="188" t="str">
        <f>IF(AA68&gt;=1,"☑","☐")</f>
        <v>☐</v>
      </c>
      <c r="X67" s="200" t="s">
        <v>325</v>
      </c>
      <c r="Y67" s="200"/>
      <c r="Z67" s="200"/>
      <c r="AF67" s="242"/>
      <c r="AG67" s="200"/>
      <c r="AH67" s="200" t="s">
        <v>253</v>
      </c>
      <c r="AI67" s="200"/>
      <c r="AJ67" s="200"/>
      <c r="AK67" s="200"/>
      <c r="AL67" s="200"/>
      <c r="AM67" s="200"/>
      <c r="AN67" s="200"/>
      <c r="AO67" s="200"/>
      <c r="AP67" s="342">
        <v>10</v>
      </c>
      <c r="AQ67" s="153"/>
      <c r="AR67" s="153"/>
      <c r="AS67" s="153"/>
      <c r="AT67" s="153"/>
      <c r="AU67" s="153"/>
      <c r="AV67" s="153"/>
      <c r="AW67" s="153"/>
      <c r="AX67" s="153"/>
      <c r="AY67" s="153"/>
      <c r="AZ67" s="383"/>
    </row>
    <row r="68" spans="2:52" ht="17.100000000000001" customHeight="1">
      <c r="B68" s="165"/>
      <c r="C68" s="185"/>
      <c r="D68" s="200"/>
      <c r="E68" s="200"/>
      <c r="F68" s="200"/>
      <c r="G68" s="200"/>
      <c r="H68" s="200"/>
      <c r="I68" s="200"/>
      <c r="J68" s="200"/>
      <c r="K68" s="227"/>
      <c r="L68" s="241"/>
      <c r="M68" s="188" t="str">
        <f>IF(Q69&gt;=1,"☑","☐")</f>
        <v>☐</v>
      </c>
      <c r="N68" s="200" t="s">
        <v>250</v>
      </c>
      <c r="O68" s="200"/>
      <c r="P68" s="200"/>
      <c r="Q68" s="200"/>
      <c r="R68" s="200"/>
      <c r="S68" s="200"/>
      <c r="T68" s="200"/>
      <c r="U68" s="200"/>
      <c r="V68" s="270"/>
      <c r="W68" s="188"/>
      <c r="X68" s="200"/>
      <c r="Y68" s="200"/>
      <c r="Z68" s="200"/>
      <c r="AA68" s="227">
        <f>AD53</f>
        <v>0</v>
      </c>
      <c r="AB68" s="288" t="s">
        <v>89</v>
      </c>
      <c r="AC68" s="288"/>
      <c r="AD68" s="263">
        <v>2</v>
      </c>
      <c r="AE68" s="263"/>
      <c r="AF68" s="270">
        <f>AA68*AD68</f>
        <v>0</v>
      </c>
      <c r="AG68" s="153" t="s">
        <v>326</v>
      </c>
      <c r="AH68" s="153"/>
      <c r="AI68" s="153"/>
      <c r="AJ68" s="153"/>
      <c r="AK68" s="153"/>
      <c r="AL68" s="153"/>
      <c r="AM68" s="153"/>
      <c r="AN68" s="153"/>
      <c r="AO68" s="153"/>
      <c r="AP68" s="341"/>
      <c r="AQ68" s="200"/>
      <c r="AR68" s="200"/>
      <c r="AS68" s="200"/>
      <c r="AT68" s="200"/>
      <c r="AU68" s="153"/>
      <c r="AV68" s="153"/>
      <c r="AW68" s="153"/>
      <c r="AX68" s="153"/>
      <c r="AY68" s="153"/>
      <c r="AZ68" s="385"/>
    </row>
    <row r="69" spans="2:52" ht="17.100000000000001" customHeight="1">
      <c r="B69" s="165"/>
      <c r="C69" s="185"/>
      <c r="D69" s="200"/>
      <c r="E69" s="200"/>
      <c r="F69" s="200"/>
      <c r="G69" s="200"/>
      <c r="H69" s="200"/>
      <c r="I69" s="200"/>
      <c r="J69" s="200"/>
      <c r="K69" s="227"/>
      <c r="L69" s="241"/>
      <c r="M69" s="185"/>
      <c r="N69" s="200" t="s">
        <v>328</v>
      </c>
      <c r="O69" s="200"/>
      <c r="P69" s="200"/>
      <c r="Q69" s="227">
        <f>'E.取組のチェックリスト'!D12</f>
        <v>0</v>
      </c>
      <c r="R69" s="227" t="s">
        <v>147</v>
      </c>
      <c r="S69" s="227"/>
      <c r="T69" s="263">
        <v>2</v>
      </c>
      <c r="U69" s="263"/>
      <c r="V69" s="270">
        <f>Q69*T69</f>
        <v>0</v>
      </c>
      <c r="W69" s="188"/>
      <c r="X69" s="200"/>
      <c r="Y69" s="200"/>
      <c r="Z69" s="200"/>
      <c r="AA69" s="200"/>
      <c r="AB69" s="200"/>
      <c r="AC69" s="200"/>
      <c r="AD69" s="227"/>
      <c r="AE69" s="227"/>
      <c r="AF69" s="306"/>
      <c r="AG69" s="315" t="str">
        <f>'E.取組のチェックリスト'!D22</f>
        <v>☐</v>
      </c>
      <c r="AH69" s="200" t="s">
        <v>331</v>
      </c>
      <c r="AI69" s="200"/>
      <c r="AJ69" s="200"/>
      <c r="AK69" s="200"/>
      <c r="AL69" s="200"/>
      <c r="AM69" s="200"/>
      <c r="AN69" s="200"/>
      <c r="AO69" s="200"/>
      <c r="AP69" s="339"/>
      <c r="AQ69" s="315"/>
      <c r="AR69" s="200"/>
      <c r="AS69" s="200"/>
      <c r="AT69" s="200"/>
      <c r="AZ69" s="384"/>
    </row>
    <row r="70" spans="2:52" ht="17.100000000000001" customHeight="1">
      <c r="B70" s="165"/>
      <c r="C70" s="185"/>
      <c r="D70" s="200"/>
      <c r="E70" s="200"/>
      <c r="F70" s="200"/>
      <c r="G70" s="200"/>
      <c r="H70" s="200"/>
      <c r="I70" s="200"/>
      <c r="J70" s="200"/>
      <c r="K70" s="227"/>
      <c r="L70" s="241"/>
      <c r="M70" s="185"/>
      <c r="N70" s="200"/>
      <c r="O70" s="200"/>
      <c r="P70" s="200"/>
      <c r="Q70" s="227"/>
      <c r="R70" s="227"/>
      <c r="S70" s="227"/>
      <c r="T70" s="263"/>
      <c r="U70" s="263"/>
      <c r="V70" s="270"/>
      <c r="W70" s="185"/>
      <c r="X70" s="200"/>
      <c r="Y70" s="200"/>
      <c r="Z70" s="200"/>
      <c r="AA70" s="227"/>
      <c r="AB70" s="288"/>
      <c r="AC70" s="288"/>
      <c r="AD70" s="263"/>
      <c r="AE70" s="263"/>
      <c r="AF70" s="306"/>
      <c r="AG70" s="200"/>
      <c r="AH70" s="200" t="s">
        <v>224</v>
      </c>
      <c r="AI70" s="200"/>
      <c r="AJ70" s="200"/>
      <c r="AK70" s="200"/>
      <c r="AL70" s="200"/>
      <c r="AM70" s="200"/>
      <c r="AN70" s="200"/>
      <c r="AO70" s="200"/>
      <c r="AP70" s="342">
        <v>10</v>
      </c>
      <c r="AQ70" s="200"/>
      <c r="AR70" s="200"/>
      <c r="AS70" s="200"/>
      <c r="AT70" s="200"/>
      <c r="AU70" s="200"/>
      <c r="AV70" s="200"/>
      <c r="AW70" s="200"/>
      <c r="AX70" s="200"/>
      <c r="AY70" s="200"/>
      <c r="AZ70" s="383"/>
    </row>
    <row r="71" spans="2:52" ht="17.100000000000001" customHeight="1">
      <c r="B71" s="164"/>
      <c r="C71" s="189" t="s">
        <v>332</v>
      </c>
      <c r="D71" s="201"/>
      <c r="E71" s="206"/>
      <c r="F71" s="201"/>
      <c r="G71" s="201"/>
      <c r="H71" s="201"/>
      <c r="I71" s="201"/>
      <c r="J71" s="201"/>
      <c r="K71" s="228">
        <f>IF(C47="☑",1,0)*L48+IF(C47="☑",IF(C56="☑",1,0)*L56+IF(C57="☑",1,0)*L57+IF(C60="☑",1,0)*L60+IF(C63="☑",1,0)*L64,0)</f>
        <v>0</v>
      </c>
      <c r="L71" s="243"/>
      <c r="M71" s="189" t="s">
        <v>333</v>
      </c>
      <c r="N71" s="201"/>
      <c r="O71" s="206"/>
      <c r="P71" s="201"/>
      <c r="Q71" s="201"/>
      <c r="R71" s="201"/>
      <c r="S71" s="201"/>
      <c r="T71" s="264"/>
      <c r="U71" s="228">
        <f>IF(AND(M47="☑",M48="☑"),1,0)*V48+IF(AND(M47="☑",M48="☑"),IF(M56="☑",1,0)*V57+IF(M56="☑",IF(M61="☑",1,0)*V62+IF(M63="☑",1,0)*V64+IF(M65="☑",1,0)*V66+V69,0),0)</f>
        <v>0</v>
      </c>
      <c r="V71" s="243"/>
      <c r="W71" s="189" t="s">
        <v>333</v>
      </c>
      <c r="X71" s="201"/>
      <c r="Y71" s="201"/>
      <c r="Z71" s="201"/>
      <c r="AA71" s="201"/>
      <c r="AB71" s="201"/>
      <c r="AC71" s="201"/>
      <c r="AD71" s="201"/>
      <c r="AE71" s="228">
        <f>IF(W47="☑",1,0)*AF48+IF(W47="☑",IF(W56="☑",1,0)*AF58+IF(W56="☑",IF(W64="☑",1,0)*AF65+AF68,0),0)</f>
        <v>0</v>
      </c>
      <c r="AF71" s="243"/>
      <c r="AG71" s="201" t="s">
        <v>333</v>
      </c>
      <c r="AH71" s="201"/>
      <c r="AI71" s="201"/>
      <c r="AJ71" s="201"/>
      <c r="AK71" s="201"/>
      <c r="AL71" s="201"/>
      <c r="AM71" s="201"/>
      <c r="AN71" s="201"/>
      <c r="AO71" s="228">
        <f>IF(AG47="☑",1,0)*AP48+IF(AG47="☑",IF(AG57="☑",1,0)*AP57+IF(AG58="☑",1,0)*AP58+IF(OR(AG57="☑",AG58="☑"),IF(AG63="☑",1,0)*AP63+IF(AG66="☑",1,0)*AP67+IF(AG69="☑",1,0)*AP70,0),0)</f>
        <v>0</v>
      </c>
      <c r="AP71" s="344"/>
      <c r="AQ71" s="201" t="s">
        <v>333</v>
      </c>
      <c r="AR71" s="201"/>
      <c r="AS71" s="201"/>
      <c r="AT71" s="201"/>
      <c r="AU71" s="201"/>
      <c r="AV71" s="201"/>
      <c r="AW71" s="201"/>
      <c r="AX71" s="201"/>
      <c r="AY71" s="228">
        <f>IF(AQ47="☑",1,0)*IF(AQ47="☑",IF(AQ56="☑",1,0)*AZ56+AZ48+IF(AQ59="☑",1,0)*AZ61+IF(AQ63="☑",1,0)*AZ64+IF(AQ65="☑",1,0)*AZ66,0)</f>
        <v>0</v>
      </c>
      <c r="AZ71" s="387"/>
    </row>
    <row r="72" spans="2:52" ht="17.100000000000001" customHeight="1">
      <c r="B72" s="165" t="s">
        <v>337</v>
      </c>
      <c r="C72" s="153" t="s">
        <v>144</v>
      </c>
      <c r="D72" s="153"/>
      <c r="E72" s="153"/>
      <c r="F72" s="153"/>
      <c r="G72" s="153"/>
      <c r="H72" s="153"/>
      <c r="I72" s="153"/>
      <c r="J72" s="153"/>
      <c r="K72" s="153"/>
      <c r="L72" s="244"/>
      <c r="M72" s="153" t="s">
        <v>338</v>
      </c>
      <c r="N72" s="153"/>
      <c r="O72" s="153"/>
      <c r="P72" s="153"/>
      <c r="Q72" s="153"/>
      <c r="R72" s="153"/>
      <c r="S72" s="153"/>
      <c r="T72" s="153"/>
      <c r="U72" s="153"/>
      <c r="V72" s="271"/>
      <c r="W72" s="190" t="s">
        <v>339</v>
      </c>
      <c r="X72" s="153"/>
      <c r="Y72" s="153"/>
      <c r="Z72" s="153"/>
      <c r="AA72" s="153"/>
      <c r="AB72" s="153"/>
      <c r="AC72" s="153"/>
      <c r="AD72" s="153"/>
      <c r="AE72" s="153"/>
      <c r="AF72" s="244"/>
      <c r="AG72" s="153" t="s">
        <v>341</v>
      </c>
      <c r="AH72" s="153"/>
      <c r="AI72" s="153"/>
      <c r="AJ72" s="153"/>
      <c r="AK72" s="153"/>
      <c r="AL72" s="153"/>
      <c r="AM72" s="153"/>
      <c r="AN72" s="153"/>
      <c r="AO72" s="153"/>
      <c r="AP72" s="340"/>
      <c r="AQ72" s="153" t="s">
        <v>343</v>
      </c>
      <c r="AR72" s="153"/>
      <c r="AS72" s="153"/>
      <c r="AT72" s="153"/>
      <c r="AU72" s="153"/>
      <c r="AV72" s="153"/>
      <c r="AW72" s="153"/>
      <c r="AX72" s="153"/>
      <c r="AY72" s="153"/>
      <c r="AZ72" s="329"/>
    </row>
    <row r="73" spans="2:52" ht="17.100000000000001" customHeight="1">
      <c r="B73" s="165"/>
      <c r="C73" s="190" t="s">
        <v>345</v>
      </c>
      <c r="D73" s="153"/>
      <c r="E73" s="153"/>
      <c r="F73" s="153"/>
      <c r="G73" s="153"/>
      <c r="H73" s="153"/>
      <c r="I73" s="153"/>
      <c r="J73" s="153"/>
      <c r="K73" s="153"/>
      <c r="L73" s="244"/>
      <c r="M73" s="153" t="s">
        <v>139</v>
      </c>
      <c r="N73" s="153"/>
      <c r="O73" s="153"/>
      <c r="P73" s="153"/>
      <c r="Q73" s="153"/>
      <c r="R73" s="153"/>
      <c r="S73" s="153"/>
      <c r="T73" s="153"/>
      <c r="U73" s="153"/>
      <c r="V73" s="153"/>
      <c r="W73" s="190" t="s">
        <v>261</v>
      </c>
      <c r="X73" s="153"/>
      <c r="Y73" s="153"/>
      <c r="Z73" s="153"/>
      <c r="AA73" s="153"/>
      <c r="AB73" s="153"/>
      <c r="AC73" s="153"/>
      <c r="AD73" s="153"/>
      <c r="AE73" s="153"/>
      <c r="AF73" s="244"/>
      <c r="AG73" s="153" t="s">
        <v>349</v>
      </c>
      <c r="AH73" s="153"/>
      <c r="AI73" s="153"/>
      <c r="AJ73" s="153"/>
      <c r="AK73" s="153"/>
      <c r="AL73" s="153"/>
      <c r="AM73" s="153"/>
      <c r="AN73" s="153"/>
      <c r="AO73" s="153"/>
      <c r="AP73" s="340"/>
      <c r="AQ73" s="153" t="s">
        <v>353</v>
      </c>
      <c r="AR73" s="153"/>
      <c r="AS73" s="153"/>
      <c r="AT73" s="153"/>
      <c r="AU73" s="153"/>
      <c r="AV73" s="153"/>
      <c r="AW73" s="153"/>
      <c r="AX73" s="153"/>
      <c r="AY73" s="153"/>
      <c r="AZ73" s="329"/>
    </row>
    <row r="74" spans="2:52" ht="17.100000000000001" customHeight="1">
      <c r="B74" s="165"/>
      <c r="C74" s="190" t="s">
        <v>35</v>
      </c>
      <c r="D74" s="153"/>
      <c r="E74" s="153"/>
      <c r="F74" s="153"/>
      <c r="G74" s="153"/>
      <c r="H74" s="153"/>
      <c r="I74" s="153"/>
      <c r="J74" s="153"/>
      <c r="K74" s="153"/>
      <c r="L74" s="244"/>
      <c r="M74" s="153" t="s">
        <v>355</v>
      </c>
      <c r="N74" s="153"/>
      <c r="O74" s="153"/>
      <c r="P74" s="153"/>
      <c r="Q74" s="153"/>
      <c r="R74" s="153"/>
      <c r="S74" s="153"/>
      <c r="T74" s="153"/>
      <c r="U74" s="153"/>
      <c r="V74" s="153"/>
      <c r="W74" s="190"/>
      <c r="X74" s="153"/>
      <c r="Y74" s="153"/>
      <c r="Z74" s="153"/>
      <c r="AA74" s="153"/>
      <c r="AB74" s="153"/>
      <c r="AC74" s="153"/>
      <c r="AD74" s="153"/>
      <c r="AE74" s="153"/>
      <c r="AF74" s="244"/>
      <c r="AG74" s="153"/>
      <c r="AH74" s="153"/>
      <c r="AI74" s="153"/>
      <c r="AJ74" s="153"/>
      <c r="AK74" s="153"/>
      <c r="AL74" s="153"/>
      <c r="AM74" s="153"/>
      <c r="AN74" s="153"/>
      <c r="AO74" s="153"/>
      <c r="AP74" s="340"/>
      <c r="AQ74" s="153" t="s">
        <v>356</v>
      </c>
      <c r="AR74" s="153"/>
      <c r="AS74" s="153"/>
      <c r="AT74" s="153"/>
      <c r="AU74" s="153"/>
      <c r="AV74" s="153"/>
      <c r="AW74" s="153"/>
      <c r="AX74" s="153"/>
      <c r="AY74" s="153"/>
      <c r="AZ74" s="329"/>
    </row>
    <row r="75" spans="2:52" ht="17.100000000000001" customHeight="1">
      <c r="B75" s="165"/>
      <c r="C75" s="190" t="s">
        <v>358</v>
      </c>
      <c r="D75" s="153"/>
      <c r="E75" s="153"/>
      <c r="F75" s="153"/>
      <c r="G75" s="153"/>
      <c r="H75" s="153"/>
      <c r="I75" s="153"/>
      <c r="J75" s="153"/>
      <c r="K75" s="153"/>
      <c r="L75" s="244"/>
      <c r="M75" s="153" t="s">
        <v>359</v>
      </c>
      <c r="N75" s="153"/>
      <c r="O75" s="153"/>
      <c r="P75" s="153"/>
      <c r="Q75" s="153"/>
      <c r="R75" s="153"/>
      <c r="S75" s="153"/>
      <c r="T75" s="153"/>
      <c r="U75" s="153"/>
      <c r="V75" s="153"/>
      <c r="W75" s="190"/>
      <c r="X75" s="153"/>
      <c r="Y75" s="153"/>
      <c r="Z75" s="153"/>
      <c r="AA75" s="153"/>
      <c r="AB75" s="153"/>
      <c r="AC75" s="153"/>
      <c r="AD75" s="153"/>
      <c r="AE75" s="153"/>
      <c r="AF75" s="244"/>
      <c r="AG75" s="153"/>
      <c r="AH75" s="153"/>
      <c r="AI75" s="153"/>
      <c r="AJ75" s="153"/>
      <c r="AK75" s="153"/>
      <c r="AL75" s="153"/>
      <c r="AM75" s="153"/>
      <c r="AN75" s="153"/>
      <c r="AO75" s="153"/>
      <c r="AP75" s="340"/>
      <c r="AQ75" s="153" t="s">
        <v>309</v>
      </c>
      <c r="AR75" s="153"/>
      <c r="AS75" s="153"/>
      <c r="AT75" s="153"/>
      <c r="AU75" s="153"/>
      <c r="AV75" s="153"/>
      <c r="AW75" s="153"/>
      <c r="AX75" s="153"/>
      <c r="AY75" s="153"/>
      <c r="AZ75" s="329"/>
    </row>
    <row r="76" spans="2:52" ht="17.100000000000001" customHeight="1">
      <c r="B76" s="165"/>
      <c r="C76" s="190" t="s">
        <v>361</v>
      </c>
      <c r="D76" s="153"/>
      <c r="E76" s="153"/>
      <c r="F76" s="153"/>
      <c r="G76" s="153"/>
      <c r="H76" s="153"/>
      <c r="I76" s="153"/>
      <c r="J76" s="153"/>
      <c r="K76" s="153"/>
      <c r="L76" s="244"/>
      <c r="M76" s="153" t="s">
        <v>362</v>
      </c>
      <c r="N76" s="153"/>
      <c r="O76" s="153"/>
      <c r="P76" s="153"/>
      <c r="Q76" s="153"/>
      <c r="R76" s="153"/>
      <c r="S76" s="153"/>
      <c r="T76" s="153"/>
      <c r="U76" s="153"/>
      <c r="V76" s="153"/>
      <c r="W76" s="190"/>
      <c r="X76" s="153"/>
      <c r="Y76" s="153"/>
      <c r="Z76" s="153"/>
      <c r="AA76" s="153"/>
      <c r="AB76" s="153"/>
      <c r="AC76" s="153"/>
      <c r="AD76" s="153"/>
      <c r="AE76" s="153"/>
      <c r="AF76" s="244"/>
      <c r="AG76" s="153"/>
      <c r="AH76" s="153"/>
      <c r="AI76" s="153"/>
      <c r="AJ76" s="153"/>
      <c r="AK76" s="153"/>
      <c r="AL76" s="153"/>
      <c r="AM76" s="153"/>
      <c r="AN76" s="153"/>
      <c r="AO76" s="153"/>
      <c r="AP76" s="340"/>
      <c r="AQ76" s="153"/>
      <c r="AR76" s="153"/>
      <c r="AS76" s="153"/>
      <c r="AT76" s="153"/>
      <c r="AU76" s="153"/>
      <c r="AV76" s="153"/>
      <c r="AW76" s="153"/>
      <c r="AX76" s="153"/>
      <c r="AY76" s="153"/>
      <c r="AZ76" s="329"/>
    </row>
    <row r="77" spans="2:52" ht="17.100000000000001" customHeight="1">
      <c r="B77" s="166"/>
      <c r="C77" s="191" t="s">
        <v>14</v>
      </c>
      <c r="D77" s="177"/>
      <c r="E77" s="177"/>
      <c r="F77" s="177"/>
      <c r="G77" s="177"/>
      <c r="H77" s="177"/>
      <c r="I77" s="177"/>
      <c r="J77" s="177"/>
      <c r="K77" s="177"/>
      <c r="L77" s="245"/>
      <c r="M77" s="177"/>
      <c r="N77" s="177"/>
      <c r="O77" s="177"/>
      <c r="P77" s="177"/>
      <c r="Q77" s="177"/>
      <c r="R77" s="177"/>
      <c r="S77" s="177"/>
      <c r="T77" s="177"/>
      <c r="U77" s="177"/>
      <c r="V77" s="177"/>
      <c r="W77" s="191"/>
      <c r="X77" s="177"/>
      <c r="Y77" s="177"/>
      <c r="Z77" s="177"/>
      <c r="AA77" s="177"/>
      <c r="AB77" s="177"/>
      <c r="AC77" s="177"/>
      <c r="AD77" s="177"/>
      <c r="AE77" s="177"/>
      <c r="AF77" s="245"/>
      <c r="AG77" s="177"/>
      <c r="AH77" s="177"/>
      <c r="AI77" s="177"/>
      <c r="AJ77" s="177"/>
      <c r="AK77" s="177"/>
      <c r="AL77" s="177"/>
      <c r="AM77" s="177"/>
      <c r="AN77" s="177"/>
      <c r="AO77" s="177"/>
      <c r="AP77" s="345"/>
      <c r="AQ77" s="177"/>
      <c r="AR77" s="177"/>
      <c r="AS77" s="177"/>
      <c r="AT77" s="177"/>
      <c r="AU77" s="177"/>
      <c r="AV77" s="177"/>
      <c r="AW77" s="177"/>
      <c r="AX77" s="177"/>
      <c r="AY77" s="177"/>
      <c r="AZ77" s="330"/>
    </row>
    <row r="78" spans="2:52" ht="14.25"/>
  </sheetData>
  <sheetProtection password="BE4D" sheet="1" objects="1" scenarios="1" selectLockedCells="1"/>
  <mergeCells count="87">
    <mergeCell ref="C6:F6"/>
    <mergeCell ref="G6:AJ6"/>
    <mergeCell ref="AK6:AZ6"/>
    <mergeCell ref="C7:F7"/>
    <mergeCell ref="G7:AJ7"/>
    <mergeCell ref="AK7:AN7"/>
    <mergeCell ref="AO7:AS7"/>
    <mergeCell ref="AU7:AV7"/>
    <mergeCell ref="AX7:AY7"/>
    <mergeCell ref="C8:F8"/>
    <mergeCell ref="G8:J8"/>
    <mergeCell ref="M8:N8"/>
    <mergeCell ref="O8:R8"/>
    <mergeCell ref="S8:T8"/>
    <mergeCell ref="U8:Z8"/>
    <mergeCell ref="AA8:AB8"/>
    <mergeCell ref="AC8:AD8"/>
    <mergeCell ref="AE8:AF8"/>
    <mergeCell ref="AG8:AH8"/>
    <mergeCell ref="AI8:AJ8"/>
    <mergeCell ref="AK8:AN8"/>
    <mergeCell ref="AO8:AZ8"/>
    <mergeCell ref="C12:L12"/>
    <mergeCell ref="M12:AB12"/>
    <mergeCell ref="M13:AB13"/>
    <mergeCell ref="M14:AB14"/>
    <mergeCell ref="M15:AB15"/>
    <mergeCell ref="M16:AB16"/>
    <mergeCell ref="M17:AB17"/>
    <mergeCell ref="Q27:AD27"/>
    <mergeCell ref="F36:AP36"/>
    <mergeCell ref="F37:AB37"/>
    <mergeCell ref="AG37:AI37"/>
    <mergeCell ref="AK37:AL37"/>
    <mergeCell ref="AN37:AO37"/>
    <mergeCell ref="F38:H38"/>
    <mergeCell ref="K38:L38"/>
    <mergeCell ref="M38:R38"/>
    <mergeCell ref="S38:T38"/>
    <mergeCell ref="W38:X38"/>
    <mergeCell ref="AA38:AB38"/>
    <mergeCell ref="AG38:AP38"/>
    <mergeCell ref="AT38:AX38"/>
    <mergeCell ref="F40:H40"/>
    <mergeCell ref="G41:H41"/>
    <mergeCell ref="G42:H42"/>
    <mergeCell ref="J50:K50"/>
    <mergeCell ref="T50:U50"/>
    <mergeCell ref="AO50:AP50"/>
    <mergeCell ref="AW50:AY50"/>
    <mergeCell ref="J51:K51"/>
    <mergeCell ref="T51:U51"/>
    <mergeCell ref="AD51:AE51"/>
    <mergeCell ref="AO51:AP51"/>
    <mergeCell ref="AX51:AY51"/>
    <mergeCell ref="J52:K52"/>
    <mergeCell ref="T52:U52"/>
    <mergeCell ref="AD52:AE52"/>
    <mergeCell ref="AO52:AP52"/>
    <mergeCell ref="AX52:AY52"/>
    <mergeCell ref="T53:U53"/>
    <mergeCell ref="AD53:AE53"/>
    <mergeCell ref="AB68:AC68"/>
    <mergeCell ref="AD68:AE68"/>
    <mergeCell ref="T69:U69"/>
    <mergeCell ref="AB70:AC70"/>
    <mergeCell ref="AD70:AE70"/>
    <mergeCell ref="K71:L71"/>
    <mergeCell ref="U71:V71"/>
    <mergeCell ref="AE71:AF71"/>
    <mergeCell ref="AO71:AP71"/>
    <mergeCell ref="AY71:AZ71"/>
    <mergeCell ref="AQ36:AZ37"/>
    <mergeCell ref="AQ39:AZ43"/>
    <mergeCell ref="B44:B45"/>
    <mergeCell ref="C44:J45"/>
    <mergeCell ref="K44:L45"/>
    <mergeCell ref="M44:T45"/>
    <mergeCell ref="U44:V45"/>
    <mergeCell ref="W44:AD45"/>
    <mergeCell ref="AE44:AF45"/>
    <mergeCell ref="AG44:AN45"/>
    <mergeCell ref="AO44:AP45"/>
    <mergeCell ref="AQ44:AX45"/>
    <mergeCell ref="AY44:AZ45"/>
    <mergeCell ref="B72:B77"/>
    <mergeCell ref="B46:B71"/>
  </mergeCells>
  <phoneticPr fontId="21"/>
  <conditionalFormatting sqref="C46:AZ49 C50:AW50 AZ50 C51:AZ71">
    <cfRule type="expression" dxfId="33" priority="3">
      <formula>$X$41="×"</formula>
    </cfRule>
  </conditionalFormatting>
  <conditionalFormatting sqref="L48">
    <cfRule type="expression" dxfId="32" priority="62">
      <formula>$C$47="☐"</formula>
    </cfRule>
  </conditionalFormatting>
  <conditionalFormatting sqref="L56">
    <cfRule type="expression" dxfId="31" priority="57">
      <formula>$C$56="☐"</formula>
    </cfRule>
  </conditionalFormatting>
  <conditionalFormatting sqref="L57">
    <cfRule type="expression" dxfId="30" priority="56">
      <formula>$C$57="☐"</formula>
    </cfRule>
  </conditionalFormatting>
  <conditionalFormatting sqref="L60">
    <cfRule type="expression" dxfId="29" priority="55">
      <formula>$C$60="☐"</formula>
    </cfRule>
  </conditionalFormatting>
  <conditionalFormatting sqref="L64">
    <cfRule type="expression" dxfId="28" priority="54">
      <formula>$C$63="☐"</formula>
    </cfRule>
  </conditionalFormatting>
  <conditionalFormatting sqref="V48">
    <cfRule type="expression" dxfId="27" priority="41">
      <formula>OR($M$47="☐",$M$48="☐")</formula>
    </cfRule>
  </conditionalFormatting>
  <conditionalFormatting sqref="V57">
    <cfRule type="expression" dxfId="26" priority="37">
      <formula>$M$56="☐"</formula>
    </cfRule>
  </conditionalFormatting>
  <conditionalFormatting sqref="V62">
    <cfRule type="expression" dxfId="25" priority="40">
      <formula>OR($M$56="☐",$M$61="☐")</formula>
    </cfRule>
  </conditionalFormatting>
  <conditionalFormatting sqref="V64">
    <cfRule type="expression" dxfId="24" priority="5">
      <formula>OR($M$56="☐",$M$63="☐")</formula>
    </cfRule>
  </conditionalFormatting>
  <conditionalFormatting sqref="V66">
    <cfRule type="expression" dxfId="23" priority="39">
      <formula>OR($M$56="☐",$M$65="☐")</formula>
    </cfRule>
  </conditionalFormatting>
  <conditionalFormatting sqref="V69">
    <cfRule type="expression" dxfId="22" priority="38">
      <formula>OR($M$56="☐",$M$68="☐")</formula>
    </cfRule>
  </conditionalFormatting>
  <conditionalFormatting sqref="AF48">
    <cfRule type="expression" dxfId="21" priority="21">
      <formula>$C$47="☐"</formula>
    </cfRule>
  </conditionalFormatting>
  <conditionalFormatting sqref="AF58">
    <cfRule type="expression" dxfId="20" priority="116">
      <formula>$W$56="☐"</formula>
    </cfRule>
  </conditionalFormatting>
  <conditionalFormatting sqref="AF65">
    <cfRule type="expression" dxfId="19" priority="12">
      <formula>OR($W$56="☐",$W$64="☐")</formula>
    </cfRule>
  </conditionalFormatting>
  <conditionalFormatting sqref="AF68">
    <cfRule type="expression" dxfId="18" priority="142">
      <formula>OR($W$56="☐",$W$67="☐")</formula>
    </cfRule>
  </conditionalFormatting>
  <conditionalFormatting sqref="AP48">
    <cfRule type="expression" dxfId="17" priority="19">
      <formula>$C$47="☐"</formula>
    </cfRule>
  </conditionalFormatting>
  <conditionalFormatting sqref="AP56:AP57">
    <cfRule type="expression" dxfId="16" priority="9">
      <formula>$AG$57="☐"</formula>
    </cfRule>
  </conditionalFormatting>
  <conditionalFormatting sqref="AP58">
    <cfRule type="expression" dxfId="15" priority="6">
      <formula>$AG$58="☐"</formula>
    </cfRule>
  </conditionalFormatting>
  <conditionalFormatting sqref="AP63">
    <cfRule type="expression" dxfId="14" priority="30">
      <formula>OR($AG$63="☐",AND($AG$57="☐",$AG$58="☐"))</formula>
    </cfRule>
  </conditionalFormatting>
  <conditionalFormatting sqref="AP67">
    <cfRule type="expression" dxfId="13" priority="23">
      <formula>OR($AG$66="☐",AND($AG$57="☐",$AG$58="☐"))</formula>
    </cfRule>
  </conditionalFormatting>
  <conditionalFormatting sqref="AP70">
    <cfRule type="expression" dxfId="12" priority="137">
      <formula>OR($AG$69="☐",AND($AG$57="☐",$AG$58="☐"))</formula>
    </cfRule>
  </conditionalFormatting>
  <conditionalFormatting sqref="AZ48">
    <cfRule type="expression" dxfId="11" priority="17">
      <formula>$C$47="☐"</formula>
    </cfRule>
    <cfRule type="expression" dxfId="10" priority="28">
      <formula>$AQ$47="☐"</formula>
    </cfRule>
  </conditionalFormatting>
  <conditionalFormatting sqref="AZ56">
    <cfRule type="expression" dxfId="9" priority="15">
      <formula>$AQ$56="☐"</formula>
    </cfRule>
  </conditionalFormatting>
  <conditionalFormatting sqref="AZ57">
    <cfRule type="expression" dxfId="8" priority="14">
      <formula>$C$57="☐"</formula>
    </cfRule>
  </conditionalFormatting>
  <conditionalFormatting sqref="AZ61">
    <cfRule type="expression" dxfId="7" priority="27">
      <formula>$AQ$59="☐"</formula>
    </cfRule>
  </conditionalFormatting>
  <conditionalFormatting sqref="AZ64">
    <cfRule type="expression" dxfId="6" priority="135">
      <formula>$AQ$63="☐"</formula>
    </cfRule>
  </conditionalFormatting>
  <conditionalFormatting sqref="AZ66">
    <cfRule type="expression" dxfId="5" priority="136">
      <formula>$AQ$65="☐"</formula>
    </cfRule>
  </conditionalFormatting>
  <conditionalFormatting sqref="AZ69">
    <cfRule type="expression" dxfId="4" priority="10">
      <formula>$AQ$69="☐"</formula>
    </cfRule>
  </conditionalFormatting>
  <hyperlinks>
    <hyperlink ref="D21:O21" location="'1.木材使用量入力シート'!A1"/>
    <hyperlink ref="D23:O23" location="'2.炭素貯蔵量の計算シート'!A1"/>
    <hyperlink ref="D27:O27" location="'3.内外装への木材使用確認シート'!A1"/>
    <hyperlink ref="D25:O25" location="'4.木材調達ルート確認シート'!A1"/>
    <hyperlink ref="D29:O29" location="'5.取組のチェックリスト'!A1"/>
  </hyperlinks>
  <pageMargins left="0.39370078740157483" right="0.39370078740157483" top="0.59055118110236227" bottom="0.59055118110236227" header="0.31496062992125984" footer="0.31496062992125984"/>
  <pageSetup paperSize="9" scale="64" fitToWidth="1" fitToHeight="2" orientation="landscape" usePrinterDefaults="1" horizontalDpi="360" verticalDpi="360" r:id="rId1"/>
  <rowBreaks count="1" manualBreakCount="1">
    <brk id="34" max="51" man="1"/>
  </row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リスト!$A$11:$A$16</xm:f>
          </x14:formula1>
          <xm:sqref>O8:R8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
    <tabColor rgb="FFFF0000"/>
    <pageSetUpPr fitToPage="1"/>
  </sheetPr>
  <dimension ref="A1:AV42"/>
  <sheetViews>
    <sheetView showGridLines="0" workbookViewId="0">
      <selection activeCell="O21" sqref="O21:Q21"/>
    </sheetView>
  </sheetViews>
  <sheetFormatPr defaultColWidth="8.59765625" defaultRowHeight="12"/>
  <cols>
    <col min="1" max="10" width="3.59765625" style="149" customWidth="1"/>
    <col min="11" max="11" width="3.5" style="149" customWidth="1"/>
    <col min="12" max="51" width="3.59765625" style="149" customWidth="1"/>
    <col min="52" max="52" width="7.796875" style="149" customWidth="1"/>
    <col min="53" max="16384" width="8.59765625" style="149"/>
  </cols>
  <sheetData>
    <row r="1" spans="1:48" ht="20.100000000000001" customHeight="1">
      <c r="A1" s="154" t="s">
        <v>312</v>
      </c>
    </row>
    <row r="2" spans="1:48" ht="17.100000000000001" customHeight="1">
      <c r="A2" s="389" t="s">
        <v>16</v>
      </c>
      <c r="B2" s="398"/>
      <c r="C2" s="398"/>
      <c r="D2" s="413"/>
      <c r="E2" s="398" t="str">
        <f>表紙及び評価結果!F36</f>
        <v>-</v>
      </c>
      <c r="F2" s="398"/>
      <c r="G2" s="398"/>
      <c r="H2" s="398"/>
      <c r="I2" s="398"/>
      <c r="J2" s="398"/>
      <c r="K2" s="398"/>
      <c r="L2" s="398"/>
      <c r="M2" s="398"/>
      <c r="N2" s="398"/>
      <c r="O2" s="398"/>
      <c r="P2" s="398"/>
      <c r="Q2" s="398"/>
      <c r="R2" s="398"/>
      <c r="S2" s="398"/>
      <c r="T2" s="398"/>
      <c r="U2" s="398"/>
      <c r="V2" s="398"/>
      <c r="W2" s="398"/>
      <c r="X2" s="398"/>
      <c r="Y2" s="398"/>
      <c r="Z2" s="398"/>
      <c r="AA2" s="398"/>
      <c r="AB2" s="398"/>
      <c r="AC2" s="398"/>
      <c r="AD2" s="398"/>
      <c r="AE2" s="398"/>
      <c r="AF2" s="398"/>
      <c r="AG2" s="493"/>
      <c r="AH2" s="501"/>
      <c r="AI2" s="501"/>
      <c r="AJ2" s="501"/>
      <c r="AK2" s="501"/>
      <c r="AL2" s="501"/>
      <c r="AM2" s="501"/>
      <c r="AN2" s="501"/>
      <c r="AO2" s="501"/>
      <c r="AP2" s="501"/>
      <c r="AQ2" s="501"/>
      <c r="AR2" s="501"/>
      <c r="AS2" s="501"/>
      <c r="AT2" s="501"/>
      <c r="AU2" s="501"/>
      <c r="AV2" s="528"/>
    </row>
    <row r="3" spans="1:48" ht="17.100000000000001" customHeight="1">
      <c r="A3" s="390" t="s">
        <v>18</v>
      </c>
      <c r="B3" s="399"/>
      <c r="C3" s="399"/>
      <c r="D3" s="414"/>
      <c r="E3" s="399" t="str">
        <f>表紙及び評価結果!F37</f>
        <v>-</v>
      </c>
      <c r="F3" s="399"/>
      <c r="G3" s="399"/>
      <c r="H3" s="399"/>
      <c r="I3" s="399"/>
      <c r="J3" s="399"/>
      <c r="K3" s="399"/>
      <c r="L3" s="399"/>
      <c r="M3" s="399"/>
      <c r="N3" s="399"/>
      <c r="O3" s="399"/>
      <c r="P3" s="399"/>
      <c r="Q3" s="399"/>
      <c r="R3" s="399"/>
      <c r="S3" s="399"/>
      <c r="T3" s="399"/>
      <c r="U3" s="399"/>
      <c r="V3" s="399"/>
      <c r="W3" s="399"/>
      <c r="X3" s="399"/>
      <c r="Y3" s="399"/>
      <c r="Z3" s="399"/>
      <c r="AA3" s="399"/>
      <c r="AB3" s="399"/>
      <c r="AC3" s="399"/>
      <c r="AD3" s="399"/>
      <c r="AE3" s="399"/>
      <c r="AF3" s="399"/>
      <c r="AG3" s="494"/>
      <c r="AH3" s="502" t="s">
        <v>1</v>
      </c>
      <c r="AI3" s="399"/>
      <c r="AJ3" s="399"/>
      <c r="AK3" s="494"/>
      <c r="AL3" s="502"/>
      <c r="AM3" s="519" t="str">
        <f>表紙及び評価結果!AG37</f>
        <v>-</v>
      </c>
      <c r="AN3" s="519"/>
      <c r="AO3" s="519"/>
      <c r="AP3" s="523" t="s">
        <v>4</v>
      </c>
      <c r="AQ3" s="519" t="str">
        <f>表紙及び評価結果!AK37</f>
        <v>-</v>
      </c>
      <c r="AR3" s="519"/>
      <c r="AS3" s="523" t="s">
        <v>10</v>
      </c>
      <c r="AT3" s="519" t="str">
        <f>表紙及び評価結果!AN37</f>
        <v>-</v>
      </c>
      <c r="AU3" s="519"/>
      <c r="AV3" s="529" t="s">
        <v>5</v>
      </c>
    </row>
    <row r="4" spans="1:48" ht="17.100000000000001" customHeight="1">
      <c r="A4" s="391" t="s">
        <v>363</v>
      </c>
      <c r="B4" s="400"/>
      <c r="C4" s="400"/>
      <c r="D4" s="415"/>
      <c r="E4" s="416" t="str">
        <f>表紙及び評価結果!F38</f>
        <v>-</v>
      </c>
      <c r="F4" s="416"/>
      <c r="G4" s="416"/>
      <c r="H4" s="416"/>
      <c r="I4" s="416"/>
      <c r="J4" s="429" t="s">
        <v>158</v>
      </c>
      <c r="K4" s="429"/>
      <c r="L4" s="443"/>
      <c r="M4" s="450" t="s">
        <v>27</v>
      </c>
      <c r="N4" s="452"/>
      <c r="O4" s="454"/>
      <c r="P4" s="460" t="str">
        <f>表紙及び評価結果!M38&amp;表紙及び評価結果!O38</f>
        <v>-</v>
      </c>
      <c r="Q4" s="460"/>
      <c r="R4" s="460"/>
      <c r="S4" s="460"/>
      <c r="T4" s="460"/>
      <c r="U4" s="460"/>
      <c r="V4" s="484"/>
      <c r="W4" s="450" t="s">
        <v>39</v>
      </c>
      <c r="X4" s="452"/>
      <c r="Y4" s="454"/>
      <c r="Z4" s="485" t="s">
        <v>40</v>
      </c>
      <c r="AA4" s="452"/>
      <c r="AB4" s="452" t="str">
        <f>表紙及び評価結果!W38</f>
        <v>-</v>
      </c>
      <c r="AC4" s="452"/>
      <c r="AD4" s="452" t="s">
        <v>181</v>
      </c>
      <c r="AE4" s="452"/>
      <c r="AF4" s="452" t="str">
        <f>表紙及び評価結果!AA38</f>
        <v>-</v>
      </c>
      <c r="AG4" s="495"/>
      <c r="AH4" s="503" t="s">
        <v>6</v>
      </c>
      <c r="AI4" s="503"/>
      <c r="AJ4" s="503"/>
      <c r="AK4" s="443"/>
      <c r="AL4" s="518"/>
      <c r="AM4" s="452" t="str">
        <f>表紙及び評価結果!AG38</f>
        <v>-</v>
      </c>
      <c r="AN4" s="452"/>
      <c r="AO4" s="452"/>
      <c r="AP4" s="452"/>
      <c r="AQ4" s="452"/>
      <c r="AR4" s="452"/>
      <c r="AS4" s="452"/>
      <c r="AT4" s="452"/>
      <c r="AU4" s="452"/>
      <c r="AV4" s="530"/>
    </row>
    <row r="5" spans="1:48" ht="10.050000000000001" customHeight="1"/>
    <row r="6" spans="1:48" ht="19.05" customHeight="1">
      <c r="I6" s="423" t="s">
        <v>184</v>
      </c>
      <c r="J6" s="430"/>
      <c r="K6" s="430"/>
      <c r="L6" s="430"/>
      <c r="M6" s="430"/>
      <c r="N6" s="430"/>
      <c r="O6" s="430"/>
      <c r="P6" s="430"/>
      <c r="Q6" s="430"/>
      <c r="R6" s="430"/>
      <c r="S6" s="430"/>
      <c r="T6" s="430"/>
      <c r="U6" s="430"/>
      <c r="V6" s="430"/>
      <c r="W6" s="430"/>
      <c r="X6" s="430"/>
      <c r="Y6" s="430"/>
      <c r="Z6" s="430"/>
      <c r="AA6" s="430"/>
      <c r="AB6" s="430"/>
      <c r="AC6" s="486"/>
      <c r="AD6" s="423" t="s">
        <v>365</v>
      </c>
      <c r="AE6" s="430"/>
      <c r="AF6" s="430"/>
      <c r="AG6" s="430"/>
      <c r="AH6" s="504"/>
      <c r="AI6" s="512"/>
      <c r="AJ6" s="512"/>
      <c r="AK6" s="512"/>
      <c r="AL6" s="512"/>
      <c r="AM6" s="512"/>
      <c r="AN6" s="512"/>
      <c r="AO6" s="512"/>
      <c r="AP6" s="512"/>
      <c r="AQ6" s="512"/>
      <c r="AR6" s="512"/>
      <c r="AS6" s="512"/>
      <c r="AT6" s="512"/>
      <c r="AU6" s="512"/>
      <c r="AV6" s="531"/>
    </row>
    <row r="7" spans="1:48" ht="18" customHeight="1">
      <c r="A7" s="392" t="s">
        <v>366</v>
      </c>
      <c r="B7" s="401" t="s">
        <v>244</v>
      </c>
      <c r="C7" s="407"/>
      <c r="D7" s="407"/>
      <c r="E7" s="407"/>
      <c r="F7" s="407"/>
      <c r="G7" s="407"/>
      <c r="H7" s="417"/>
      <c r="I7" s="424" t="s">
        <v>368</v>
      </c>
      <c r="J7" s="431"/>
      <c r="K7" s="437"/>
      <c r="L7" s="444" t="s">
        <v>370</v>
      </c>
      <c r="M7" s="431"/>
      <c r="N7" s="437"/>
      <c r="O7" s="455" t="s">
        <v>252</v>
      </c>
      <c r="P7" s="461"/>
      <c r="Q7" s="461"/>
      <c r="R7" s="461"/>
      <c r="S7" s="461"/>
      <c r="T7" s="461"/>
      <c r="U7" s="461"/>
      <c r="V7" s="461"/>
      <c r="W7" s="461"/>
      <c r="X7" s="461"/>
      <c r="Y7" s="461"/>
      <c r="Z7" s="461"/>
      <c r="AA7" s="461"/>
      <c r="AB7" s="461"/>
      <c r="AC7" s="487"/>
      <c r="AD7" s="424" t="s">
        <v>160</v>
      </c>
      <c r="AE7" s="431"/>
      <c r="AF7" s="431"/>
      <c r="AG7" s="496"/>
      <c r="AH7" s="505"/>
      <c r="AI7" s="513"/>
      <c r="AJ7" s="513"/>
      <c r="AK7" s="513"/>
      <c r="AL7" s="513"/>
      <c r="AM7" s="513"/>
      <c r="AN7" s="513"/>
      <c r="AO7" s="513"/>
      <c r="AP7" s="513"/>
      <c r="AQ7" s="513"/>
      <c r="AR7" s="513"/>
      <c r="AS7" s="513"/>
      <c r="AT7" s="513"/>
      <c r="AU7" s="513"/>
      <c r="AV7" s="532"/>
    </row>
    <row r="8" spans="1:48" ht="18" customHeight="1">
      <c r="A8" s="393"/>
      <c r="B8" s="402"/>
      <c r="C8" s="408"/>
      <c r="D8" s="408"/>
      <c r="E8" s="408"/>
      <c r="F8" s="408"/>
      <c r="G8" s="408"/>
      <c r="H8" s="418"/>
      <c r="I8" s="425"/>
      <c r="J8" s="432"/>
      <c r="K8" s="438"/>
      <c r="L8" s="445"/>
      <c r="M8" s="432"/>
      <c r="N8" s="438"/>
      <c r="O8" s="445" t="s">
        <v>335</v>
      </c>
      <c r="P8" s="432"/>
      <c r="Q8" s="466"/>
      <c r="R8" s="472" t="s">
        <v>372</v>
      </c>
      <c r="S8" s="477"/>
      <c r="T8" s="477"/>
      <c r="U8" s="477"/>
      <c r="V8" s="477"/>
      <c r="W8" s="477"/>
      <c r="X8" s="477"/>
      <c r="Y8" s="477"/>
      <c r="Z8" s="477"/>
      <c r="AA8" s="477"/>
      <c r="AB8" s="477"/>
      <c r="AC8" s="488"/>
      <c r="AD8" s="425"/>
      <c r="AE8" s="432"/>
      <c r="AF8" s="432"/>
      <c r="AG8" s="497"/>
      <c r="AH8" s="505"/>
      <c r="AI8" s="513"/>
      <c r="AJ8" s="513"/>
      <c r="AK8" s="513"/>
      <c r="AL8" s="513"/>
      <c r="AM8" s="513"/>
      <c r="AN8" s="513"/>
      <c r="AO8" s="513"/>
      <c r="AP8" s="513"/>
      <c r="AQ8" s="513"/>
      <c r="AR8" s="513"/>
      <c r="AS8" s="513"/>
      <c r="AT8" s="513"/>
      <c r="AU8" s="513"/>
      <c r="AV8" s="532"/>
    </row>
    <row r="9" spans="1:48" ht="18" customHeight="1">
      <c r="A9" s="394"/>
      <c r="B9" s="403"/>
      <c r="C9" s="409"/>
      <c r="D9" s="409"/>
      <c r="E9" s="409"/>
      <c r="F9" s="409"/>
      <c r="G9" s="409"/>
      <c r="H9" s="419"/>
      <c r="I9" s="426"/>
      <c r="J9" s="433"/>
      <c r="K9" s="439"/>
      <c r="L9" s="446"/>
      <c r="M9" s="433"/>
      <c r="N9" s="439"/>
      <c r="O9" s="403" t="s">
        <v>375</v>
      </c>
      <c r="P9" s="409"/>
      <c r="Q9" s="467"/>
      <c r="R9" s="473" t="s">
        <v>351</v>
      </c>
      <c r="S9" s="409"/>
      <c r="T9" s="409"/>
      <c r="U9" s="467"/>
      <c r="V9" s="473" t="s">
        <v>376</v>
      </c>
      <c r="W9" s="409"/>
      <c r="X9" s="409"/>
      <c r="Y9" s="409"/>
      <c r="Z9" s="409"/>
      <c r="AA9" s="409"/>
      <c r="AB9" s="409"/>
      <c r="AC9" s="419"/>
      <c r="AD9" s="426"/>
      <c r="AE9" s="433"/>
      <c r="AF9" s="433"/>
      <c r="AG9" s="498"/>
      <c r="AH9" s="505"/>
      <c r="AI9" s="513"/>
      <c r="AJ9" s="513"/>
      <c r="AK9" s="513"/>
      <c r="AL9" s="513"/>
      <c r="AM9" s="513"/>
      <c r="AN9" s="513"/>
      <c r="AO9" s="513"/>
      <c r="AP9" s="513"/>
      <c r="AQ9" s="513"/>
      <c r="AR9" s="513"/>
      <c r="AS9" s="513"/>
      <c r="AT9" s="513"/>
      <c r="AU9" s="513"/>
      <c r="AV9" s="532"/>
    </row>
    <row r="10" spans="1:48" ht="17.100000000000001" customHeight="1">
      <c r="A10" s="395">
        <v>1</v>
      </c>
      <c r="B10" s="404"/>
      <c r="C10" s="410"/>
      <c r="D10" s="410"/>
      <c r="E10" s="410"/>
      <c r="F10" s="410"/>
      <c r="G10" s="410"/>
      <c r="H10" s="420"/>
      <c r="I10" s="427" t="s">
        <v>19</v>
      </c>
      <c r="J10" s="434"/>
      <c r="K10" s="440"/>
      <c r="L10" s="447"/>
      <c r="M10" s="434"/>
      <c r="N10" s="440"/>
      <c r="O10" s="456"/>
      <c r="P10" s="462"/>
      <c r="Q10" s="468"/>
      <c r="R10" s="474"/>
      <c r="S10" s="478"/>
      <c r="T10" s="478"/>
      <c r="U10" s="481"/>
      <c r="V10" s="478"/>
      <c r="W10" s="478"/>
      <c r="X10" s="478"/>
      <c r="Y10" s="478"/>
      <c r="Z10" s="478"/>
      <c r="AA10" s="478"/>
      <c r="AB10" s="478"/>
      <c r="AC10" s="489"/>
      <c r="AD10" s="427"/>
      <c r="AE10" s="435"/>
      <c r="AF10" s="435"/>
      <c r="AG10" s="499"/>
      <c r="AH10" s="505"/>
      <c r="AI10" s="513"/>
      <c r="AJ10" s="513"/>
      <c r="AK10" s="513"/>
      <c r="AL10" s="513"/>
      <c r="AM10" s="513"/>
      <c r="AN10" s="513"/>
      <c r="AO10" s="513"/>
      <c r="AP10" s="513"/>
      <c r="AQ10" s="513"/>
      <c r="AR10" s="513"/>
      <c r="AS10" s="513"/>
      <c r="AT10" s="513"/>
      <c r="AU10" s="513"/>
      <c r="AV10" s="532"/>
    </row>
    <row r="11" spans="1:48" ht="17.100000000000001" customHeight="1">
      <c r="A11" s="396">
        <v>2</v>
      </c>
      <c r="B11" s="405"/>
      <c r="C11" s="411"/>
      <c r="D11" s="411"/>
      <c r="E11" s="411"/>
      <c r="F11" s="411"/>
      <c r="G11" s="411"/>
      <c r="H11" s="421"/>
      <c r="I11" s="427" t="s">
        <v>19</v>
      </c>
      <c r="J11" s="435"/>
      <c r="K11" s="441"/>
      <c r="L11" s="448"/>
      <c r="M11" s="435"/>
      <c r="N11" s="441"/>
      <c r="O11" s="457"/>
      <c r="P11" s="463"/>
      <c r="Q11" s="469"/>
      <c r="R11" s="475"/>
      <c r="S11" s="479"/>
      <c r="T11" s="479"/>
      <c r="U11" s="482"/>
      <c r="V11" s="478"/>
      <c r="W11" s="478"/>
      <c r="X11" s="478"/>
      <c r="Y11" s="478"/>
      <c r="Z11" s="478"/>
      <c r="AA11" s="478"/>
      <c r="AB11" s="478"/>
      <c r="AC11" s="489"/>
      <c r="AD11" s="491"/>
      <c r="AE11" s="492"/>
      <c r="AF11" s="492"/>
      <c r="AG11" s="500"/>
      <c r="AH11" s="505"/>
      <c r="AI11" s="513"/>
      <c r="AJ11" s="513"/>
      <c r="AK11" s="513"/>
      <c r="AL11" s="513"/>
      <c r="AM11" s="513"/>
      <c r="AN11" s="513"/>
      <c r="AO11" s="513"/>
      <c r="AP11" s="513"/>
      <c r="AQ11" s="513"/>
      <c r="AR11" s="513"/>
      <c r="AS11" s="513"/>
      <c r="AT11" s="513"/>
      <c r="AU11" s="513"/>
      <c r="AV11" s="532"/>
    </row>
    <row r="12" spans="1:48" ht="17.100000000000001" customHeight="1">
      <c r="A12" s="396">
        <v>3</v>
      </c>
      <c r="B12" s="405"/>
      <c r="C12" s="411"/>
      <c r="D12" s="411"/>
      <c r="E12" s="411"/>
      <c r="F12" s="411"/>
      <c r="G12" s="411"/>
      <c r="H12" s="421"/>
      <c r="I12" s="427" t="s">
        <v>19</v>
      </c>
      <c r="J12" s="435"/>
      <c r="K12" s="441"/>
      <c r="L12" s="448"/>
      <c r="M12" s="435"/>
      <c r="N12" s="441"/>
      <c r="O12" s="457"/>
      <c r="P12" s="463"/>
      <c r="Q12" s="469"/>
      <c r="R12" s="475"/>
      <c r="S12" s="479"/>
      <c r="T12" s="479"/>
      <c r="U12" s="482"/>
      <c r="V12" s="478"/>
      <c r="W12" s="478"/>
      <c r="X12" s="478"/>
      <c r="Y12" s="478"/>
      <c r="Z12" s="478"/>
      <c r="AA12" s="478"/>
      <c r="AB12" s="478"/>
      <c r="AC12" s="489"/>
      <c r="AD12" s="491"/>
      <c r="AE12" s="492"/>
      <c r="AF12" s="492"/>
      <c r="AG12" s="500"/>
      <c r="AH12" s="505"/>
      <c r="AI12" s="513"/>
      <c r="AJ12" s="513"/>
      <c r="AK12" s="513"/>
      <c r="AL12" s="513"/>
      <c r="AM12" s="513"/>
      <c r="AN12" s="513"/>
      <c r="AO12" s="513"/>
      <c r="AP12" s="513"/>
      <c r="AQ12" s="513"/>
      <c r="AR12" s="513"/>
      <c r="AS12" s="513"/>
      <c r="AT12" s="513"/>
      <c r="AU12" s="513"/>
      <c r="AV12" s="532"/>
    </row>
    <row r="13" spans="1:48" ht="17.100000000000001" customHeight="1">
      <c r="A13" s="396">
        <v>4</v>
      </c>
      <c r="B13" s="405"/>
      <c r="C13" s="411"/>
      <c r="D13" s="411"/>
      <c r="E13" s="411"/>
      <c r="F13" s="411"/>
      <c r="G13" s="411"/>
      <c r="H13" s="421"/>
      <c r="I13" s="427" t="s">
        <v>19</v>
      </c>
      <c r="J13" s="435"/>
      <c r="K13" s="441"/>
      <c r="L13" s="448"/>
      <c r="M13" s="435"/>
      <c r="N13" s="441"/>
      <c r="O13" s="457"/>
      <c r="P13" s="463"/>
      <c r="Q13" s="469"/>
      <c r="R13" s="475"/>
      <c r="S13" s="479"/>
      <c r="T13" s="479"/>
      <c r="U13" s="482"/>
      <c r="V13" s="478"/>
      <c r="W13" s="478"/>
      <c r="X13" s="478"/>
      <c r="Y13" s="478"/>
      <c r="Z13" s="478"/>
      <c r="AA13" s="478"/>
      <c r="AB13" s="478"/>
      <c r="AC13" s="489"/>
      <c r="AD13" s="491"/>
      <c r="AE13" s="492"/>
      <c r="AF13" s="492"/>
      <c r="AG13" s="500"/>
      <c r="AH13" s="505"/>
      <c r="AI13" s="513"/>
      <c r="AJ13" s="513"/>
      <c r="AK13" s="513"/>
      <c r="AL13" s="513"/>
      <c r="AM13" s="513"/>
      <c r="AN13" s="513"/>
      <c r="AO13" s="513"/>
      <c r="AP13" s="513"/>
      <c r="AQ13" s="513"/>
      <c r="AR13" s="513"/>
      <c r="AS13" s="513"/>
      <c r="AT13" s="513"/>
      <c r="AU13" s="513"/>
      <c r="AV13" s="532"/>
    </row>
    <row r="14" spans="1:48" ht="17.100000000000001" customHeight="1">
      <c r="A14" s="396">
        <v>5</v>
      </c>
      <c r="B14" s="405"/>
      <c r="C14" s="411"/>
      <c r="D14" s="411"/>
      <c r="E14" s="411"/>
      <c r="F14" s="411"/>
      <c r="G14" s="411"/>
      <c r="H14" s="421"/>
      <c r="I14" s="427" t="s">
        <v>19</v>
      </c>
      <c r="J14" s="435"/>
      <c r="K14" s="441"/>
      <c r="L14" s="448"/>
      <c r="M14" s="435"/>
      <c r="N14" s="441"/>
      <c r="O14" s="457"/>
      <c r="P14" s="463"/>
      <c r="Q14" s="469"/>
      <c r="R14" s="475"/>
      <c r="S14" s="479"/>
      <c r="T14" s="479"/>
      <c r="U14" s="482"/>
      <c r="V14" s="478"/>
      <c r="W14" s="478"/>
      <c r="X14" s="478"/>
      <c r="Y14" s="478"/>
      <c r="Z14" s="478"/>
      <c r="AA14" s="478"/>
      <c r="AB14" s="478"/>
      <c r="AC14" s="489"/>
      <c r="AD14" s="491"/>
      <c r="AE14" s="492"/>
      <c r="AF14" s="492"/>
      <c r="AG14" s="500"/>
      <c r="AH14" s="505"/>
      <c r="AI14" s="513"/>
      <c r="AJ14" s="513"/>
      <c r="AK14" s="513"/>
      <c r="AL14" s="513"/>
      <c r="AM14" s="513"/>
      <c r="AN14" s="513"/>
      <c r="AO14" s="513"/>
      <c r="AP14" s="513"/>
      <c r="AQ14" s="513"/>
      <c r="AR14" s="513"/>
      <c r="AS14" s="513"/>
      <c r="AT14" s="513"/>
      <c r="AU14" s="513"/>
      <c r="AV14" s="532"/>
    </row>
    <row r="15" spans="1:48" ht="17.100000000000001" customHeight="1">
      <c r="A15" s="396">
        <v>6</v>
      </c>
      <c r="B15" s="405"/>
      <c r="C15" s="411"/>
      <c r="D15" s="411"/>
      <c r="E15" s="411"/>
      <c r="F15" s="411"/>
      <c r="G15" s="411"/>
      <c r="H15" s="421"/>
      <c r="I15" s="427" t="s">
        <v>19</v>
      </c>
      <c r="J15" s="435"/>
      <c r="K15" s="441"/>
      <c r="L15" s="448"/>
      <c r="M15" s="435"/>
      <c r="N15" s="441"/>
      <c r="O15" s="457"/>
      <c r="P15" s="463"/>
      <c r="Q15" s="469"/>
      <c r="R15" s="475"/>
      <c r="S15" s="479"/>
      <c r="T15" s="479"/>
      <c r="U15" s="482"/>
      <c r="V15" s="478"/>
      <c r="W15" s="478"/>
      <c r="X15" s="478"/>
      <c r="Y15" s="478"/>
      <c r="Z15" s="478"/>
      <c r="AA15" s="478"/>
      <c r="AB15" s="478"/>
      <c r="AC15" s="489"/>
      <c r="AD15" s="491"/>
      <c r="AE15" s="492"/>
      <c r="AF15" s="492"/>
      <c r="AG15" s="500"/>
      <c r="AH15" s="505"/>
      <c r="AI15" s="513"/>
      <c r="AJ15" s="513"/>
      <c r="AK15" s="513"/>
      <c r="AL15" s="513"/>
      <c r="AM15" s="513"/>
      <c r="AN15" s="513"/>
      <c r="AO15" s="513"/>
      <c r="AP15" s="513"/>
      <c r="AQ15" s="513"/>
      <c r="AR15" s="513"/>
      <c r="AS15" s="513"/>
      <c r="AT15" s="513"/>
      <c r="AU15" s="513"/>
      <c r="AV15" s="532"/>
    </row>
    <row r="16" spans="1:48" ht="17.100000000000001" customHeight="1">
      <c r="A16" s="396">
        <v>7</v>
      </c>
      <c r="B16" s="405"/>
      <c r="C16" s="411"/>
      <c r="D16" s="411"/>
      <c r="E16" s="411"/>
      <c r="F16" s="411"/>
      <c r="G16" s="411"/>
      <c r="H16" s="421"/>
      <c r="I16" s="427" t="s">
        <v>19</v>
      </c>
      <c r="J16" s="435"/>
      <c r="K16" s="441"/>
      <c r="L16" s="448"/>
      <c r="M16" s="435"/>
      <c r="N16" s="441"/>
      <c r="O16" s="457"/>
      <c r="P16" s="463"/>
      <c r="Q16" s="469"/>
      <c r="R16" s="475"/>
      <c r="S16" s="479"/>
      <c r="T16" s="479"/>
      <c r="U16" s="482"/>
      <c r="V16" s="478"/>
      <c r="W16" s="478"/>
      <c r="X16" s="478"/>
      <c r="Y16" s="478"/>
      <c r="Z16" s="478"/>
      <c r="AA16" s="478"/>
      <c r="AB16" s="478"/>
      <c r="AC16" s="489"/>
      <c r="AD16" s="491"/>
      <c r="AE16" s="492"/>
      <c r="AF16" s="492"/>
      <c r="AG16" s="500"/>
      <c r="AH16" s="505"/>
      <c r="AI16" s="513"/>
      <c r="AJ16" s="513"/>
      <c r="AK16" s="513"/>
      <c r="AL16" s="513"/>
      <c r="AM16" s="513"/>
      <c r="AN16" s="513"/>
      <c r="AO16" s="513"/>
      <c r="AP16" s="513"/>
      <c r="AQ16" s="513"/>
      <c r="AR16" s="513"/>
      <c r="AS16" s="513"/>
      <c r="AT16" s="513"/>
      <c r="AU16" s="513"/>
      <c r="AV16" s="532"/>
    </row>
    <row r="17" spans="1:48" ht="17.100000000000001" customHeight="1">
      <c r="A17" s="396">
        <v>8</v>
      </c>
      <c r="B17" s="405"/>
      <c r="C17" s="411"/>
      <c r="D17" s="411"/>
      <c r="E17" s="411"/>
      <c r="F17" s="411"/>
      <c r="G17" s="411"/>
      <c r="H17" s="421"/>
      <c r="I17" s="427" t="s">
        <v>19</v>
      </c>
      <c r="J17" s="435"/>
      <c r="K17" s="441"/>
      <c r="L17" s="448"/>
      <c r="M17" s="435"/>
      <c r="N17" s="441"/>
      <c r="O17" s="457"/>
      <c r="P17" s="463"/>
      <c r="Q17" s="469"/>
      <c r="R17" s="475"/>
      <c r="S17" s="479"/>
      <c r="T17" s="479"/>
      <c r="U17" s="482"/>
      <c r="V17" s="478"/>
      <c r="W17" s="478"/>
      <c r="X17" s="478"/>
      <c r="Y17" s="478"/>
      <c r="Z17" s="478"/>
      <c r="AA17" s="478"/>
      <c r="AB17" s="478"/>
      <c r="AC17" s="489"/>
      <c r="AD17" s="491"/>
      <c r="AE17" s="492"/>
      <c r="AF17" s="492"/>
      <c r="AG17" s="500"/>
      <c r="AH17" s="505"/>
      <c r="AI17" s="513"/>
      <c r="AJ17" s="513"/>
      <c r="AK17" s="513"/>
      <c r="AL17" s="513"/>
      <c r="AM17" s="513"/>
      <c r="AN17" s="513"/>
      <c r="AO17" s="513"/>
      <c r="AP17" s="513"/>
      <c r="AQ17" s="513"/>
      <c r="AR17" s="513"/>
      <c r="AS17" s="513"/>
      <c r="AT17" s="513"/>
      <c r="AU17" s="513"/>
      <c r="AV17" s="532"/>
    </row>
    <row r="18" spans="1:48" ht="17.100000000000001" customHeight="1">
      <c r="A18" s="396">
        <v>9</v>
      </c>
      <c r="B18" s="405"/>
      <c r="C18" s="411"/>
      <c r="D18" s="411"/>
      <c r="E18" s="411"/>
      <c r="F18" s="411"/>
      <c r="G18" s="411"/>
      <c r="H18" s="421"/>
      <c r="I18" s="427" t="s">
        <v>19</v>
      </c>
      <c r="J18" s="435"/>
      <c r="K18" s="441"/>
      <c r="L18" s="448"/>
      <c r="M18" s="435"/>
      <c r="N18" s="441"/>
      <c r="O18" s="458"/>
      <c r="P18" s="464"/>
      <c r="Q18" s="470"/>
      <c r="R18" s="475"/>
      <c r="S18" s="479"/>
      <c r="T18" s="479"/>
      <c r="U18" s="482"/>
      <c r="V18" s="478"/>
      <c r="W18" s="478"/>
      <c r="X18" s="478"/>
      <c r="Y18" s="478"/>
      <c r="Z18" s="478"/>
      <c r="AA18" s="478"/>
      <c r="AB18" s="478"/>
      <c r="AC18" s="489"/>
      <c r="AD18" s="491"/>
      <c r="AE18" s="492"/>
      <c r="AF18" s="492"/>
      <c r="AG18" s="500"/>
      <c r="AH18" s="505"/>
      <c r="AI18" s="513"/>
      <c r="AJ18" s="513"/>
      <c r="AK18" s="513"/>
      <c r="AL18" s="513"/>
      <c r="AM18" s="513"/>
      <c r="AN18" s="513"/>
      <c r="AO18" s="513"/>
      <c r="AP18" s="513"/>
      <c r="AQ18" s="513"/>
      <c r="AR18" s="513"/>
      <c r="AS18" s="513"/>
      <c r="AT18" s="513"/>
      <c r="AU18" s="513"/>
      <c r="AV18" s="532"/>
    </row>
    <row r="19" spans="1:48" ht="17.100000000000001" customHeight="1">
      <c r="A19" s="396">
        <v>10</v>
      </c>
      <c r="B19" s="405"/>
      <c r="C19" s="411"/>
      <c r="D19" s="411"/>
      <c r="E19" s="411"/>
      <c r="F19" s="411"/>
      <c r="G19" s="411"/>
      <c r="H19" s="421"/>
      <c r="I19" s="427" t="s">
        <v>19</v>
      </c>
      <c r="J19" s="435"/>
      <c r="K19" s="441"/>
      <c r="L19" s="448"/>
      <c r="M19" s="435"/>
      <c r="N19" s="441"/>
      <c r="O19" s="458"/>
      <c r="P19" s="464"/>
      <c r="Q19" s="470"/>
      <c r="R19" s="475"/>
      <c r="S19" s="479"/>
      <c r="T19" s="479"/>
      <c r="U19" s="482"/>
      <c r="V19" s="478"/>
      <c r="W19" s="478"/>
      <c r="X19" s="478"/>
      <c r="Y19" s="478"/>
      <c r="Z19" s="478"/>
      <c r="AA19" s="478"/>
      <c r="AB19" s="478"/>
      <c r="AC19" s="489"/>
      <c r="AD19" s="491"/>
      <c r="AE19" s="492"/>
      <c r="AF19" s="492"/>
      <c r="AG19" s="500"/>
      <c r="AH19" s="505"/>
      <c r="AI19" s="513"/>
      <c r="AJ19" s="513"/>
      <c r="AK19" s="513"/>
      <c r="AL19" s="513"/>
      <c r="AM19" s="513"/>
      <c r="AN19" s="513"/>
      <c r="AO19" s="513"/>
      <c r="AP19" s="513"/>
      <c r="AQ19" s="513"/>
      <c r="AR19" s="513"/>
      <c r="AS19" s="513"/>
      <c r="AT19" s="513"/>
      <c r="AU19" s="513"/>
      <c r="AV19" s="532"/>
    </row>
    <row r="20" spans="1:48" ht="17.100000000000001" customHeight="1">
      <c r="A20" s="396">
        <v>11</v>
      </c>
      <c r="B20" s="405"/>
      <c r="C20" s="411"/>
      <c r="D20" s="411"/>
      <c r="E20" s="411"/>
      <c r="F20" s="411"/>
      <c r="G20" s="411"/>
      <c r="H20" s="421"/>
      <c r="I20" s="427" t="s">
        <v>19</v>
      </c>
      <c r="J20" s="435"/>
      <c r="K20" s="441"/>
      <c r="L20" s="448"/>
      <c r="M20" s="435"/>
      <c r="N20" s="441"/>
      <c r="O20" s="458"/>
      <c r="P20" s="464"/>
      <c r="Q20" s="470"/>
      <c r="R20" s="475"/>
      <c r="S20" s="479"/>
      <c r="T20" s="479"/>
      <c r="U20" s="482"/>
      <c r="V20" s="478"/>
      <c r="W20" s="478"/>
      <c r="X20" s="478"/>
      <c r="Y20" s="478"/>
      <c r="Z20" s="478"/>
      <c r="AA20" s="478"/>
      <c r="AB20" s="478"/>
      <c r="AC20" s="489"/>
      <c r="AD20" s="491"/>
      <c r="AE20" s="492"/>
      <c r="AF20" s="492"/>
      <c r="AG20" s="500"/>
      <c r="AH20" s="505"/>
      <c r="AI20" s="513"/>
      <c r="AJ20" s="513"/>
      <c r="AK20" s="513"/>
      <c r="AL20" s="513"/>
      <c r="AM20" s="513"/>
      <c r="AN20" s="513"/>
      <c r="AO20" s="513"/>
      <c r="AP20" s="513"/>
      <c r="AQ20" s="513"/>
      <c r="AR20" s="513"/>
      <c r="AS20" s="513"/>
      <c r="AT20" s="513"/>
      <c r="AU20" s="513"/>
      <c r="AV20" s="532"/>
    </row>
    <row r="21" spans="1:48" ht="17.100000000000001" customHeight="1">
      <c r="A21" s="396">
        <v>12</v>
      </c>
      <c r="B21" s="405"/>
      <c r="C21" s="411"/>
      <c r="D21" s="411"/>
      <c r="E21" s="411"/>
      <c r="F21" s="411"/>
      <c r="G21" s="411"/>
      <c r="H21" s="421"/>
      <c r="I21" s="427" t="s">
        <v>19</v>
      </c>
      <c r="J21" s="435"/>
      <c r="K21" s="441"/>
      <c r="L21" s="448"/>
      <c r="M21" s="435"/>
      <c r="N21" s="441"/>
      <c r="O21" s="458"/>
      <c r="P21" s="464"/>
      <c r="Q21" s="470"/>
      <c r="R21" s="475"/>
      <c r="S21" s="479"/>
      <c r="T21" s="479"/>
      <c r="U21" s="482"/>
      <c r="V21" s="478"/>
      <c r="W21" s="478"/>
      <c r="X21" s="478"/>
      <c r="Y21" s="478"/>
      <c r="Z21" s="478"/>
      <c r="AA21" s="478"/>
      <c r="AB21" s="478"/>
      <c r="AC21" s="489"/>
      <c r="AD21" s="491"/>
      <c r="AE21" s="492"/>
      <c r="AF21" s="492"/>
      <c r="AG21" s="500"/>
      <c r="AH21" s="505"/>
      <c r="AI21" s="513"/>
      <c r="AJ21" s="513"/>
      <c r="AK21" s="513"/>
      <c r="AL21" s="513"/>
      <c r="AM21" s="513"/>
      <c r="AN21" s="513"/>
      <c r="AO21" s="513"/>
      <c r="AP21" s="513"/>
      <c r="AQ21" s="513"/>
      <c r="AR21" s="513"/>
      <c r="AS21" s="513"/>
      <c r="AT21" s="513"/>
      <c r="AU21" s="513"/>
      <c r="AV21" s="532"/>
    </row>
    <row r="22" spans="1:48" ht="17.100000000000001" customHeight="1">
      <c r="A22" s="396">
        <v>13</v>
      </c>
      <c r="B22" s="405"/>
      <c r="C22" s="411"/>
      <c r="D22" s="411"/>
      <c r="E22" s="411"/>
      <c r="F22" s="411"/>
      <c r="G22" s="411"/>
      <c r="H22" s="421"/>
      <c r="I22" s="427" t="s">
        <v>19</v>
      </c>
      <c r="J22" s="435"/>
      <c r="K22" s="441"/>
      <c r="L22" s="448"/>
      <c r="M22" s="435"/>
      <c r="N22" s="441"/>
      <c r="O22" s="458"/>
      <c r="P22" s="464"/>
      <c r="Q22" s="470"/>
      <c r="R22" s="475"/>
      <c r="S22" s="479"/>
      <c r="T22" s="479"/>
      <c r="U22" s="482"/>
      <c r="V22" s="478"/>
      <c r="W22" s="478"/>
      <c r="X22" s="478"/>
      <c r="Y22" s="478"/>
      <c r="Z22" s="478"/>
      <c r="AA22" s="478"/>
      <c r="AB22" s="478"/>
      <c r="AC22" s="489"/>
      <c r="AD22" s="491"/>
      <c r="AE22" s="492"/>
      <c r="AF22" s="492"/>
      <c r="AG22" s="500"/>
      <c r="AH22" s="505"/>
      <c r="AI22" s="513"/>
      <c r="AJ22" s="513"/>
      <c r="AK22" s="513"/>
      <c r="AL22" s="513"/>
      <c r="AM22" s="513"/>
      <c r="AN22" s="513"/>
      <c r="AO22" s="513"/>
      <c r="AP22" s="513"/>
      <c r="AQ22" s="513"/>
      <c r="AR22" s="513"/>
      <c r="AS22" s="513"/>
      <c r="AT22" s="513"/>
      <c r="AU22" s="513"/>
      <c r="AV22" s="532"/>
    </row>
    <row r="23" spans="1:48" ht="17.100000000000001" customHeight="1">
      <c r="A23" s="396">
        <v>14</v>
      </c>
      <c r="B23" s="405"/>
      <c r="C23" s="411"/>
      <c r="D23" s="411"/>
      <c r="E23" s="411"/>
      <c r="F23" s="411"/>
      <c r="G23" s="411"/>
      <c r="H23" s="421"/>
      <c r="I23" s="427" t="s">
        <v>19</v>
      </c>
      <c r="J23" s="435"/>
      <c r="K23" s="441"/>
      <c r="L23" s="448"/>
      <c r="M23" s="435"/>
      <c r="N23" s="441"/>
      <c r="O23" s="458"/>
      <c r="P23" s="464"/>
      <c r="Q23" s="470"/>
      <c r="R23" s="475"/>
      <c r="S23" s="479"/>
      <c r="T23" s="479"/>
      <c r="U23" s="482"/>
      <c r="V23" s="478"/>
      <c r="W23" s="478"/>
      <c r="X23" s="478"/>
      <c r="Y23" s="478"/>
      <c r="Z23" s="478"/>
      <c r="AA23" s="478"/>
      <c r="AB23" s="478"/>
      <c r="AC23" s="489"/>
      <c r="AD23" s="491"/>
      <c r="AE23" s="492"/>
      <c r="AF23" s="492"/>
      <c r="AG23" s="500"/>
      <c r="AH23" s="506"/>
      <c r="AI23" s="514"/>
      <c r="AJ23" s="514"/>
      <c r="AK23" s="514"/>
      <c r="AL23" s="514"/>
      <c r="AM23" s="514"/>
      <c r="AN23" s="514"/>
      <c r="AO23" s="514"/>
      <c r="AP23" s="514"/>
      <c r="AQ23" s="514"/>
      <c r="AR23" s="514"/>
      <c r="AS23" s="514"/>
      <c r="AT23" s="514"/>
      <c r="AU23" s="514"/>
      <c r="AV23" s="533"/>
    </row>
    <row r="24" spans="1:48" ht="17.100000000000001" customHeight="1">
      <c r="A24" s="396">
        <v>15</v>
      </c>
      <c r="B24" s="405"/>
      <c r="C24" s="411"/>
      <c r="D24" s="411"/>
      <c r="E24" s="411"/>
      <c r="F24" s="411"/>
      <c r="G24" s="411"/>
      <c r="H24" s="421"/>
      <c r="I24" s="427" t="s">
        <v>19</v>
      </c>
      <c r="J24" s="435"/>
      <c r="K24" s="441"/>
      <c r="L24" s="448"/>
      <c r="M24" s="435"/>
      <c r="N24" s="441"/>
      <c r="O24" s="458"/>
      <c r="P24" s="464"/>
      <c r="Q24" s="470"/>
      <c r="R24" s="475"/>
      <c r="S24" s="479"/>
      <c r="T24" s="479"/>
      <c r="U24" s="482"/>
      <c r="V24" s="478"/>
      <c r="W24" s="478"/>
      <c r="X24" s="478"/>
      <c r="Y24" s="478"/>
      <c r="Z24" s="478"/>
      <c r="AA24" s="478"/>
      <c r="AB24" s="478"/>
      <c r="AC24" s="489"/>
      <c r="AD24" s="491"/>
      <c r="AE24" s="492"/>
      <c r="AF24" s="492"/>
      <c r="AG24" s="500"/>
      <c r="AH24" s="506"/>
      <c r="AV24" s="534"/>
    </row>
    <row r="25" spans="1:48" ht="17.100000000000001" customHeight="1">
      <c r="A25" s="396">
        <v>16</v>
      </c>
      <c r="B25" s="405"/>
      <c r="C25" s="411"/>
      <c r="D25" s="411"/>
      <c r="E25" s="411"/>
      <c r="F25" s="411"/>
      <c r="G25" s="411"/>
      <c r="H25" s="421"/>
      <c r="I25" s="427" t="s">
        <v>19</v>
      </c>
      <c r="J25" s="435"/>
      <c r="K25" s="441"/>
      <c r="L25" s="448"/>
      <c r="M25" s="435"/>
      <c r="N25" s="441"/>
      <c r="O25" s="458"/>
      <c r="P25" s="464"/>
      <c r="Q25" s="470"/>
      <c r="R25" s="475"/>
      <c r="S25" s="479"/>
      <c r="T25" s="479"/>
      <c r="U25" s="482"/>
      <c r="V25" s="478"/>
      <c r="W25" s="478"/>
      <c r="X25" s="478"/>
      <c r="Y25" s="478"/>
      <c r="Z25" s="478"/>
      <c r="AA25" s="478"/>
      <c r="AB25" s="478"/>
      <c r="AC25" s="489"/>
      <c r="AD25" s="491"/>
      <c r="AE25" s="492"/>
      <c r="AF25" s="492"/>
      <c r="AG25" s="500"/>
      <c r="AH25" s="507"/>
      <c r="AI25" s="514"/>
      <c r="AJ25" s="514"/>
      <c r="AK25" s="514"/>
      <c r="AL25" s="514"/>
      <c r="AM25" s="514"/>
      <c r="AN25" s="514"/>
      <c r="AO25" s="514"/>
      <c r="AP25" s="514"/>
      <c r="AQ25" s="514"/>
      <c r="AR25" s="514"/>
      <c r="AS25" s="514"/>
      <c r="AT25" s="514"/>
      <c r="AU25" s="514"/>
      <c r="AV25" s="533"/>
    </row>
    <row r="26" spans="1:48" ht="17.100000000000001" customHeight="1">
      <c r="A26" s="396">
        <v>17</v>
      </c>
      <c r="B26" s="405"/>
      <c r="C26" s="411"/>
      <c r="D26" s="411"/>
      <c r="E26" s="411"/>
      <c r="F26" s="411"/>
      <c r="G26" s="411"/>
      <c r="H26" s="421"/>
      <c r="I26" s="427" t="s">
        <v>19</v>
      </c>
      <c r="J26" s="435"/>
      <c r="K26" s="441"/>
      <c r="L26" s="448"/>
      <c r="M26" s="435"/>
      <c r="N26" s="441"/>
      <c r="O26" s="458"/>
      <c r="P26" s="464"/>
      <c r="Q26" s="470"/>
      <c r="R26" s="475"/>
      <c r="S26" s="479"/>
      <c r="T26" s="479"/>
      <c r="U26" s="482"/>
      <c r="V26" s="478"/>
      <c r="W26" s="478"/>
      <c r="X26" s="478"/>
      <c r="Y26" s="478"/>
      <c r="Z26" s="478"/>
      <c r="AA26" s="478"/>
      <c r="AB26" s="478"/>
      <c r="AC26" s="489"/>
      <c r="AD26" s="491"/>
      <c r="AE26" s="492"/>
      <c r="AF26" s="492"/>
      <c r="AG26" s="500"/>
      <c r="AH26" s="507"/>
      <c r="AI26" s="514"/>
      <c r="AJ26" s="514"/>
      <c r="AK26" s="514"/>
      <c r="AL26" s="514"/>
      <c r="AM26" s="514"/>
      <c r="AN26" s="514"/>
      <c r="AO26" s="514"/>
      <c r="AP26" s="514"/>
      <c r="AQ26" s="514"/>
      <c r="AR26" s="514"/>
      <c r="AS26" s="514"/>
      <c r="AT26" s="514"/>
      <c r="AU26" s="514"/>
      <c r="AV26" s="533"/>
    </row>
    <row r="27" spans="1:48" ht="17.100000000000001" customHeight="1">
      <c r="A27" s="396">
        <v>18</v>
      </c>
      <c r="B27" s="405"/>
      <c r="C27" s="411"/>
      <c r="D27" s="411"/>
      <c r="E27" s="411"/>
      <c r="F27" s="411"/>
      <c r="G27" s="411"/>
      <c r="H27" s="421"/>
      <c r="I27" s="427" t="s">
        <v>19</v>
      </c>
      <c r="J27" s="435"/>
      <c r="K27" s="441"/>
      <c r="L27" s="448"/>
      <c r="M27" s="435"/>
      <c r="N27" s="441"/>
      <c r="O27" s="458"/>
      <c r="P27" s="464"/>
      <c r="Q27" s="470"/>
      <c r="R27" s="475"/>
      <c r="S27" s="479"/>
      <c r="T27" s="479"/>
      <c r="U27" s="482"/>
      <c r="V27" s="478"/>
      <c r="W27" s="478"/>
      <c r="X27" s="478"/>
      <c r="Y27" s="478"/>
      <c r="Z27" s="478"/>
      <c r="AA27" s="478"/>
      <c r="AB27" s="478"/>
      <c r="AC27" s="489"/>
      <c r="AD27" s="491"/>
      <c r="AE27" s="492"/>
      <c r="AF27" s="492"/>
      <c r="AG27" s="500"/>
      <c r="AH27" s="506"/>
      <c r="AI27" s="514"/>
      <c r="AJ27" s="514"/>
      <c r="AK27" s="514"/>
      <c r="AL27" s="514"/>
      <c r="AM27" s="514"/>
      <c r="AN27" s="514"/>
      <c r="AO27" s="514"/>
      <c r="AP27" s="514"/>
      <c r="AQ27" s="514"/>
      <c r="AR27" s="514"/>
      <c r="AS27" s="514"/>
      <c r="AT27" s="514"/>
      <c r="AU27" s="514"/>
      <c r="AV27" s="533"/>
    </row>
    <row r="28" spans="1:48" ht="17.100000000000001" customHeight="1">
      <c r="A28" s="396">
        <v>19</v>
      </c>
      <c r="B28" s="405"/>
      <c r="C28" s="411"/>
      <c r="D28" s="411"/>
      <c r="E28" s="411"/>
      <c r="F28" s="411"/>
      <c r="G28" s="411"/>
      <c r="H28" s="421"/>
      <c r="I28" s="427" t="s">
        <v>19</v>
      </c>
      <c r="J28" s="435"/>
      <c r="K28" s="441"/>
      <c r="L28" s="448"/>
      <c r="M28" s="435"/>
      <c r="N28" s="441"/>
      <c r="O28" s="458"/>
      <c r="P28" s="464"/>
      <c r="Q28" s="470"/>
      <c r="R28" s="475"/>
      <c r="S28" s="479"/>
      <c r="T28" s="479"/>
      <c r="U28" s="482"/>
      <c r="V28" s="478"/>
      <c r="W28" s="478"/>
      <c r="X28" s="478"/>
      <c r="Y28" s="478"/>
      <c r="Z28" s="478"/>
      <c r="AA28" s="478"/>
      <c r="AB28" s="478"/>
      <c r="AC28" s="489"/>
      <c r="AD28" s="491"/>
      <c r="AE28" s="492"/>
      <c r="AF28" s="492"/>
      <c r="AG28" s="500"/>
      <c r="AH28" s="507"/>
      <c r="AI28" s="514"/>
      <c r="AJ28" s="514"/>
      <c r="AK28" s="514"/>
      <c r="AL28" s="514"/>
      <c r="AM28" s="514"/>
      <c r="AN28" s="514"/>
      <c r="AO28" s="514"/>
      <c r="AP28" s="514"/>
      <c r="AQ28" s="514"/>
      <c r="AR28" s="514"/>
      <c r="AS28" s="514"/>
      <c r="AT28" s="514"/>
      <c r="AU28" s="514"/>
      <c r="AV28" s="533"/>
    </row>
    <row r="29" spans="1:48" ht="17.100000000000001" customHeight="1">
      <c r="A29" s="396">
        <v>20</v>
      </c>
      <c r="B29" s="405"/>
      <c r="C29" s="411"/>
      <c r="D29" s="411"/>
      <c r="E29" s="411"/>
      <c r="F29" s="411"/>
      <c r="G29" s="411"/>
      <c r="H29" s="421"/>
      <c r="I29" s="427" t="s">
        <v>19</v>
      </c>
      <c r="J29" s="435"/>
      <c r="K29" s="441"/>
      <c r="L29" s="448"/>
      <c r="M29" s="435"/>
      <c r="N29" s="441"/>
      <c r="O29" s="458"/>
      <c r="P29" s="464"/>
      <c r="Q29" s="470"/>
      <c r="R29" s="475"/>
      <c r="S29" s="479"/>
      <c r="T29" s="479"/>
      <c r="U29" s="482"/>
      <c r="V29" s="478"/>
      <c r="W29" s="478"/>
      <c r="X29" s="478"/>
      <c r="Y29" s="478"/>
      <c r="Z29" s="478"/>
      <c r="AA29" s="478"/>
      <c r="AB29" s="478"/>
      <c r="AC29" s="489"/>
      <c r="AD29" s="491"/>
      <c r="AE29" s="492"/>
      <c r="AF29" s="492"/>
      <c r="AG29" s="500"/>
      <c r="AH29" s="506"/>
      <c r="AI29" s="514"/>
      <c r="AJ29" s="514"/>
      <c r="AK29" s="514"/>
      <c r="AL29" s="514"/>
      <c r="AM29" s="514"/>
      <c r="AN29" s="514"/>
      <c r="AO29" s="514"/>
      <c r="AP29" s="514"/>
      <c r="AQ29" s="514"/>
      <c r="AR29" s="514"/>
      <c r="AS29" s="514"/>
      <c r="AT29" s="514"/>
      <c r="AU29" s="514"/>
      <c r="AV29" s="533"/>
    </row>
    <row r="30" spans="1:48" ht="17.100000000000001" customHeight="1">
      <c r="A30" s="396">
        <v>21</v>
      </c>
      <c r="B30" s="405"/>
      <c r="C30" s="411"/>
      <c r="D30" s="411"/>
      <c r="E30" s="411"/>
      <c r="F30" s="411"/>
      <c r="G30" s="411"/>
      <c r="H30" s="421"/>
      <c r="I30" s="427" t="s">
        <v>19</v>
      </c>
      <c r="J30" s="435"/>
      <c r="K30" s="441"/>
      <c r="L30" s="448"/>
      <c r="M30" s="435"/>
      <c r="N30" s="441"/>
      <c r="O30" s="458"/>
      <c r="P30" s="464"/>
      <c r="Q30" s="470"/>
      <c r="R30" s="475"/>
      <c r="S30" s="479"/>
      <c r="T30" s="479"/>
      <c r="U30" s="482"/>
      <c r="V30" s="478"/>
      <c r="W30" s="478"/>
      <c r="X30" s="478"/>
      <c r="Y30" s="478"/>
      <c r="Z30" s="478"/>
      <c r="AA30" s="478"/>
      <c r="AB30" s="478"/>
      <c r="AC30" s="489"/>
      <c r="AD30" s="491"/>
      <c r="AE30" s="492"/>
      <c r="AF30" s="492"/>
      <c r="AG30" s="500"/>
      <c r="AH30" s="506"/>
      <c r="AV30" s="534"/>
    </row>
    <row r="31" spans="1:48" ht="17.100000000000001" customHeight="1">
      <c r="A31" s="396">
        <v>22</v>
      </c>
      <c r="B31" s="405"/>
      <c r="C31" s="411"/>
      <c r="D31" s="411"/>
      <c r="E31" s="411"/>
      <c r="F31" s="411"/>
      <c r="G31" s="411"/>
      <c r="H31" s="421"/>
      <c r="I31" s="427" t="s">
        <v>19</v>
      </c>
      <c r="J31" s="435"/>
      <c r="K31" s="441"/>
      <c r="L31" s="448"/>
      <c r="M31" s="435"/>
      <c r="N31" s="441"/>
      <c r="O31" s="458"/>
      <c r="P31" s="464"/>
      <c r="Q31" s="470"/>
      <c r="R31" s="475"/>
      <c r="S31" s="479"/>
      <c r="T31" s="479"/>
      <c r="U31" s="482"/>
      <c r="V31" s="478"/>
      <c r="W31" s="478"/>
      <c r="X31" s="478"/>
      <c r="Y31" s="478"/>
      <c r="Z31" s="478"/>
      <c r="AA31" s="478"/>
      <c r="AB31" s="478"/>
      <c r="AC31" s="489"/>
      <c r="AD31" s="491"/>
      <c r="AE31" s="492"/>
      <c r="AF31" s="492"/>
      <c r="AG31" s="500"/>
      <c r="AH31" s="507"/>
      <c r="AI31" s="514"/>
      <c r="AJ31" s="514"/>
      <c r="AK31" s="514"/>
      <c r="AL31" s="514"/>
      <c r="AM31" s="514"/>
      <c r="AN31" s="514"/>
      <c r="AO31" s="514"/>
      <c r="AP31" s="514"/>
      <c r="AQ31" s="514"/>
      <c r="AR31" s="514"/>
      <c r="AS31" s="514"/>
      <c r="AT31" s="514"/>
      <c r="AU31" s="514"/>
      <c r="AV31" s="533"/>
    </row>
    <row r="32" spans="1:48" ht="17.100000000000001" customHeight="1">
      <c r="A32" s="396">
        <v>23</v>
      </c>
      <c r="B32" s="405"/>
      <c r="C32" s="411"/>
      <c r="D32" s="411"/>
      <c r="E32" s="411"/>
      <c r="F32" s="411"/>
      <c r="G32" s="411"/>
      <c r="H32" s="421"/>
      <c r="I32" s="427" t="s">
        <v>19</v>
      </c>
      <c r="J32" s="435"/>
      <c r="K32" s="441"/>
      <c r="L32" s="448"/>
      <c r="M32" s="435"/>
      <c r="N32" s="441"/>
      <c r="O32" s="458"/>
      <c r="P32" s="464"/>
      <c r="Q32" s="470"/>
      <c r="R32" s="475"/>
      <c r="S32" s="479"/>
      <c r="T32" s="479"/>
      <c r="U32" s="482"/>
      <c r="V32" s="478"/>
      <c r="W32" s="478"/>
      <c r="X32" s="478"/>
      <c r="Y32" s="478"/>
      <c r="Z32" s="478"/>
      <c r="AA32" s="478"/>
      <c r="AB32" s="478"/>
      <c r="AC32" s="489"/>
      <c r="AD32" s="491"/>
      <c r="AE32" s="492"/>
      <c r="AF32" s="492"/>
      <c r="AG32" s="500"/>
      <c r="AH32" s="507"/>
      <c r="AI32" s="514"/>
      <c r="AJ32" s="514"/>
      <c r="AK32" s="514"/>
      <c r="AL32" s="514"/>
      <c r="AM32" s="514"/>
      <c r="AN32" s="514"/>
      <c r="AO32" s="514"/>
      <c r="AP32" s="514"/>
      <c r="AQ32" s="514"/>
      <c r="AR32" s="514"/>
      <c r="AS32" s="514"/>
      <c r="AT32" s="514"/>
      <c r="AU32" s="514"/>
      <c r="AV32" s="533"/>
    </row>
    <row r="33" spans="1:48" ht="17.100000000000001" customHeight="1">
      <c r="A33" s="396">
        <v>24</v>
      </c>
      <c r="B33" s="405"/>
      <c r="C33" s="411"/>
      <c r="D33" s="411"/>
      <c r="E33" s="411"/>
      <c r="F33" s="411"/>
      <c r="G33" s="411"/>
      <c r="H33" s="421"/>
      <c r="I33" s="427" t="s">
        <v>19</v>
      </c>
      <c r="J33" s="435"/>
      <c r="K33" s="441"/>
      <c r="L33" s="448"/>
      <c r="M33" s="435"/>
      <c r="N33" s="441"/>
      <c r="O33" s="458"/>
      <c r="P33" s="464"/>
      <c r="Q33" s="470"/>
      <c r="R33" s="475"/>
      <c r="S33" s="479"/>
      <c r="T33" s="479"/>
      <c r="U33" s="482"/>
      <c r="V33" s="478"/>
      <c r="W33" s="478"/>
      <c r="X33" s="478"/>
      <c r="Y33" s="478"/>
      <c r="Z33" s="478"/>
      <c r="AA33" s="478"/>
      <c r="AB33" s="478"/>
      <c r="AC33" s="489"/>
      <c r="AD33" s="491"/>
      <c r="AE33" s="492"/>
      <c r="AF33" s="492"/>
      <c r="AG33" s="492"/>
      <c r="AH33" s="508" t="s">
        <v>386</v>
      </c>
      <c r="AI33" s="515"/>
      <c r="AJ33" s="515"/>
      <c r="AK33" s="515"/>
      <c r="AL33" s="515"/>
      <c r="AM33" s="515"/>
      <c r="AN33" s="515"/>
      <c r="AO33" s="515"/>
      <c r="AP33" s="515"/>
      <c r="AQ33" s="515"/>
      <c r="AR33" s="515"/>
      <c r="AS33" s="515"/>
      <c r="AT33" s="515"/>
      <c r="AU33" s="515"/>
      <c r="AV33" s="535"/>
    </row>
    <row r="34" spans="1:48" ht="17.100000000000001" customHeight="1">
      <c r="A34" s="396">
        <v>25</v>
      </c>
      <c r="B34" s="405"/>
      <c r="C34" s="411"/>
      <c r="D34" s="411"/>
      <c r="E34" s="411"/>
      <c r="F34" s="411"/>
      <c r="G34" s="411"/>
      <c r="H34" s="421"/>
      <c r="I34" s="427" t="s">
        <v>19</v>
      </c>
      <c r="J34" s="435"/>
      <c r="K34" s="441"/>
      <c r="L34" s="448"/>
      <c r="M34" s="435"/>
      <c r="N34" s="441"/>
      <c r="O34" s="458"/>
      <c r="P34" s="464"/>
      <c r="Q34" s="470"/>
      <c r="R34" s="475"/>
      <c r="S34" s="479"/>
      <c r="T34" s="479"/>
      <c r="U34" s="482"/>
      <c r="V34" s="478"/>
      <c r="W34" s="478"/>
      <c r="X34" s="478"/>
      <c r="Y34" s="478"/>
      <c r="Z34" s="478"/>
      <c r="AA34" s="478"/>
      <c r="AB34" s="478"/>
      <c r="AC34" s="489"/>
      <c r="AD34" s="491"/>
      <c r="AE34" s="492"/>
      <c r="AF34" s="492"/>
      <c r="AG34" s="492"/>
      <c r="AH34" s="509" t="s">
        <v>387</v>
      </c>
      <c r="AI34" s="516"/>
      <c r="AJ34" s="516"/>
      <c r="AK34" s="516"/>
      <c r="AL34" s="516"/>
      <c r="AM34" s="520" t="str">
        <f>IF(AS35&gt;=0.15,"基礎評価基準OK","基礎評価基準NG")</f>
        <v>基礎評価基準NG</v>
      </c>
      <c r="AN34" s="516"/>
      <c r="AO34" s="516"/>
      <c r="AP34" s="516"/>
      <c r="AQ34" s="516"/>
      <c r="AR34" s="516"/>
      <c r="AS34" s="516"/>
      <c r="AT34" s="516"/>
      <c r="AU34" s="516"/>
      <c r="AV34" s="536"/>
    </row>
    <row r="35" spans="1:48" ht="17.100000000000001" customHeight="1">
      <c r="A35" s="396">
        <v>26</v>
      </c>
      <c r="B35" s="405"/>
      <c r="C35" s="411"/>
      <c r="D35" s="411"/>
      <c r="E35" s="411"/>
      <c r="F35" s="411"/>
      <c r="G35" s="411"/>
      <c r="H35" s="421"/>
      <c r="I35" s="427" t="s">
        <v>19</v>
      </c>
      <c r="J35" s="435"/>
      <c r="K35" s="441"/>
      <c r="L35" s="448"/>
      <c r="M35" s="435"/>
      <c r="N35" s="441"/>
      <c r="O35" s="458"/>
      <c r="P35" s="464"/>
      <c r="Q35" s="470"/>
      <c r="R35" s="475"/>
      <c r="S35" s="479"/>
      <c r="T35" s="479"/>
      <c r="U35" s="482"/>
      <c r="V35" s="478"/>
      <c r="W35" s="478"/>
      <c r="X35" s="478"/>
      <c r="Y35" s="478"/>
      <c r="Z35" s="478"/>
      <c r="AA35" s="478"/>
      <c r="AB35" s="478"/>
      <c r="AC35" s="489"/>
      <c r="AD35" s="491"/>
      <c r="AE35" s="492"/>
      <c r="AF35" s="492"/>
      <c r="AG35" s="492"/>
      <c r="AH35" s="510"/>
      <c r="AI35" s="516"/>
      <c r="AJ35" s="516"/>
      <c r="AK35" s="516"/>
      <c r="AL35" s="516"/>
      <c r="AM35" s="516"/>
      <c r="AN35" s="516"/>
      <c r="AO35" s="521">
        <f>SUMIFS(O10:Q39,I10:K39,"☑")</f>
        <v>0</v>
      </c>
      <c r="AP35" s="521"/>
      <c r="AQ35" s="521"/>
      <c r="AR35" s="516" t="s">
        <v>391</v>
      </c>
      <c r="AS35" s="524">
        <f>IF(E4="-",0,ROUNDDOWN(AO35/E4,2))</f>
        <v>0</v>
      </c>
      <c r="AT35" s="524"/>
      <c r="AU35" s="516" t="s">
        <v>393</v>
      </c>
      <c r="AV35" s="536"/>
    </row>
    <row r="36" spans="1:48" ht="17.100000000000001" customHeight="1">
      <c r="A36" s="396">
        <v>27</v>
      </c>
      <c r="B36" s="405"/>
      <c r="C36" s="411"/>
      <c r="D36" s="411"/>
      <c r="E36" s="411"/>
      <c r="F36" s="411"/>
      <c r="G36" s="411"/>
      <c r="H36" s="421"/>
      <c r="I36" s="427" t="s">
        <v>19</v>
      </c>
      <c r="J36" s="435"/>
      <c r="K36" s="441"/>
      <c r="L36" s="448"/>
      <c r="M36" s="435"/>
      <c r="N36" s="441"/>
      <c r="O36" s="458"/>
      <c r="P36" s="464"/>
      <c r="Q36" s="470"/>
      <c r="R36" s="475"/>
      <c r="S36" s="479"/>
      <c r="T36" s="479"/>
      <c r="U36" s="482"/>
      <c r="V36" s="478"/>
      <c r="W36" s="478"/>
      <c r="X36" s="478"/>
      <c r="Y36" s="478"/>
      <c r="Z36" s="478"/>
      <c r="AA36" s="478"/>
      <c r="AB36" s="478"/>
      <c r="AC36" s="489"/>
      <c r="AD36" s="491"/>
      <c r="AE36" s="492"/>
      <c r="AF36" s="492"/>
      <c r="AG36" s="492"/>
      <c r="AH36" s="509" t="s">
        <v>396</v>
      </c>
      <c r="AI36" s="516"/>
      <c r="AJ36" s="516"/>
      <c r="AK36" s="516"/>
      <c r="AL36" s="516"/>
      <c r="AM36" s="520" t="str">
        <f>IF(AS37&gt;=60,"基礎評価基準OK","基礎評価基準NG")</f>
        <v>基礎評価基準NG</v>
      </c>
      <c r="AN36" s="516"/>
      <c r="AO36" s="516"/>
      <c r="AP36" s="516"/>
      <c r="AQ36" s="516"/>
      <c r="AR36" s="516"/>
      <c r="AS36" s="516"/>
      <c r="AT36" s="516"/>
      <c r="AU36" s="516"/>
      <c r="AV36" s="536"/>
    </row>
    <row r="37" spans="1:48" ht="17.100000000000001" customHeight="1">
      <c r="A37" s="396">
        <v>28</v>
      </c>
      <c r="B37" s="405"/>
      <c r="C37" s="411"/>
      <c r="D37" s="411"/>
      <c r="E37" s="411"/>
      <c r="F37" s="411"/>
      <c r="G37" s="411"/>
      <c r="H37" s="421"/>
      <c r="I37" s="427" t="s">
        <v>19</v>
      </c>
      <c r="J37" s="435"/>
      <c r="K37" s="441"/>
      <c r="L37" s="448"/>
      <c r="M37" s="435"/>
      <c r="N37" s="441"/>
      <c r="O37" s="458"/>
      <c r="P37" s="464"/>
      <c r="Q37" s="470"/>
      <c r="R37" s="475"/>
      <c r="S37" s="479"/>
      <c r="T37" s="479"/>
      <c r="U37" s="482"/>
      <c r="V37" s="478"/>
      <c r="W37" s="478"/>
      <c r="X37" s="478"/>
      <c r="Y37" s="478"/>
      <c r="Z37" s="478"/>
      <c r="AA37" s="478"/>
      <c r="AB37" s="478"/>
      <c r="AC37" s="489"/>
      <c r="AD37" s="491"/>
      <c r="AE37" s="492"/>
      <c r="AF37" s="492"/>
      <c r="AG37" s="492"/>
      <c r="AH37" s="510"/>
      <c r="AI37" s="516"/>
      <c r="AJ37" s="516"/>
      <c r="AK37" s="516"/>
      <c r="AL37" s="516"/>
      <c r="AM37" s="516"/>
      <c r="AN37" s="516"/>
      <c r="AO37" s="521">
        <f>SUMIFS(O10:O39,L10:L39,"県産木材",I10:I39,"☑")</f>
        <v>0</v>
      </c>
      <c r="AP37" s="521"/>
      <c r="AQ37" s="521"/>
      <c r="AR37" s="516" t="s">
        <v>391</v>
      </c>
      <c r="AS37" s="525">
        <f>IF(AO35=0,0,ROUNDDOWN(AO37/AO35*100,0))</f>
        <v>0</v>
      </c>
      <c r="AT37" s="525"/>
      <c r="AU37" s="516" t="s">
        <v>93</v>
      </c>
      <c r="AV37" s="536"/>
    </row>
    <row r="38" spans="1:48" ht="17.100000000000001" customHeight="1">
      <c r="A38" s="396">
        <v>29</v>
      </c>
      <c r="B38" s="405"/>
      <c r="C38" s="411"/>
      <c r="D38" s="411"/>
      <c r="E38" s="411"/>
      <c r="F38" s="411"/>
      <c r="G38" s="411"/>
      <c r="H38" s="421"/>
      <c r="I38" s="427" t="s">
        <v>19</v>
      </c>
      <c r="J38" s="435"/>
      <c r="K38" s="441"/>
      <c r="L38" s="448"/>
      <c r="M38" s="435"/>
      <c r="N38" s="441"/>
      <c r="O38" s="458"/>
      <c r="P38" s="464"/>
      <c r="Q38" s="470"/>
      <c r="R38" s="475"/>
      <c r="S38" s="479"/>
      <c r="T38" s="479"/>
      <c r="U38" s="482"/>
      <c r="V38" s="478"/>
      <c r="W38" s="478"/>
      <c r="X38" s="478"/>
      <c r="Y38" s="478"/>
      <c r="Z38" s="478"/>
      <c r="AA38" s="478"/>
      <c r="AB38" s="478"/>
      <c r="AC38" s="489"/>
      <c r="AD38" s="491"/>
      <c r="AE38" s="492"/>
      <c r="AF38" s="492"/>
      <c r="AG38" s="492"/>
      <c r="AH38" s="509" t="s">
        <v>397</v>
      </c>
      <c r="AI38" s="516"/>
      <c r="AJ38" s="516"/>
      <c r="AK38" s="516"/>
      <c r="AL38" s="516"/>
      <c r="AM38" s="516"/>
      <c r="AN38" s="516"/>
      <c r="AO38" s="516"/>
      <c r="AP38" s="516"/>
      <c r="AQ38" s="516"/>
      <c r="AR38" s="516"/>
      <c r="AS38" s="516"/>
      <c r="AT38" s="527"/>
      <c r="AU38" s="516"/>
      <c r="AV38" s="536"/>
    </row>
    <row r="39" spans="1:48" ht="17.100000000000001" customHeight="1">
      <c r="A39" s="397">
        <v>30</v>
      </c>
      <c r="B39" s="406"/>
      <c r="C39" s="412"/>
      <c r="D39" s="412"/>
      <c r="E39" s="412"/>
      <c r="F39" s="412"/>
      <c r="G39" s="412"/>
      <c r="H39" s="422"/>
      <c r="I39" s="428" t="s">
        <v>19</v>
      </c>
      <c r="J39" s="436"/>
      <c r="K39" s="442"/>
      <c r="L39" s="449"/>
      <c r="M39" s="451"/>
      <c r="N39" s="453"/>
      <c r="O39" s="459"/>
      <c r="P39" s="465"/>
      <c r="Q39" s="471"/>
      <c r="R39" s="476"/>
      <c r="S39" s="480"/>
      <c r="T39" s="480"/>
      <c r="U39" s="483"/>
      <c r="V39" s="480"/>
      <c r="W39" s="480"/>
      <c r="X39" s="480"/>
      <c r="Y39" s="480"/>
      <c r="Z39" s="480"/>
      <c r="AA39" s="480"/>
      <c r="AB39" s="480"/>
      <c r="AC39" s="490"/>
      <c r="AD39" s="428"/>
      <c r="AE39" s="436"/>
      <c r="AF39" s="436"/>
      <c r="AG39" s="436"/>
      <c r="AH39" s="511"/>
      <c r="AI39" s="517"/>
      <c r="AJ39" s="517"/>
      <c r="AK39" s="517"/>
      <c r="AL39" s="517"/>
      <c r="AM39" s="517"/>
      <c r="AN39" s="517"/>
      <c r="AO39" s="522">
        <f>SUMIFS(O10:O39,AD10:AD39,"森林認証")</f>
        <v>0</v>
      </c>
      <c r="AP39" s="522"/>
      <c r="AQ39" s="522"/>
      <c r="AR39" s="517" t="s">
        <v>391</v>
      </c>
      <c r="AS39" s="526">
        <f>IF(AO35=0,0,ROUNDDOWN(AO39/AO35*100,0))</f>
        <v>0</v>
      </c>
      <c r="AT39" s="526"/>
      <c r="AU39" s="517" t="s">
        <v>93</v>
      </c>
      <c r="AV39" s="537"/>
    </row>
    <row r="40" spans="1:48" ht="18" customHeight="1">
      <c r="A40" s="149" t="s">
        <v>183</v>
      </c>
      <c r="H40" s="408"/>
      <c r="I40" s="408"/>
      <c r="J40" s="408"/>
      <c r="K40" s="408"/>
      <c r="L40" s="408"/>
      <c r="M40" s="408"/>
      <c r="N40" s="408"/>
      <c r="O40" s="408"/>
      <c r="P40" s="408"/>
      <c r="Q40" s="408"/>
      <c r="R40" s="408"/>
      <c r="S40" s="408"/>
    </row>
    <row r="41" spans="1:48" ht="16.05" customHeight="1">
      <c r="H41" s="408"/>
      <c r="I41" s="408"/>
      <c r="J41" s="408"/>
      <c r="K41" s="408"/>
      <c r="L41" s="408"/>
      <c r="M41" s="408"/>
      <c r="N41" s="408"/>
      <c r="O41" s="408"/>
      <c r="P41" s="408"/>
      <c r="Q41" s="408"/>
      <c r="R41" s="408"/>
      <c r="S41" s="408"/>
      <c r="AV41" s="538"/>
    </row>
    <row r="42" spans="1:48" ht="16.05" customHeight="1">
      <c r="C42" s="408"/>
      <c r="D42" s="408"/>
      <c r="E42" s="408"/>
      <c r="F42" s="408"/>
      <c r="G42" s="408"/>
      <c r="H42" s="408"/>
      <c r="I42" s="408"/>
      <c r="J42" s="408"/>
      <c r="K42" s="408"/>
      <c r="L42" s="408"/>
      <c r="M42" s="408"/>
      <c r="N42" s="408"/>
      <c r="O42" s="408"/>
      <c r="P42" s="408"/>
      <c r="Q42" s="408"/>
      <c r="R42" s="408"/>
      <c r="S42" s="408"/>
      <c r="T42" s="408"/>
      <c r="U42" s="408"/>
      <c r="V42" s="408"/>
      <c r="W42" s="408"/>
      <c r="X42" s="408"/>
    </row>
    <row r="43" spans="1:48" ht="16.05" customHeight="1"/>
    <row r="44" spans="1:48" ht="16.05" customHeight="1"/>
    <row r="45" spans="1:48" ht="16.05" customHeight="1"/>
    <row r="46" spans="1:48" ht="16.05" customHeight="1"/>
    <row r="47" spans="1:48" ht="16.05" customHeight="1"/>
    <row r="48" spans="1:48" ht="16.05" customHeight="1"/>
  </sheetData>
  <sheetProtection password="BE4D" sheet="1" objects="1" scenarios="1" selectLockedCells="1"/>
  <mergeCells count="248">
    <mergeCell ref="A2:D2"/>
    <mergeCell ref="E2:AG2"/>
    <mergeCell ref="A3:D3"/>
    <mergeCell ref="E3:AG3"/>
    <mergeCell ref="AH3:AK3"/>
    <mergeCell ref="AM3:AO3"/>
    <mergeCell ref="AQ3:AR3"/>
    <mergeCell ref="AT3:AU3"/>
    <mergeCell ref="A4:D4"/>
    <mergeCell ref="E4:I4"/>
    <mergeCell ref="J4:K4"/>
    <mergeCell ref="M4:O4"/>
    <mergeCell ref="P4:V4"/>
    <mergeCell ref="W4:Y4"/>
    <mergeCell ref="Z4:AA4"/>
    <mergeCell ref="AB4:AC4"/>
    <mergeCell ref="AD4:AE4"/>
    <mergeCell ref="AF4:AG4"/>
    <mergeCell ref="AM4:AV4"/>
    <mergeCell ref="I6:AC6"/>
    <mergeCell ref="AD6:AG6"/>
    <mergeCell ref="O7:AC7"/>
    <mergeCell ref="O8:Q8"/>
    <mergeCell ref="R8:AC8"/>
    <mergeCell ref="O9:Q9"/>
    <mergeCell ref="R9:U9"/>
    <mergeCell ref="V9:AC9"/>
    <mergeCell ref="B10:H10"/>
    <mergeCell ref="I10:K10"/>
    <mergeCell ref="L10:N10"/>
    <mergeCell ref="O10:Q10"/>
    <mergeCell ref="R10:U10"/>
    <mergeCell ref="V10:AC10"/>
    <mergeCell ref="AD10:AG10"/>
    <mergeCell ref="B11:H11"/>
    <mergeCell ref="I11:K11"/>
    <mergeCell ref="L11:N11"/>
    <mergeCell ref="O11:Q11"/>
    <mergeCell ref="R11:U11"/>
    <mergeCell ref="V11:AC11"/>
    <mergeCell ref="AD11:AG11"/>
    <mergeCell ref="B12:H12"/>
    <mergeCell ref="I12:K12"/>
    <mergeCell ref="L12:N12"/>
    <mergeCell ref="O12:Q12"/>
    <mergeCell ref="R12:U12"/>
    <mergeCell ref="V12:AC12"/>
    <mergeCell ref="AD12:AG12"/>
    <mergeCell ref="B13:H13"/>
    <mergeCell ref="I13:K13"/>
    <mergeCell ref="L13:N13"/>
    <mergeCell ref="O13:Q13"/>
    <mergeCell ref="R13:U13"/>
    <mergeCell ref="V13:AC13"/>
    <mergeCell ref="AD13:AG13"/>
    <mergeCell ref="B14:H14"/>
    <mergeCell ref="I14:K14"/>
    <mergeCell ref="L14:N14"/>
    <mergeCell ref="O14:Q14"/>
    <mergeCell ref="R14:U14"/>
    <mergeCell ref="V14:AC14"/>
    <mergeCell ref="AD14:AG14"/>
    <mergeCell ref="B15:H15"/>
    <mergeCell ref="I15:K15"/>
    <mergeCell ref="L15:N15"/>
    <mergeCell ref="O15:Q15"/>
    <mergeCell ref="R15:U15"/>
    <mergeCell ref="V15:AC15"/>
    <mergeCell ref="AD15:AG15"/>
    <mergeCell ref="B16:H16"/>
    <mergeCell ref="I16:K16"/>
    <mergeCell ref="L16:N16"/>
    <mergeCell ref="O16:Q16"/>
    <mergeCell ref="R16:U16"/>
    <mergeCell ref="V16:AC16"/>
    <mergeCell ref="AD16:AG16"/>
    <mergeCell ref="B17:H17"/>
    <mergeCell ref="I17:K17"/>
    <mergeCell ref="L17:N17"/>
    <mergeCell ref="O17:Q17"/>
    <mergeCell ref="R17:U17"/>
    <mergeCell ref="V17:AC17"/>
    <mergeCell ref="AD17:AG17"/>
    <mergeCell ref="B18:H18"/>
    <mergeCell ref="I18:K18"/>
    <mergeCell ref="L18:N18"/>
    <mergeCell ref="O18:Q18"/>
    <mergeCell ref="R18:U18"/>
    <mergeCell ref="V18:AC18"/>
    <mergeCell ref="AD18:AG18"/>
    <mergeCell ref="B19:H19"/>
    <mergeCell ref="I19:K19"/>
    <mergeCell ref="L19:N19"/>
    <mergeCell ref="O19:Q19"/>
    <mergeCell ref="R19:U19"/>
    <mergeCell ref="V19:AC19"/>
    <mergeCell ref="AD19:AG19"/>
    <mergeCell ref="B20:H20"/>
    <mergeCell ref="I20:K20"/>
    <mergeCell ref="L20:N20"/>
    <mergeCell ref="O20:Q20"/>
    <mergeCell ref="R20:U20"/>
    <mergeCell ref="V20:AC20"/>
    <mergeCell ref="AD20:AG20"/>
    <mergeCell ref="B21:H21"/>
    <mergeCell ref="I21:K21"/>
    <mergeCell ref="L21:N21"/>
    <mergeCell ref="O21:Q21"/>
    <mergeCell ref="R21:U21"/>
    <mergeCell ref="V21:AC21"/>
    <mergeCell ref="AD21:AG21"/>
    <mergeCell ref="B22:H22"/>
    <mergeCell ref="I22:K22"/>
    <mergeCell ref="L22:N22"/>
    <mergeCell ref="O22:Q22"/>
    <mergeCell ref="R22:U22"/>
    <mergeCell ref="V22:AC22"/>
    <mergeCell ref="AD22:AG22"/>
    <mergeCell ref="B23:H23"/>
    <mergeCell ref="I23:K23"/>
    <mergeCell ref="L23:N23"/>
    <mergeCell ref="O23:Q23"/>
    <mergeCell ref="R23:U23"/>
    <mergeCell ref="V23:AC23"/>
    <mergeCell ref="AD23:AG23"/>
    <mergeCell ref="B24:H24"/>
    <mergeCell ref="I24:K24"/>
    <mergeCell ref="L24:N24"/>
    <mergeCell ref="O24:Q24"/>
    <mergeCell ref="R24:U24"/>
    <mergeCell ref="V24:AC24"/>
    <mergeCell ref="AD24:AG24"/>
    <mergeCell ref="B25:H25"/>
    <mergeCell ref="I25:K25"/>
    <mergeCell ref="L25:N25"/>
    <mergeCell ref="O25:Q25"/>
    <mergeCell ref="R25:U25"/>
    <mergeCell ref="V25:AC25"/>
    <mergeCell ref="AD25:AG25"/>
    <mergeCell ref="B26:H26"/>
    <mergeCell ref="I26:K26"/>
    <mergeCell ref="L26:N26"/>
    <mergeCell ref="O26:Q26"/>
    <mergeCell ref="R26:U26"/>
    <mergeCell ref="V26:AC26"/>
    <mergeCell ref="AD26:AG26"/>
    <mergeCell ref="B27:H27"/>
    <mergeCell ref="I27:K27"/>
    <mergeCell ref="L27:N27"/>
    <mergeCell ref="O27:Q27"/>
    <mergeCell ref="R27:U27"/>
    <mergeCell ref="V27:AC27"/>
    <mergeCell ref="AD27:AG27"/>
    <mergeCell ref="B28:H28"/>
    <mergeCell ref="I28:K28"/>
    <mergeCell ref="L28:N28"/>
    <mergeCell ref="O28:Q28"/>
    <mergeCell ref="R28:U28"/>
    <mergeCell ref="V28:AC28"/>
    <mergeCell ref="AD28:AG28"/>
    <mergeCell ref="B29:H29"/>
    <mergeCell ref="I29:K29"/>
    <mergeCell ref="L29:N29"/>
    <mergeCell ref="O29:Q29"/>
    <mergeCell ref="R29:U29"/>
    <mergeCell ref="V29:AC29"/>
    <mergeCell ref="AD29:AG29"/>
    <mergeCell ref="B30:H30"/>
    <mergeCell ref="I30:K30"/>
    <mergeCell ref="L30:N30"/>
    <mergeCell ref="O30:Q30"/>
    <mergeCell ref="R30:U30"/>
    <mergeCell ref="V30:AC30"/>
    <mergeCell ref="AD30:AG30"/>
    <mergeCell ref="B31:H31"/>
    <mergeCell ref="I31:K31"/>
    <mergeCell ref="L31:N31"/>
    <mergeCell ref="O31:Q31"/>
    <mergeCell ref="R31:U31"/>
    <mergeCell ref="V31:AC31"/>
    <mergeCell ref="AD31:AG31"/>
    <mergeCell ref="B32:H32"/>
    <mergeCell ref="I32:K32"/>
    <mergeCell ref="L32:N32"/>
    <mergeCell ref="O32:Q32"/>
    <mergeCell ref="R32:U32"/>
    <mergeCell ref="V32:AC32"/>
    <mergeCell ref="AD32:AG32"/>
    <mergeCell ref="B33:H33"/>
    <mergeCell ref="I33:K33"/>
    <mergeCell ref="L33:N33"/>
    <mergeCell ref="O33:Q33"/>
    <mergeCell ref="R33:U33"/>
    <mergeCell ref="V33:AC33"/>
    <mergeCell ref="AD33:AG33"/>
    <mergeCell ref="B34:H34"/>
    <mergeCell ref="I34:K34"/>
    <mergeCell ref="L34:N34"/>
    <mergeCell ref="O34:Q34"/>
    <mergeCell ref="R34:U34"/>
    <mergeCell ref="V34:AC34"/>
    <mergeCell ref="AD34:AG34"/>
    <mergeCell ref="B35:H35"/>
    <mergeCell ref="I35:K35"/>
    <mergeCell ref="L35:N35"/>
    <mergeCell ref="O35:Q35"/>
    <mergeCell ref="R35:U35"/>
    <mergeCell ref="V35:AC35"/>
    <mergeCell ref="AD35:AG35"/>
    <mergeCell ref="AO35:AQ35"/>
    <mergeCell ref="AS35:AT35"/>
    <mergeCell ref="B36:H36"/>
    <mergeCell ref="I36:K36"/>
    <mergeCell ref="L36:N36"/>
    <mergeCell ref="O36:Q36"/>
    <mergeCell ref="R36:U36"/>
    <mergeCell ref="V36:AC36"/>
    <mergeCell ref="AD36:AG36"/>
    <mergeCell ref="B37:H37"/>
    <mergeCell ref="I37:K37"/>
    <mergeCell ref="L37:N37"/>
    <mergeCell ref="O37:Q37"/>
    <mergeCell ref="R37:U37"/>
    <mergeCell ref="V37:AC37"/>
    <mergeCell ref="AD37:AG37"/>
    <mergeCell ref="AO37:AQ37"/>
    <mergeCell ref="AS37:AT37"/>
    <mergeCell ref="B38:H38"/>
    <mergeCell ref="I38:K38"/>
    <mergeCell ref="L38:N38"/>
    <mergeCell ref="O38:Q38"/>
    <mergeCell ref="R38:U38"/>
    <mergeCell ref="V38:AC38"/>
    <mergeCell ref="AD38:AG38"/>
    <mergeCell ref="B39:H39"/>
    <mergeCell ref="I39:K39"/>
    <mergeCell ref="L39:N39"/>
    <mergeCell ref="O39:Q39"/>
    <mergeCell ref="R39:U39"/>
    <mergeCell ref="V39:AC39"/>
    <mergeCell ref="AD39:AG39"/>
    <mergeCell ref="AO39:AQ39"/>
    <mergeCell ref="AS39:AT39"/>
    <mergeCell ref="A7:A9"/>
    <mergeCell ref="B7:H9"/>
    <mergeCell ref="I7:K9"/>
    <mergeCell ref="L7:N9"/>
    <mergeCell ref="AD7:AG9"/>
  </mergeCells>
  <phoneticPr fontId="21"/>
  <dataValidations count="4">
    <dataValidation type="list" allowBlank="1" showDropDown="0" showInputMessage="1" showErrorMessage="1" sqref="X42 O40:Q41">
      <formula1>#REF!</formula1>
    </dataValidation>
    <dataValidation type="list" allowBlank="1" showDropDown="0" showInputMessage="1" showErrorMessage="1" sqref="I41:N41 J40:N40 I10:I40">
      <formula1>"☐,☑"</formula1>
    </dataValidation>
    <dataValidation type="list" allowBlank="1" showDropDown="0" showInputMessage="1" showErrorMessage="1" sqref="AD10:AD39">
      <formula1>"森林認証,－"</formula1>
    </dataValidation>
    <dataValidation type="list" allowBlank="1" showDropDown="0" showInputMessage="1" showErrorMessage="1" sqref="L10:N39">
      <formula1>"県産木材,－"</formula1>
    </dataValidation>
  </dataValidations>
  <pageMargins left="0.39370078740157483" right="0.39370078740157483" top="0.59055118110236227" bottom="0.59055118110236227" header="0.31496062992125984" footer="0.31496062992125984"/>
  <pageSetup paperSize="9" scale="72" fitToWidth="1" fitToHeight="1" orientation="landscape" usePrinterDefaults="1" r:id="rId1"/>
  <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リスト!$A$2:$A$7</xm:f>
          </x14:formula1>
          <xm:sqref>R10:R39</xm:sqref>
        </x14:dataValidation>
        <x14:dataValidation type="list" allowBlank="1" showDropDown="0" showInputMessage="1" showErrorMessage="1">
          <x14:formula1>
            <xm:f>IF($R10="木質ボード",リスト!$B$2:$B$5,リスト!$D$2:$D$145)</xm:f>
          </x14:formula1>
          <xm:sqref>V10:AC39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tabColor rgb="FF0070C0"/>
    <pageSetUpPr fitToPage="1"/>
  </sheetPr>
  <dimension ref="A1:AZ40"/>
  <sheetViews>
    <sheetView showGridLines="0" workbookViewId="0">
      <selection activeCell="I10" sqref="I10:K39"/>
    </sheetView>
  </sheetViews>
  <sheetFormatPr defaultColWidth="8.59765625" defaultRowHeight="12"/>
  <cols>
    <col min="1" max="50" width="3.59765625" style="149" customWidth="1"/>
    <col min="51" max="16384" width="8.59765625" style="149"/>
  </cols>
  <sheetData>
    <row r="1" spans="1:47" ht="20.100000000000001" customHeight="1">
      <c r="A1" s="154" t="s">
        <v>219</v>
      </c>
    </row>
    <row r="2" spans="1:47" ht="17.100000000000001" customHeight="1">
      <c r="A2" s="389" t="s">
        <v>16</v>
      </c>
      <c r="B2" s="398"/>
      <c r="C2" s="398"/>
      <c r="D2" s="413"/>
      <c r="E2" s="546" t="str">
        <f>表紙及び評価結果!F36</f>
        <v>-</v>
      </c>
      <c r="F2" s="398"/>
      <c r="G2" s="398"/>
      <c r="H2" s="398"/>
      <c r="I2" s="398"/>
      <c r="J2" s="398"/>
      <c r="K2" s="398"/>
      <c r="L2" s="398"/>
      <c r="M2" s="398"/>
      <c r="N2" s="398"/>
      <c r="O2" s="398"/>
      <c r="P2" s="398"/>
      <c r="Q2" s="398"/>
      <c r="R2" s="398"/>
      <c r="S2" s="398"/>
      <c r="T2" s="398"/>
      <c r="U2" s="398"/>
      <c r="V2" s="398"/>
      <c r="W2" s="398"/>
      <c r="X2" s="398"/>
      <c r="Y2" s="398"/>
      <c r="Z2" s="398"/>
      <c r="AA2" s="398"/>
      <c r="AB2" s="398"/>
      <c r="AC2" s="398"/>
      <c r="AD2" s="398"/>
      <c r="AE2" s="398"/>
      <c r="AF2" s="398"/>
      <c r="AG2" s="493"/>
      <c r="AH2" s="501"/>
      <c r="AI2" s="501"/>
      <c r="AJ2" s="501"/>
      <c r="AK2" s="501"/>
      <c r="AL2" s="501"/>
      <c r="AM2" s="501"/>
      <c r="AN2" s="501"/>
      <c r="AO2" s="501"/>
      <c r="AP2" s="501"/>
      <c r="AQ2" s="501"/>
      <c r="AR2" s="501"/>
      <c r="AS2" s="501"/>
      <c r="AT2" s="501"/>
      <c r="AU2" s="528"/>
    </row>
    <row r="3" spans="1:47" ht="17.100000000000001" customHeight="1">
      <c r="A3" s="390" t="s">
        <v>18</v>
      </c>
      <c r="B3" s="399"/>
      <c r="C3" s="399"/>
      <c r="D3" s="414"/>
      <c r="E3" s="547" t="str">
        <f>表紙及び評価結果!F37</f>
        <v>-</v>
      </c>
      <c r="F3" s="399"/>
      <c r="G3" s="399"/>
      <c r="H3" s="399"/>
      <c r="I3" s="399"/>
      <c r="J3" s="399"/>
      <c r="K3" s="399"/>
      <c r="L3" s="399"/>
      <c r="M3" s="399"/>
      <c r="N3" s="399"/>
      <c r="O3" s="399"/>
      <c r="P3" s="399"/>
      <c r="Q3" s="399"/>
      <c r="R3" s="399"/>
      <c r="S3" s="399"/>
      <c r="T3" s="399"/>
      <c r="U3" s="399"/>
      <c r="V3" s="399"/>
      <c r="W3" s="399"/>
      <c r="X3" s="399"/>
      <c r="Y3" s="399"/>
      <c r="Z3" s="399"/>
      <c r="AA3" s="399"/>
      <c r="AB3" s="399"/>
      <c r="AC3" s="399"/>
      <c r="AD3" s="399"/>
      <c r="AE3" s="399"/>
      <c r="AF3" s="399"/>
      <c r="AG3" s="494"/>
      <c r="AH3" s="502" t="s">
        <v>1</v>
      </c>
      <c r="AI3" s="399"/>
      <c r="AJ3" s="399"/>
      <c r="AK3" s="494"/>
      <c r="AL3" s="607" t="str">
        <f>表紙及び評価結果!AG37</f>
        <v>-</v>
      </c>
      <c r="AM3" s="519"/>
      <c r="AN3" s="519"/>
      <c r="AO3" s="523" t="s">
        <v>4</v>
      </c>
      <c r="AP3" s="519" t="str">
        <f>表紙及び評価結果!AK37</f>
        <v>-</v>
      </c>
      <c r="AQ3" s="519"/>
      <c r="AR3" s="523" t="s">
        <v>10</v>
      </c>
      <c r="AS3" s="519" t="str">
        <f>表紙及び評価結果!AN37</f>
        <v>-</v>
      </c>
      <c r="AT3" s="519"/>
      <c r="AU3" s="529" t="s">
        <v>5</v>
      </c>
    </row>
    <row r="4" spans="1:47" ht="17.100000000000001" customHeight="1">
      <c r="A4" s="391" t="s">
        <v>363</v>
      </c>
      <c r="B4" s="400"/>
      <c r="C4" s="400"/>
      <c r="D4" s="415"/>
      <c r="E4" s="416" t="str">
        <f>表紙及び評価結果!F38</f>
        <v>-</v>
      </c>
      <c r="F4" s="416"/>
      <c r="G4" s="416"/>
      <c r="H4" s="416"/>
      <c r="I4" s="416"/>
      <c r="J4" s="429" t="s">
        <v>158</v>
      </c>
      <c r="K4" s="429"/>
      <c r="L4" s="443"/>
      <c r="M4" s="450" t="s">
        <v>27</v>
      </c>
      <c r="N4" s="452"/>
      <c r="O4" s="454"/>
      <c r="P4" s="460" t="str">
        <f>表紙及び評価結果!M38</f>
        <v>-</v>
      </c>
      <c r="Q4" s="460"/>
      <c r="R4" s="460"/>
      <c r="S4" s="460"/>
      <c r="T4" s="460"/>
      <c r="U4" s="460"/>
      <c r="V4" s="484"/>
      <c r="W4" s="450" t="s">
        <v>39</v>
      </c>
      <c r="X4" s="452"/>
      <c r="Y4" s="454"/>
      <c r="Z4" s="485" t="s">
        <v>40</v>
      </c>
      <c r="AA4" s="452"/>
      <c r="AB4" s="452" t="str">
        <f>表紙及び評価結果!W38</f>
        <v>-</v>
      </c>
      <c r="AC4" s="452"/>
      <c r="AD4" s="452" t="s">
        <v>181</v>
      </c>
      <c r="AE4" s="452"/>
      <c r="AF4" s="452" t="str">
        <f>表紙及び評価結果!AA38</f>
        <v>-</v>
      </c>
      <c r="AG4" s="495"/>
      <c r="AH4" s="503" t="s">
        <v>6</v>
      </c>
      <c r="AI4" s="503"/>
      <c r="AJ4" s="503"/>
      <c r="AK4" s="443"/>
      <c r="AL4" s="450" t="str">
        <f>表紙及び評価結果!AG38</f>
        <v>-</v>
      </c>
      <c r="AM4" s="452"/>
      <c r="AN4" s="452"/>
      <c r="AO4" s="452"/>
      <c r="AP4" s="452"/>
      <c r="AQ4" s="452"/>
      <c r="AR4" s="452"/>
      <c r="AS4" s="452"/>
      <c r="AT4" s="452"/>
      <c r="AU4" s="530"/>
    </row>
    <row r="5" spans="1:47" ht="10.050000000000001" customHeight="1"/>
    <row r="6" spans="1:47" ht="19.05" customHeight="1">
      <c r="I6" s="423" t="s">
        <v>398</v>
      </c>
      <c r="J6" s="430"/>
      <c r="K6" s="430"/>
      <c r="L6" s="430"/>
      <c r="M6" s="430"/>
      <c r="N6" s="430"/>
      <c r="O6" s="430"/>
      <c r="P6" s="430"/>
      <c r="Q6" s="430"/>
      <c r="R6" s="430"/>
      <c r="S6" s="430"/>
      <c r="T6" s="430"/>
      <c r="U6" s="430"/>
      <c r="V6" s="430"/>
      <c r="W6" s="430"/>
      <c r="X6" s="430"/>
      <c r="Y6" s="430"/>
      <c r="Z6" s="430"/>
      <c r="AA6" s="430"/>
      <c r="AB6" s="430"/>
      <c r="AC6" s="430"/>
      <c r="AD6" s="430"/>
      <c r="AE6" s="430"/>
      <c r="AF6" s="430"/>
      <c r="AG6" s="486"/>
      <c r="AH6" s="504"/>
      <c r="AI6" s="512"/>
      <c r="AJ6" s="512"/>
      <c r="AK6" s="512"/>
      <c r="AL6" s="512"/>
      <c r="AM6" s="512"/>
      <c r="AN6" s="512"/>
      <c r="AO6" s="512"/>
      <c r="AP6" s="512"/>
      <c r="AQ6" s="512"/>
      <c r="AR6" s="512"/>
      <c r="AS6" s="512"/>
      <c r="AT6" s="512"/>
      <c r="AU6" s="531"/>
    </row>
    <row r="7" spans="1:47" ht="18" customHeight="1">
      <c r="A7" s="392" t="s">
        <v>366</v>
      </c>
      <c r="B7" s="401" t="s">
        <v>239</v>
      </c>
      <c r="C7" s="407"/>
      <c r="D7" s="407"/>
      <c r="E7" s="407"/>
      <c r="F7" s="407"/>
      <c r="G7" s="407"/>
      <c r="H7" s="417"/>
      <c r="I7" s="551" t="s">
        <v>400</v>
      </c>
      <c r="J7" s="461"/>
      <c r="K7" s="461"/>
      <c r="L7" s="461"/>
      <c r="M7" s="461"/>
      <c r="N7" s="461"/>
      <c r="O7" s="461"/>
      <c r="P7" s="461"/>
      <c r="Q7" s="461"/>
      <c r="R7" s="461"/>
      <c r="S7" s="461"/>
      <c r="T7" s="461"/>
      <c r="U7" s="461"/>
      <c r="V7" s="461"/>
      <c r="W7" s="461"/>
      <c r="X7" s="572"/>
      <c r="Y7" s="455" t="s">
        <v>401</v>
      </c>
      <c r="Z7" s="461"/>
      <c r="AA7" s="461"/>
      <c r="AB7" s="461"/>
      <c r="AC7" s="461"/>
      <c r="AD7" s="461"/>
      <c r="AE7" s="461"/>
      <c r="AF7" s="461"/>
      <c r="AG7" s="487"/>
      <c r="AH7" s="505"/>
      <c r="AI7" s="513"/>
      <c r="AJ7" s="513"/>
      <c r="AK7" s="513"/>
      <c r="AL7" s="513"/>
      <c r="AM7" s="513"/>
      <c r="AN7" s="513"/>
      <c r="AO7" s="513"/>
      <c r="AP7" s="513"/>
      <c r="AQ7" s="513"/>
      <c r="AR7" s="513"/>
      <c r="AS7" s="513"/>
      <c r="AT7" s="513"/>
      <c r="AU7" s="532"/>
    </row>
    <row r="8" spans="1:47" ht="18" customHeight="1">
      <c r="A8" s="393"/>
      <c r="B8" s="402"/>
      <c r="C8" s="408"/>
      <c r="D8" s="408"/>
      <c r="E8" s="408"/>
      <c r="F8" s="408"/>
      <c r="G8" s="408"/>
      <c r="H8" s="418"/>
      <c r="I8" s="425" t="s">
        <v>402</v>
      </c>
      <c r="J8" s="432"/>
      <c r="K8" s="466"/>
      <c r="L8" s="562" t="s">
        <v>34</v>
      </c>
      <c r="M8" s="523"/>
      <c r="N8" s="523"/>
      <c r="O8" s="523"/>
      <c r="P8" s="523"/>
      <c r="Q8" s="523"/>
      <c r="R8" s="523"/>
      <c r="S8" s="523"/>
      <c r="T8" s="523"/>
      <c r="U8" s="523"/>
      <c r="V8" s="523"/>
      <c r="W8" s="523"/>
      <c r="X8" s="573"/>
      <c r="Y8" s="578" t="s">
        <v>287</v>
      </c>
      <c r="Z8" s="582"/>
      <c r="AA8" s="586"/>
      <c r="AB8" s="578" t="s">
        <v>403</v>
      </c>
      <c r="AC8" s="582"/>
      <c r="AD8" s="586"/>
      <c r="AE8" s="578" t="s">
        <v>264</v>
      </c>
      <c r="AF8" s="582"/>
      <c r="AG8" s="596"/>
      <c r="AH8" s="505"/>
      <c r="AI8" s="513"/>
      <c r="AJ8" s="513"/>
      <c r="AK8" s="513"/>
      <c r="AL8" s="513"/>
      <c r="AM8" s="513"/>
      <c r="AN8" s="513"/>
      <c r="AO8" s="513"/>
      <c r="AP8" s="513"/>
      <c r="AQ8" s="513"/>
      <c r="AR8" s="513"/>
      <c r="AS8" s="513"/>
      <c r="AT8" s="513"/>
      <c r="AU8" s="532"/>
    </row>
    <row r="9" spans="1:47" ht="18" customHeight="1">
      <c r="A9" s="394"/>
      <c r="B9" s="403"/>
      <c r="C9" s="409"/>
      <c r="D9" s="409"/>
      <c r="E9" s="409"/>
      <c r="F9" s="409"/>
      <c r="G9" s="409"/>
      <c r="H9" s="419"/>
      <c r="I9" s="426"/>
      <c r="J9" s="433"/>
      <c r="K9" s="558"/>
      <c r="L9" s="473" t="s">
        <v>351</v>
      </c>
      <c r="M9" s="409"/>
      <c r="N9" s="409"/>
      <c r="O9" s="467"/>
      <c r="P9" s="473" t="s">
        <v>376</v>
      </c>
      <c r="Q9" s="409"/>
      <c r="R9" s="409"/>
      <c r="S9" s="409"/>
      <c r="T9" s="409"/>
      <c r="U9" s="409"/>
      <c r="V9" s="409"/>
      <c r="W9" s="409"/>
      <c r="X9" s="574"/>
      <c r="Y9" s="403" t="s">
        <v>406</v>
      </c>
      <c r="Z9" s="409"/>
      <c r="AA9" s="574"/>
      <c r="AB9" s="403" t="s">
        <v>93</v>
      </c>
      <c r="AC9" s="409"/>
      <c r="AD9" s="574"/>
      <c r="AE9" s="403" t="s">
        <v>407</v>
      </c>
      <c r="AF9" s="409"/>
      <c r="AG9" s="419"/>
      <c r="AH9" s="505"/>
      <c r="AI9" s="513"/>
      <c r="AJ9" s="513"/>
      <c r="AK9" s="513"/>
      <c r="AL9" s="513"/>
      <c r="AM9" s="513"/>
      <c r="AN9" s="513"/>
      <c r="AO9" s="513"/>
      <c r="AP9" s="513"/>
      <c r="AQ9" s="513"/>
      <c r="AR9" s="513"/>
      <c r="AS9" s="513"/>
      <c r="AT9" s="513"/>
      <c r="AU9" s="532"/>
    </row>
    <row r="10" spans="1:47" ht="17.100000000000001" customHeight="1">
      <c r="A10" s="539">
        <v>1</v>
      </c>
      <c r="B10" s="540" t="str">
        <f>IF('A.木材使用量入力シート'!B10="","-",'A.木材使用量入力シート'!B10)</f>
        <v>-</v>
      </c>
      <c r="C10" s="543"/>
      <c r="D10" s="543"/>
      <c r="E10" s="543"/>
      <c r="F10" s="543"/>
      <c r="G10" s="543"/>
      <c r="H10" s="548"/>
      <c r="I10" s="552" t="str">
        <f>IF(OR('A.木材使用量入力シート'!O10="",'A.木材使用量入力シート'!I10="☐"),"-",'A.木材使用量入力シート'!O10)</f>
        <v>-</v>
      </c>
      <c r="J10" s="555"/>
      <c r="K10" s="559"/>
      <c r="L10" s="563" t="str">
        <f>IF('A.木材使用量入力シート'!R10="","",'A.木材使用量入力シート'!R10)</f>
        <v/>
      </c>
      <c r="M10" s="566"/>
      <c r="N10" s="566"/>
      <c r="O10" s="569"/>
      <c r="P10" s="563" t="str">
        <f>IF('A.木材使用量入力シート'!V10="","",'A.木材使用量入力シート'!V10)</f>
        <v/>
      </c>
      <c r="Q10" s="566"/>
      <c r="R10" s="566"/>
      <c r="S10" s="566"/>
      <c r="T10" s="566"/>
      <c r="U10" s="566"/>
      <c r="V10" s="566"/>
      <c r="W10" s="566"/>
      <c r="X10" s="575"/>
      <c r="Y10" s="579" t="str">
        <f>IF(I10="-","-",IF(OR($L10="製材",$L10="集成材",$L10="CLT"),VLOOKUP($P10,木材データベース!$F$3:$H$147,3,FALSE),IF($L10="木質ボード",VLOOKUP($P10,木材データベース!$B$4:$C$7,2,FALSE),IF(OR(L10="構造用合板",L10="LVL"),木材データベース!$C$8,"エラー"))))</f>
        <v>-</v>
      </c>
      <c r="Z10" s="583"/>
      <c r="AA10" s="587"/>
      <c r="AB10" s="579" t="str">
        <f>IF(I10="-","-",IF(OR($L10="製材",$L10="集成材",$L10="CLT"),木材データベース!$D$3,IF($L10="木質ボード",VLOOKUP($P10,木材データベース!$B$4:$D$7,3,FALSE),IF(OR(L10="構造用合板",L10="LVL"),木材データベース!$D$8,"エラー"))))</f>
        <v>-</v>
      </c>
      <c r="AC10" s="583"/>
      <c r="AD10" s="587"/>
      <c r="AE10" s="590" t="str">
        <f t="shared" ref="AE10:AE39" si="0">IF(I10="-","-",I10*Y10*AB10*44/12)</f>
        <v>-</v>
      </c>
      <c r="AF10" s="593"/>
      <c r="AG10" s="597"/>
      <c r="AH10" s="505"/>
      <c r="AI10" s="513"/>
      <c r="AJ10" s="513"/>
      <c r="AK10" s="513"/>
      <c r="AL10" s="513"/>
      <c r="AM10" s="513"/>
      <c r="AN10" s="513"/>
      <c r="AO10" s="513"/>
      <c r="AP10" s="513"/>
      <c r="AQ10" s="513"/>
      <c r="AR10" s="513"/>
      <c r="AS10" s="513"/>
      <c r="AT10" s="513"/>
      <c r="AU10" s="532"/>
    </row>
    <row r="11" spans="1:47" ht="17.100000000000001" customHeight="1">
      <c r="A11" s="396">
        <v>2</v>
      </c>
      <c r="B11" s="541" t="str">
        <f>IF('A.木材使用量入力シート'!B11="","-",'A.木材使用量入力シート'!B11)</f>
        <v>-</v>
      </c>
      <c r="C11" s="544"/>
      <c r="D11" s="544"/>
      <c r="E11" s="544"/>
      <c r="F11" s="544"/>
      <c r="G11" s="544"/>
      <c r="H11" s="549"/>
      <c r="I11" s="553" t="str">
        <f>IF(OR('A.木材使用量入力シート'!O11="",'A.木材使用量入力シート'!I11="☐"),"-",'A.木材使用量入力シート'!O11)</f>
        <v>-</v>
      </c>
      <c r="J11" s="556"/>
      <c r="K11" s="560"/>
      <c r="L11" s="564" t="str">
        <f>IF('A.木材使用量入力シート'!R11="","",'A.木材使用量入力シート'!R11)</f>
        <v/>
      </c>
      <c r="M11" s="567"/>
      <c r="N11" s="567"/>
      <c r="O11" s="570"/>
      <c r="P11" s="564" t="str">
        <f>IF('A.木材使用量入力シート'!V11="","",'A.木材使用量入力シート'!V11)</f>
        <v/>
      </c>
      <c r="Q11" s="567"/>
      <c r="R11" s="567"/>
      <c r="S11" s="567"/>
      <c r="T11" s="567"/>
      <c r="U11" s="567"/>
      <c r="V11" s="567"/>
      <c r="W11" s="567"/>
      <c r="X11" s="576"/>
      <c r="Y11" s="580" t="str">
        <f>IF(I11="-","-",IF(OR($L11="製材",$L11="集成材",$L11="CLT"),VLOOKUP($P11,木材データベース!$F$3:$H$147,3,FALSE),IF($L11="木質ボード",VLOOKUP($P11,木材データベース!$B$4:$C$7,2,FALSE),IF(OR(L11="構造用合板",L11="LVL"),木材データベース!$C$8,"エラー"))))</f>
        <v>-</v>
      </c>
      <c r="Z11" s="584"/>
      <c r="AA11" s="588"/>
      <c r="AB11" s="580" t="str">
        <f>IF(I11="-","-",IF(OR($L11="製材",$L11="集成材",$L11="CLT"),木材データベース!$D$3,IF($L11="木質ボード",VLOOKUP($P11,木材データベース!$B$4:$D$7,3,FALSE),IF(OR(L11="構造用合板",L11="LVL"),木材データベース!$D$8,"エラー"))))</f>
        <v>-</v>
      </c>
      <c r="AC11" s="584"/>
      <c r="AD11" s="588"/>
      <c r="AE11" s="591" t="str">
        <f t="shared" si="0"/>
        <v>-</v>
      </c>
      <c r="AF11" s="594"/>
      <c r="AG11" s="598"/>
      <c r="AH11" s="505"/>
      <c r="AI11" s="513"/>
      <c r="AJ11" s="513"/>
      <c r="AK11" s="513"/>
      <c r="AL11" s="513"/>
      <c r="AM11" s="513"/>
      <c r="AN11" s="513"/>
      <c r="AO11" s="513"/>
      <c r="AP11" s="513"/>
      <c r="AQ11" s="513"/>
      <c r="AR11" s="513"/>
      <c r="AS11" s="513"/>
      <c r="AT11" s="513"/>
      <c r="AU11" s="532"/>
    </row>
    <row r="12" spans="1:47" ht="17.100000000000001" customHeight="1">
      <c r="A12" s="396">
        <v>3</v>
      </c>
      <c r="B12" s="541" t="str">
        <f>IF('A.木材使用量入力シート'!B12="","-",'A.木材使用量入力シート'!B12)</f>
        <v>-</v>
      </c>
      <c r="C12" s="544"/>
      <c r="D12" s="544"/>
      <c r="E12" s="544"/>
      <c r="F12" s="544"/>
      <c r="G12" s="544"/>
      <c r="H12" s="549"/>
      <c r="I12" s="553" t="str">
        <f>IF(OR('A.木材使用量入力シート'!O12="",'A.木材使用量入力シート'!I12="☐"),"-",'A.木材使用量入力シート'!O12)</f>
        <v>-</v>
      </c>
      <c r="J12" s="556"/>
      <c r="K12" s="560"/>
      <c r="L12" s="564" t="str">
        <f>IF('A.木材使用量入力シート'!R12="","",'A.木材使用量入力シート'!R12)</f>
        <v/>
      </c>
      <c r="M12" s="567"/>
      <c r="N12" s="567"/>
      <c r="O12" s="570"/>
      <c r="P12" s="564" t="str">
        <f>IF('A.木材使用量入力シート'!V12="","",'A.木材使用量入力シート'!V12)</f>
        <v/>
      </c>
      <c r="Q12" s="567"/>
      <c r="R12" s="567"/>
      <c r="S12" s="567"/>
      <c r="T12" s="567"/>
      <c r="U12" s="567"/>
      <c r="V12" s="567"/>
      <c r="W12" s="567"/>
      <c r="X12" s="576"/>
      <c r="Y12" s="580" t="str">
        <f>IF(I12="-","-",IF(OR($L12="製材",$L12="集成材",$L12="CLT"),VLOOKUP($P12,木材データベース!$F$3:$H$147,3,FALSE),IF($L12="木質ボード",VLOOKUP($P12,木材データベース!$B$4:$C$7,2,FALSE),IF(OR(L12="構造用合板",L12="LVL"),木材データベース!$C$8,"エラー"))))</f>
        <v>-</v>
      </c>
      <c r="Z12" s="584"/>
      <c r="AA12" s="588"/>
      <c r="AB12" s="580" t="str">
        <f>IF(I12="-","-",IF(OR($L12="製材",$L12="集成材",$L12="CLT"),木材データベース!$D$3,IF($L12="木質ボード",VLOOKUP($P12,木材データベース!$B$4:$D$7,3,FALSE),IF(OR(L12="構造用合板",L12="LVL"),木材データベース!$D$8,"エラー"))))</f>
        <v>-</v>
      </c>
      <c r="AC12" s="584"/>
      <c r="AD12" s="588"/>
      <c r="AE12" s="591" t="str">
        <f t="shared" si="0"/>
        <v>-</v>
      </c>
      <c r="AF12" s="594"/>
      <c r="AG12" s="598"/>
      <c r="AH12" s="505"/>
      <c r="AI12" s="513"/>
      <c r="AJ12" s="513"/>
      <c r="AK12" s="513"/>
      <c r="AL12" s="513"/>
      <c r="AM12" s="513"/>
      <c r="AN12" s="513"/>
      <c r="AO12" s="513"/>
      <c r="AP12" s="513"/>
      <c r="AQ12" s="513"/>
      <c r="AR12" s="513"/>
      <c r="AS12" s="513"/>
      <c r="AT12" s="513"/>
      <c r="AU12" s="532"/>
    </row>
    <row r="13" spans="1:47" ht="17.100000000000001" customHeight="1">
      <c r="A13" s="396">
        <v>4</v>
      </c>
      <c r="B13" s="541" t="str">
        <f>IF('A.木材使用量入力シート'!B13="","-",'A.木材使用量入力シート'!B13)</f>
        <v>-</v>
      </c>
      <c r="C13" s="544"/>
      <c r="D13" s="544"/>
      <c r="E13" s="544"/>
      <c r="F13" s="544"/>
      <c r="G13" s="544"/>
      <c r="H13" s="549"/>
      <c r="I13" s="553" t="str">
        <f>IF(OR('A.木材使用量入力シート'!O13="",'A.木材使用量入力シート'!I13="☐"),"-",'A.木材使用量入力シート'!O13)</f>
        <v>-</v>
      </c>
      <c r="J13" s="556"/>
      <c r="K13" s="560"/>
      <c r="L13" s="564" t="str">
        <f>IF('A.木材使用量入力シート'!R13="","",'A.木材使用量入力シート'!R13)</f>
        <v/>
      </c>
      <c r="M13" s="567"/>
      <c r="N13" s="567"/>
      <c r="O13" s="570"/>
      <c r="P13" s="564" t="str">
        <f>IF('A.木材使用量入力シート'!V13="","",'A.木材使用量入力シート'!V13)</f>
        <v/>
      </c>
      <c r="Q13" s="567"/>
      <c r="R13" s="567"/>
      <c r="S13" s="567"/>
      <c r="T13" s="567"/>
      <c r="U13" s="567"/>
      <c r="V13" s="567"/>
      <c r="W13" s="567"/>
      <c r="X13" s="576"/>
      <c r="Y13" s="580" t="str">
        <f>IF(I13="-","-",IF(OR($L13="製材",$L13="集成材",$L13="CLT"),VLOOKUP($P13,木材データベース!$F$3:$H$147,3,FALSE),IF($L13="木質ボード",VLOOKUP($P13,木材データベース!$B$4:$C$7,2,FALSE),IF(OR(L13="構造用合板",L13="LVL"),木材データベース!$C$8,"エラー"))))</f>
        <v>-</v>
      </c>
      <c r="Z13" s="584"/>
      <c r="AA13" s="588"/>
      <c r="AB13" s="580" t="str">
        <f>IF(I13="-","-",IF(OR($L13="製材",$L13="集成材",$L13="CLT"),木材データベース!$D$3,IF($L13="木質ボード",VLOOKUP($P13,木材データベース!$B$4:$D$7,3,FALSE),IF(OR(L13="構造用合板",L13="LVL"),木材データベース!$D$8,"エラー"))))</f>
        <v>-</v>
      </c>
      <c r="AC13" s="584"/>
      <c r="AD13" s="588"/>
      <c r="AE13" s="591" t="str">
        <f t="shared" si="0"/>
        <v>-</v>
      </c>
      <c r="AF13" s="594"/>
      <c r="AG13" s="598"/>
      <c r="AH13" s="505"/>
      <c r="AI13" s="513"/>
      <c r="AJ13" s="513"/>
      <c r="AK13" s="513"/>
      <c r="AL13" s="513"/>
      <c r="AM13" s="513"/>
      <c r="AN13" s="513"/>
      <c r="AO13" s="513"/>
      <c r="AP13" s="513"/>
      <c r="AQ13" s="513"/>
      <c r="AR13" s="513"/>
      <c r="AS13" s="513"/>
      <c r="AT13" s="513"/>
      <c r="AU13" s="532"/>
    </row>
    <row r="14" spans="1:47" ht="17.100000000000001" customHeight="1">
      <c r="A14" s="396">
        <v>5</v>
      </c>
      <c r="B14" s="541" t="str">
        <f>IF('A.木材使用量入力シート'!B14="","-",'A.木材使用量入力シート'!B14)</f>
        <v>-</v>
      </c>
      <c r="C14" s="544"/>
      <c r="D14" s="544"/>
      <c r="E14" s="544"/>
      <c r="F14" s="544"/>
      <c r="G14" s="544"/>
      <c r="H14" s="549"/>
      <c r="I14" s="553" t="str">
        <f>IF(OR('A.木材使用量入力シート'!O14="",'A.木材使用量入力シート'!I14="☐"),"-",'A.木材使用量入力シート'!O14)</f>
        <v>-</v>
      </c>
      <c r="J14" s="556"/>
      <c r="K14" s="560"/>
      <c r="L14" s="564" t="str">
        <f>IF('A.木材使用量入力シート'!R14="","",'A.木材使用量入力シート'!R14)</f>
        <v/>
      </c>
      <c r="M14" s="567"/>
      <c r="N14" s="567"/>
      <c r="O14" s="570"/>
      <c r="P14" s="564" t="str">
        <f>IF('A.木材使用量入力シート'!V14="","",'A.木材使用量入力シート'!V14)</f>
        <v/>
      </c>
      <c r="Q14" s="567"/>
      <c r="R14" s="567"/>
      <c r="S14" s="567"/>
      <c r="T14" s="567"/>
      <c r="U14" s="567"/>
      <c r="V14" s="567"/>
      <c r="W14" s="567"/>
      <c r="X14" s="576"/>
      <c r="Y14" s="580" t="str">
        <f>IF(I14="-","-",IF(OR($L14="製材",$L14="集成材",$L14="CLT"),VLOOKUP($P14,木材データベース!$F$3:$H$147,3,FALSE),IF($L14="木質ボード",VLOOKUP($P14,木材データベース!$B$4:$C$7,2,FALSE),IF(OR(L14="構造用合板",L14="LVL"),木材データベース!$C$8,"エラー"))))</f>
        <v>-</v>
      </c>
      <c r="Z14" s="584"/>
      <c r="AA14" s="588"/>
      <c r="AB14" s="580" t="str">
        <f>IF(I14="-","-",IF(OR($L14="製材",$L14="集成材",$L14="CLT"),木材データベース!$D$3,IF($L14="木質ボード",VLOOKUP($P14,木材データベース!$B$4:$D$7,3,FALSE),IF(OR(L14="構造用合板",L14="LVL"),木材データベース!$D$8,"エラー"))))</f>
        <v>-</v>
      </c>
      <c r="AC14" s="584"/>
      <c r="AD14" s="588"/>
      <c r="AE14" s="591" t="str">
        <f t="shared" si="0"/>
        <v>-</v>
      </c>
      <c r="AF14" s="594"/>
      <c r="AG14" s="598"/>
      <c r="AH14" s="505"/>
      <c r="AI14" s="513"/>
      <c r="AJ14" s="513"/>
      <c r="AK14" s="513"/>
      <c r="AL14" s="513"/>
      <c r="AM14" s="513"/>
      <c r="AN14" s="513"/>
      <c r="AO14" s="513"/>
      <c r="AP14" s="513"/>
      <c r="AQ14" s="513"/>
      <c r="AR14" s="513"/>
      <c r="AS14" s="513"/>
      <c r="AT14" s="513"/>
      <c r="AU14" s="532"/>
    </row>
    <row r="15" spans="1:47" ht="17.100000000000001" customHeight="1">
      <c r="A15" s="396">
        <v>6</v>
      </c>
      <c r="B15" s="541" t="str">
        <f>IF('A.木材使用量入力シート'!B15="","-",'A.木材使用量入力シート'!B15)</f>
        <v>-</v>
      </c>
      <c r="C15" s="544"/>
      <c r="D15" s="544"/>
      <c r="E15" s="544"/>
      <c r="F15" s="544"/>
      <c r="G15" s="544"/>
      <c r="H15" s="549"/>
      <c r="I15" s="553" t="str">
        <f>IF(OR('A.木材使用量入力シート'!O15="",'A.木材使用量入力シート'!I15="☐"),"-",'A.木材使用量入力シート'!O15)</f>
        <v>-</v>
      </c>
      <c r="J15" s="556"/>
      <c r="K15" s="560"/>
      <c r="L15" s="564" t="str">
        <f>IF('A.木材使用量入力シート'!R15="","",'A.木材使用量入力シート'!R15)</f>
        <v/>
      </c>
      <c r="M15" s="567"/>
      <c r="N15" s="567"/>
      <c r="O15" s="570"/>
      <c r="P15" s="564" t="str">
        <f>IF('A.木材使用量入力シート'!V15="","",'A.木材使用量入力シート'!V15)</f>
        <v/>
      </c>
      <c r="Q15" s="567"/>
      <c r="R15" s="567"/>
      <c r="S15" s="567"/>
      <c r="T15" s="567"/>
      <c r="U15" s="567"/>
      <c r="V15" s="567"/>
      <c r="W15" s="567"/>
      <c r="X15" s="576"/>
      <c r="Y15" s="580" t="str">
        <f>IF(I15="-","-",IF(OR($L15="製材",$L15="集成材",$L15="CLT"),VLOOKUP($P15,木材データベース!$F$3:$H$147,3,FALSE),IF($L15="木質ボード",VLOOKUP($P15,木材データベース!$B$4:$C$7,2,FALSE),IF(OR(L15="構造用合板",L15="LVL"),木材データベース!$C$8,"エラー"))))</f>
        <v>-</v>
      </c>
      <c r="Z15" s="584"/>
      <c r="AA15" s="588"/>
      <c r="AB15" s="580" t="str">
        <f>IF(I15="-","-",IF(OR($L15="製材",$L15="集成材",$L15="CLT"),木材データベース!$D$3,IF($L15="木質ボード",VLOOKUP($P15,木材データベース!$B$4:$D$7,3,FALSE),IF(OR(L15="構造用合板",L15="LVL"),木材データベース!$D$8,"エラー"))))</f>
        <v>-</v>
      </c>
      <c r="AC15" s="584"/>
      <c r="AD15" s="588"/>
      <c r="AE15" s="591" t="str">
        <f t="shared" si="0"/>
        <v>-</v>
      </c>
      <c r="AF15" s="594"/>
      <c r="AG15" s="598"/>
      <c r="AH15" s="505"/>
      <c r="AI15" s="513"/>
      <c r="AJ15" s="513"/>
      <c r="AK15" s="513"/>
      <c r="AL15" s="513"/>
      <c r="AM15" s="513"/>
      <c r="AN15" s="513"/>
      <c r="AO15" s="513"/>
      <c r="AP15" s="513"/>
      <c r="AQ15" s="513"/>
      <c r="AR15" s="513"/>
      <c r="AS15" s="513"/>
      <c r="AT15" s="513"/>
      <c r="AU15" s="532"/>
    </row>
    <row r="16" spans="1:47" ht="17.100000000000001" customHeight="1">
      <c r="A16" s="396">
        <v>7</v>
      </c>
      <c r="B16" s="541" t="str">
        <f>IF('A.木材使用量入力シート'!B16="","-",'A.木材使用量入力シート'!B16)</f>
        <v>-</v>
      </c>
      <c r="C16" s="544"/>
      <c r="D16" s="544"/>
      <c r="E16" s="544"/>
      <c r="F16" s="544"/>
      <c r="G16" s="544"/>
      <c r="H16" s="549"/>
      <c r="I16" s="553" t="str">
        <f>IF(OR('A.木材使用量入力シート'!O16="",'A.木材使用量入力シート'!I16="☐"),"-",'A.木材使用量入力シート'!O16)</f>
        <v>-</v>
      </c>
      <c r="J16" s="556"/>
      <c r="K16" s="560"/>
      <c r="L16" s="564" t="str">
        <f>IF('A.木材使用量入力シート'!R16="","",'A.木材使用量入力シート'!R16)</f>
        <v/>
      </c>
      <c r="M16" s="567"/>
      <c r="N16" s="567"/>
      <c r="O16" s="570"/>
      <c r="P16" s="564" t="str">
        <f>IF('A.木材使用量入力シート'!V16="","",'A.木材使用量入力シート'!V16)</f>
        <v/>
      </c>
      <c r="Q16" s="567"/>
      <c r="R16" s="567"/>
      <c r="S16" s="567"/>
      <c r="T16" s="567"/>
      <c r="U16" s="567"/>
      <c r="V16" s="567"/>
      <c r="W16" s="567"/>
      <c r="X16" s="576"/>
      <c r="Y16" s="580" t="str">
        <f>IF(I16="-","-",IF(OR($L16="製材",$L16="集成材",$L16="CLT"),VLOOKUP($P16,木材データベース!$F$3:$H$147,3,FALSE),IF($L16="木質ボード",VLOOKUP($P16,木材データベース!$B$4:$C$7,2,FALSE),IF(OR(L16="構造用合板",L16="LVL"),木材データベース!$C$8,"エラー"))))</f>
        <v>-</v>
      </c>
      <c r="Z16" s="584"/>
      <c r="AA16" s="588"/>
      <c r="AB16" s="580" t="str">
        <f>IF(I16="-","-",IF(OR($L16="製材",$L16="集成材",$L16="CLT"),木材データベース!$D$3,IF($L16="木質ボード",VLOOKUP($P16,木材データベース!$B$4:$D$7,3,FALSE),IF(OR(L16="構造用合板",L16="LVL"),木材データベース!$D$8,"エラー"))))</f>
        <v>-</v>
      </c>
      <c r="AC16" s="584"/>
      <c r="AD16" s="588"/>
      <c r="AE16" s="591" t="str">
        <f t="shared" si="0"/>
        <v>-</v>
      </c>
      <c r="AF16" s="594"/>
      <c r="AG16" s="598"/>
      <c r="AH16" s="505"/>
      <c r="AI16" s="513"/>
      <c r="AJ16" s="513"/>
      <c r="AK16" s="513"/>
      <c r="AL16" s="513"/>
      <c r="AM16" s="513"/>
      <c r="AN16" s="513"/>
      <c r="AO16" s="513"/>
      <c r="AP16" s="513"/>
      <c r="AQ16" s="513"/>
      <c r="AR16" s="513"/>
      <c r="AS16" s="513"/>
      <c r="AT16" s="513"/>
      <c r="AU16" s="532"/>
    </row>
    <row r="17" spans="1:47" ht="17.100000000000001" customHeight="1">
      <c r="A17" s="396">
        <v>8</v>
      </c>
      <c r="B17" s="541" t="str">
        <f>IF('A.木材使用量入力シート'!B17="","-",'A.木材使用量入力シート'!B17)</f>
        <v>-</v>
      </c>
      <c r="C17" s="544"/>
      <c r="D17" s="544"/>
      <c r="E17" s="544"/>
      <c r="F17" s="544"/>
      <c r="G17" s="544"/>
      <c r="H17" s="549"/>
      <c r="I17" s="553" t="str">
        <f>IF(OR('A.木材使用量入力シート'!O17="",'A.木材使用量入力シート'!I17="☐"),"-",'A.木材使用量入力シート'!O17)</f>
        <v>-</v>
      </c>
      <c r="J17" s="556"/>
      <c r="K17" s="560"/>
      <c r="L17" s="564" t="str">
        <f>IF('A.木材使用量入力シート'!R17="","",'A.木材使用量入力シート'!R17)</f>
        <v/>
      </c>
      <c r="M17" s="567"/>
      <c r="N17" s="567"/>
      <c r="O17" s="570"/>
      <c r="P17" s="564" t="str">
        <f>IF('A.木材使用量入力シート'!V17="","",'A.木材使用量入力シート'!V17)</f>
        <v/>
      </c>
      <c r="Q17" s="567"/>
      <c r="R17" s="567"/>
      <c r="S17" s="567"/>
      <c r="T17" s="567"/>
      <c r="U17" s="567"/>
      <c r="V17" s="567"/>
      <c r="W17" s="567"/>
      <c r="X17" s="576"/>
      <c r="Y17" s="580" t="str">
        <f>IF(I17="-","-",IF(OR($L17="製材",$L17="集成材",$L17="CLT"),VLOOKUP($P17,木材データベース!$F$3:$H$147,3,FALSE),IF($L17="木質ボード",VLOOKUP($P17,木材データベース!$B$4:$C$7,2,FALSE),IF(OR(L17="構造用合板",L17="LVL"),木材データベース!$C$8,"エラー"))))</f>
        <v>-</v>
      </c>
      <c r="Z17" s="584"/>
      <c r="AA17" s="588"/>
      <c r="AB17" s="580" t="str">
        <f>IF(I17="-","-",IF(OR($L17="製材",$L17="集成材",$L17="CLT"),木材データベース!$D$3,IF($L17="木質ボード",VLOOKUP($P17,木材データベース!$B$4:$D$7,3,FALSE),IF(OR(L17="構造用合板",L17="LVL"),木材データベース!$D$8,"エラー"))))</f>
        <v>-</v>
      </c>
      <c r="AC17" s="584"/>
      <c r="AD17" s="588"/>
      <c r="AE17" s="591" t="str">
        <f t="shared" si="0"/>
        <v>-</v>
      </c>
      <c r="AF17" s="594"/>
      <c r="AG17" s="598"/>
      <c r="AH17" s="505"/>
      <c r="AI17" s="513"/>
      <c r="AJ17" s="513"/>
      <c r="AK17" s="513"/>
      <c r="AL17" s="513"/>
      <c r="AM17" s="513"/>
      <c r="AN17" s="513"/>
      <c r="AO17" s="513"/>
      <c r="AP17" s="513"/>
      <c r="AQ17" s="513"/>
      <c r="AR17" s="513"/>
      <c r="AS17" s="513"/>
      <c r="AT17" s="513"/>
      <c r="AU17" s="532"/>
    </row>
    <row r="18" spans="1:47" ht="17.100000000000001" customHeight="1">
      <c r="A18" s="396">
        <v>9</v>
      </c>
      <c r="B18" s="541" t="str">
        <f>IF('A.木材使用量入力シート'!B18="","-",'A.木材使用量入力シート'!B18)</f>
        <v>-</v>
      </c>
      <c r="C18" s="544"/>
      <c r="D18" s="544"/>
      <c r="E18" s="544"/>
      <c r="F18" s="544"/>
      <c r="G18" s="544"/>
      <c r="H18" s="549"/>
      <c r="I18" s="553" t="str">
        <f>IF(OR('A.木材使用量入力シート'!O18="",'A.木材使用量入力シート'!I18="☐"),"-",'A.木材使用量入力シート'!O18)</f>
        <v>-</v>
      </c>
      <c r="J18" s="556"/>
      <c r="K18" s="560"/>
      <c r="L18" s="564" t="str">
        <f>IF('A.木材使用量入力シート'!R18="","",'A.木材使用量入力シート'!R18)</f>
        <v/>
      </c>
      <c r="M18" s="567"/>
      <c r="N18" s="567"/>
      <c r="O18" s="570"/>
      <c r="P18" s="564" t="str">
        <f>IF('A.木材使用量入力シート'!V18="","",'A.木材使用量入力シート'!V18)</f>
        <v/>
      </c>
      <c r="Q18" s="567"/>
      <c r="R18" s="567"/>
      <c r="S18" s="567"/>
      <c r="T18" s="567"/>
      <c r="U18" s="567"/>
      <c r="V18" s="567"/>
      <c r="W18" s="567"/>
      <c r="X18" s="576"/>
      <c r="Y18" s="580" t="str">
        <f>IF(I18="-","-",IF(OR($L18="製材",$L18="集成材",$L18="CLT"),VLOOKUP($P18,木材データベース!$F$3:$H$147,3,FALSE),IF($L18="木質ボード",VLOOKUP($P18,木材データベース!$B$4:$C$7,2,FALSE),IF(OR(L18="構造用合板",L18="LVL"),木材データベース!$C$8,"エラー"))))</f>
        <v>-</v>
      </c>
      <c r="Z18" s="584"/>
      <c r="AA18" s="588"/>
      <c r="AB18" s="580" t="str">
        <f>IF(I18="-","-",IF(OR($L18="製材",$L18="集成材",$L18="CLT"),木材データベース!$D$3,IF($L18="木質ボード",VLOOKUP($P18,木材データベース!$B$4:$D$7,3,FALSE),IF(OR(L18="構造用合板",L18="LVL"),木材データベース!$D$8,"エラー"))))</f>
        <v>-</v>
      </c>
      <c r="AC18" s="584"/>
      <c r="AD18" s="588"/>
      <c r="AE18" s="591" t="str">
        <f t="shared" si="0"/>
        <v>-</v>
      </c>
      <c r="AF18" s="594"/>
      <c r="AG18" s="598"/>
      <c r="AH18" s="505"/>
      <c r="AI18" s="513"/>
      <c r="AJ18" s="513"/>
      <c r="AK18" s="513"/>
      <c r="AL18" s="513"/>
      <c r="AM18" s="513"/>
      <c r="AN18" s="513"/>
      <c r="AO18" s="513"/>
      <c r="AP18" s="513"/>
      <c r="AQ18" s="513"/>
      <c r="AR18" s="513"/>
      <c r="AS18" s="513"/>
      <c r="AT18" s="513"/>
      <c r="AU18" s="532"/>
    </row>
    <row r="19" spans="1:47" ht="17.100000000000001" customHeight="1">
      <c r="A19" s="396">
        <v>10</v>
      </c>
      <c r="B19" s="541" t="str">
        <f>IF('A.木材使用量入力シート'!B19="","-",'A.木材使用量入力シート'!B19)</f>
        <v>-</v>
      </c>
      <c r="C19" s="544"/>
      <c r="D19" s="544"/>
      <c r="E19" s="544"/>
      <c r="F19" s="544"/>
      <c r="G19" s="544"/>
      <c r="H19" s="549"/>
      <c r="I19" s="553" t="str">
        <f>IF(OR('A.木材使用量入力シート'!O19="",'A.木材使用量入力シート'!I19="☐"),"-",'A.木材使用量入力シート'!O19)</f>
        <v>-</v>
      </c>
      <c r="J19" s="556"/>
      <c r="K19" s="560"/>
      <c r="L19" s="564" t="str">
        <f>IF('A.木材使用量入力シート'!R19="","",'A.木材使用量入力シート'!R19)</f>
        <v/>
      </c>
      <c r="M19" s="567"/>
      <c r="N19" s="567"/>
      <c r="O19" s="570"/>
      <c r="P19" s="564" t="str">
        <f>IF('A.木材使用量入力シート'!V19="","",'A.木材使用量入力シート'!V19)</f>
        <v/>
      </c>
      <c r="Q19" s="567"/>
      <c r="R19" s="567"/>
      <c r="S19" s="567"/>
      <c r="T19" s="567"/>
      <c r="U19" s="567"/>
      <c r="V19" s="567"/>
      <c r="W19" s="567"/>
      <c r="X19" s="576"/>
      <c r="Y19" s="580" t="str">
        <f>IF(I19="-","-",IF(OR($L19="製材",$L19="集成材",$L19="CLT"),VLOOKUP($P19,木材データベース!$F$3:$H$147,3,FALSE),IF($L19="木質ボード",VLOOKUP($P19,木材データベース!$B$4:$C$7,2,FALSE),IF(OR(L19="構造用合板",L19="LVL"),木材データベース!$C$8,"エラー"))))</f>
        <v>-</v>
      </c>
      <c r="Z19" s="584"/>
      <c r="AA19" s="588"/>
      <c r="AB19" s="580" t="str">
        <f>IF(I19="-","-",IF(OR($L19="製材",$L19="集成材",$L19="CLT"),木材データベース!$D$3,IF($L19="木質ボード",VLOOKUP($P19,木材データベース!$B$4:$D$7,3,FALSE),IF(OR(L19="構造用合板",L19="LVL"),木材データベース!$D$8,"エラー"))))</f>
        <v>-</v>
      </c>
      <c r="AC19" s="584"/>
      <c r="AD19" s="588"/>
      <c r="AE19" s="591" t="str">
        <f t="shared" si="0"/>
        <v>-</v>
      </c>
      <c r="AF19" s="594"/>
      <c r="AG19" s="598"/>
      <c r="AH19" s="505"/>
      <c r="AI19" s="513"/>
      <c r="AJ19" s="513"/>
      <c r="AK19" s="513"/>
      <c r="AL19" s="513"/>
      <c r="AM19" s="513"/>
      <c r="AN19" s="513"/>
      <c r="AO19" s="513"/>
      <c r="AP19" s="513"/>
      <c r="AQ19" s="513"/>
      <c r="AR19" s="513"/>
      <c r="AS19" s="513"/>
      <c r="AT19" s="513"/>
      <c r="AU19" s="532"/>
    </row>
    <row r="20" spans="1:47" ht="17.100000000000001" customHeight="1">
      <c r="A20" s="396">
        <v>11</v>
      </c>
      <c r="B20" s="541" t="str">
        <f>IF('A.木材使用量入力シート'!B20="","-",'A.木材使用量入力シート'!B20)</f>
        <v>-</v>
      </c>
      <c r="C20" s="544"/>
      <c r="D20" s="544"/>
      <c r="E20" s="544"/>
      <c r="F20" s="544"/>
      <c r="G20" s="544"/>
      <c r="H20" s="549"/>
      <c r="I20" s="553" t="str">
        <f>IF(OR('A.木材使用量入力シート'!O20="",'A.木材使用量入力シート'!I20="☐"),"-",'A.木材使用量入力シート'!O20)</f>
        <v>-</v>
      </c>
      <c r="J20" s="556"/>
      <c r="K20" s="560"/>
      <c r="L20" s="564" t="str">
        <f>IF('A.木材使用量入力シート'!R20="","",'A.木材使用量入力シート'!R20)</f>
        <v/>
      </c>
      <c r="M20" s="567"/>
      <c r="N20" s="567"/>
      <c r="O20" s="570"/>
      <c r="P20" s="564" t="str">
        <f>IF('A.木材使用量入力シート'!V20="","",'A.木材使用量入力シート'!V20)</f>
        <v/>
      </c>
      <c r="Q20" s="567"/>
      <c r="R20" s="567"/>
      <c r="S20" s="567"/>
      <c r="T20" s="567"/>
      <c r="U20" s="567"/>
      <c r="V20" s="567"/>
      <c r="W20" s="567"/>
      <c r="X20" s="576"/>
      <c r="Y20" s="580" t="str">
        <f>IF(I20="-","-",IF(OR($L20="製材",$L20="集成材",$L20="CLT"),VLOOKUP($P20,木材データベース!$F$3:$H$147,3,FALSE),IF($L20="木質ボード",VLOOKUP($P20,木材データベース!$B$4:$C$7,2,FALSE),IF(OR(L20="構造用合板",L20="LVL"),木材データベース!$C$8,"エラー"))))</f>
        <v>-</v>
      </c>
      <c r="Z20" s="584"/>
      <c r="AA20" s="588"/>
      <c r="AB20" s="580" t="str">
        <f>IF(I20="-","-",IF(OR($L20="製材",$L20="集成材",$L20="CLT"),木材データベース!$D$3,IF($L20="木質ボード",VLOOKUP($P20,木材データベース!$B$4:$D$7,3,FALSE),IF(OR(L20="構造用合板",L20="LVL"),木材データベース!$D$8,"エラー"))))</f>
        <v>-</v>
      </c>
      <c r="AC20" s="584"/>
      <c r="AD20" s="588"/>
      <c r="AE20" s="591" t="str">
        <f t="shared" si="0"/>
        <v>-</v>
      </c>
      <c r="AF20" s="594"/>
      <c r="AG20" s="598"/>
      <c r="AH20" s="505"/>
      <c r="AI20" s="513"/>
      <c r="AJ20" s="513"/>
      <c r="AK20" s="513"/>
      <c r="AL20" s="513"/>
      <c r="AM20" s="513"/>
      <c r="AN20" s="513"/>
      <c r="AO20" s="513"/>
      <c r="AP20" s="513"/>
      <c r="AQ20" s="513"/>
      <c r="AR20" s="513"/>
      <c r="AS20" s="513"/>
      <c r="AT20" s="513"/>
      <c r="AU20" s="532"/>
    </row>
    <row r="21" spans="1:47" ht="17.100000000000001" customHeight="1">
      <c r="A21" s="396">
        <v>12</v>
      </c>
      <c r="B21" s="541" t="str">
        <f>IF('A.木材使用量入力シート'!B21="","-",'A.木材使用量入力シート'!B21)</f>
        <v>-</v>
      </c>
      <c r="C21" s="544"/>
      <c r="D21" s="544"/>
      <c r="E21" s="544"/>
      <c r="F21" s="544"/>
      <c r="G21" s="544"/>
      <c r="H21" s="549"/>
      <c r="I21" s="553" t="str">
        <f>IF(OR('A.木材使用量入力シート'!O21="",'A.木材使用量入力シート'!I21="☐"),"-",'A.木材使用量入力シート'!O21)</f>
        <v>-</v>
      </c>
      <c r="J21" s="556"/>
      <c r="K21" s="560"/>
      <c r="L21" s="564" t="str">
        <f>IF('A.木材使用量入力シート'!R21="","",'A.木材使用量入力シート'!R21)</f>
        <v/>
      </c>
      <c r="M21" s="567"/>
      <c r="N21" s="567"/>
      <c r="O21" s="570"/>
      <c r="P21" s="564" t="str">
        <f>IF('A.木材使用量入力シート'!V21="","",'A.木材使用量入力シート'!V21)</f>
        <v/>
      </c>
      <c r="Q21" s="567"/>
      <c r="R21" s="567"/>
      <c r="S21" s="567"/>
      <c r="T21" s="567"/>
      <c r="U21" s="567"/>
      <c r="V21" s="567"/>
      <c r="W21" s="567"/>
      <c r="X21" s="576"/>
      <c r="Y21" s="580" t="str">
        <f>IF(I21="-","-",IF(OR($L21="製材",$L21="集成材",$L21="CLT"),VLOOKUP($P21,木材データベース!$F$3:$H$147,3,FALSE),IF($L21="木質ボード",VLOOKUP($P21,木材データベース!$B$4:$C$7,2,FALSE),IF(OR(L21="構造用合板",L21="LVL"),木材データベース!$C$8,"エラー"))))</f>
        <v>-</v>
      </c>
      <c r="Z21" s="584"/>
      <c r="AA21" s="588"/>
      <c r="AB21" s="580" t="str">
        <f>IF(I21="-","-",IF(OR($L21="製材",$L21="集成材",$L21="CLT"),木材データベース!$D$3,IF($L21="木質ボード",VLOOKUP($P21,木材データベース!$B$4:$D$7,3,FALSE),IF(OR(L21="構造用合板",L21="LVL"),木材データベース!$D$8,"エラー"))))</f>
        <v>-</v>
      </c>
      <c r="AC21" s="584"/>
      <c r="AD21" s="588"/>
      <c r="AE21" s="591" t="str">
        <f t="shared" si="0"/>
        <v>-</v>
      </c>
      <c r="AF21" s="594"/>
      <c r="AG21" s="598"/>
      <c r="AH21" s="505"/>
      <c r="AI21" s="513"/>
      <c r="AJ21" s="513"/>
      <c r="AK21" s="513"/>
      <c r="AL21" s="513"/>
      <c r="AM21" s="513"/>
      <c r="AN21" s="513"/>
      <c r="AO21" s="513"/>
      <c r="AP21" s="513"/>
      <c r="AQ21" s="513"/>
      <c r="AR21" s="513"/>
      <c r="AS21" s="513"/>
      <c r="AT21" s="513"/>
      <c r="AU21" s="532"/>
    </row>
    <row r="22" spans="1:47" ht="17.100000000000001" customHeight="1">
      <c r="A22" s="396">
        <v>13</v>
      </c>
      <c r="B22" s="541" t="str">
        <f>IF('A.木材使用量入力シート'!B22="","-",'A.木材使用量入力シート'!B22)</f>
        <v>-</v>
      </c>
      <c r="C22" s="544"/>
      <c r="D22" s="544"/>
      <c r="E22" s="544"/>
      <c r="F22" s="544"/>
      <c r="G22" s="544"/>
      <c r="H22" s="549"/>
      <c r="I22" s="553" t="str">
        <f>IF(OR('A.木材使用量入力シート'!O22="",'A.木材使用量入力シート'!I22="☐"),"-",'A.木材使用量入力シート'!O22)</f>
        <v>-</v>
      </c>
      <c r="J22" s="556"/>
      <c r="K22" s="560"/>
      <c r="L22" s="564" t="str">
        <f>IF('A.木材使用量入力シート'!R22="","",'A.木材使用量入力シート'!R22)</f>
        <v/>
      </c>
      <c r="M22" s="567"/>
      <c r="N22" s="567"/>
      <c r="O22" s="570"/>
      <c r="P22" s="564" t="str">
        <f>IF('A.木材使用量入力シート'!V22="","",'A.木材使用量入力シート'!V22)</f>
        <v/>
      </c>
      <c r="Q22" s="567"/>
      <c r="R22" s="567"/>
      <c r="S22" s="567"/>
      <c r="T22" s="567"/>
      <c r="U22" s="567"/>
      <c r="V22" s="567"/>
      <c r="W22" s="567"/>
      <c r="X22" s="576"/>
      <c r="Y22" s="580" t="str">
        <f>IF(I22="-","-",IF(OR($L22="製材",$L22="集成材",$L22="CLT"),VLOOKUP($P22,木材データベース!$F$3:$H$147,3,FALSE),IF($L22="木質ボード",VLOOKUP($P22,木材データベース!$B$4:$C$7,2,FALSE),IF(OR(L22="構造用合板",L22="LVL"),木材データベース!$C$8,"エラー"))))</f>
        <v>-</v>
      </c>
      <c r="Z22" s="584"/>
      <c r="AA22" s="588"/>
      <c r="AB22" s="580" t="str">
        <f>IF(I22="-","-",IF(OR($L22="製材",$L22="集成材",$L22="CLT"),木材データベース!$D$3,IF($L22="木質ボード",VLOOKUP($P22,木材データベース!$B$4:$D$7,3,FALSE),IF(OR(L22="構造用合板",L22="LVL"),木材データベース!$D$8,"エラー"))))</f>
        <v>-</v>
      </c>
      <c r="AC22" s="584"/>
      <c r="AD22" s="588"/>
      <c r="AE22" s="591" t="str">
        <f t="shared" si="0"/>
        <v>-</v>
      </c>
      <c r="AF22" s="594"/>
      <c r="AG22" s="598"/>
      <c r="AH22" s="505"/>
      <c r="AI22" s="513"/>
      <c r="AJ22" s="513"/>
      <c r="AK22" s="513"/>
      <c r="AL22" s="513"/>
      <c r="AM22" s="513"/>
      <c r="AN22" s="513"/>
      <c r="AO22" s="513"/>
      <c r="AP22" s="513"/>
      <c r="AQ22" s="513"/>
      <c r="AR22" s="513"/>
      <c r="AS22" s="513"/>
      <c r="AT22" s="513"/>
      <c r="AU22" s="532"/>
    </row>
    <row r="23" spans="1:47" ht="17.100000000000001" customHeight="1">
      <c r="A23" s="396">
        <v>14</v>
      </c>
      <c r="B23" s="541" t="str">
        <f>IF('A.木材使用量入力シート'!B23="","-",'A.木材使用量入力シート'!B23)</f>
        <v>-</v>
      </c>
      <c r="C23" s="544"/>
      <c r="D23" s="544"/>
      <c r="E23" s="544"/>
      <c r="F23" s="544"/>
      <c r="G23" s="544"/>
      <c r="H23" s="549"/>
      <c r="I23" s="553" t="str">
        <f>IF(OR('A.木材使用量入力シート'!O23="",'A.木材使用量入力シート'!I23="☐"),"-",'A.木材使用量入力シート'!O23)</f>
        <v>-</v>
      </c>
      <c r="J23" s="556"/>
      <c r="K23" s="560"/>
      <c r="L23" s="564" t="str">
        <f>IF('A.木材使用量入力シート'!R23="","",'A.木材使用量入力シート'!R23)</f>
        <v/>
      </c>
      <c r="M23" s="567"/>
      <c r="N23" s="567"/>
      <c r="O23" s="570"/>
      <c r="P23" s="564" t="str">
        <f>IF('A.木材使用量入力シート'!V23="","",'A.木材使用量入力シート'!V23)</f>
        <v/>
      </c>
      <c r="Q23" s="567"/>
      <c r="R23" s="567"/>
      <c r="S23" s="567"/>
      <c r="T23" s="567"/>
      <c r="U23" s="567"/>
      <c r="V23" s="567"/>
      <c r="W23" s="567"/>
      <c r="X23" s="576"/>
      <c r="Y23" s="580" t="str">
        <f>IF(I23="-","-",IF(OR($L23="製材",$L23="集成材",$L23="CLT"),VLOOKUP($P23,木材データベース!$F$3:$H$147,3,FALSE),IF($L23="木質ボード",VLOOKUP($P23,木材データベース!$B$4:$C$7,2,FALSE),IF(OR(L23="構造用合板",L23="LVL"),木材データベース!$C$8,"エラー"))))</f>
        <v>-</v>
      </c>
      <c r="Z23" s="584"/>
      <c r="AA23" s="588"/>
      <c r="AB23" s="580" t="str">
        <f>IF(I23="-","-",IF(OR($L23="製材",$L23="集成材",$L23="CLT"),木材データベース!$D$3,IF($L23="木質ボード",VLOOKUP($P23,木材データベース!$B$4:$D$7,3,FALSE),IF(OR(L23="構造用合板",L23="LVL"),木材データベース!$D$8,"エラー"))))</f>
        <v>-</v>
      </c>
      <c r="AC23" s="584"/>
      <c r="AD23" s="588"/>
      <c r="AE23" s="591" t="str">
        <f t="shared" si="0"/>
        <v>-</v>
      </c>
      <c r="AF23" s="594"/>
      <c r="AG23" s="598"/>
      <c r="AH23" s="506"/>
      <c r="AI23" s="514"/>
      <c r="AJ23" s="514"/>
      <c r="AK23" s="514"/>
      <c r="AL23" s="514"/>
      <c r="AM23" s="514"/>
      <c r="AN23" s="514"/>
      <c r="AO23" s="514"/>
      <c r="AP23" s="514"/>
      <c r="AQ23" s="514"/>
      <c r="AR23" s="514"/>
      <c r="AS23" s="514"/>
      <c r="AT23" s="514"/>
      <c r="AU23" s="533"/>
    </row>
    <row r="24" spans="1:47" ht="17.100000000000001" customHeight="1">
      <c r="A24" s="396">
        <v>15</v>
      </c>
      <c r="B24" s="541" t="str">
        <f>IF('A.木材使用量入力シート'!B24="","-",'A.木材使用量入力シート'!B24)</f>
        <v>-</v>
      </c>
      <c r="C24" s="544"/>
      <c r="D24" s="544"/>
      <c r="E24" s="544"/>
      <c r="F24" s="544"/>
      <c r="G24" s="544"/>
      <c r="H24" s="549"/>
      <c r="I24" s="553" t="str">
        <f>IF(OR('A.木材使用量入力シート'!O24="",'A.木材使用量入力シート'!I24="☐"),"-",'A.木材使用量入力シート'!O24)</f>
        <v>-</v>
      </c>
      <c r="J24" s="556"/>
      <c r="K24" s="560"/>
      <c r="L24" s="564" t="str">
        <f>IF('A.木材使用量入力シート'!R24="","",'A.木材使用量入力シート'!R24)</f>
        <v/>
      </c>
      <c r="M24" s="567"/>
      <c r="N24" s="567"/>
      <c r="O24" s="570"/>
      <c r="P24" s="564" t="str">
        <f>IF('A.木材使用量入力シート'!V24="","",'A.木材使用量入力シート'!V24)</f>
        <v/>
      </c>
      <c r="Q24" s="567"/>
      <c r="R24" s="567"/>
      <c r="S24" s="567"/>
      <c r="T24" s="567"/>
      <c r="U24" s="567"/>
      <c r="V24" s="567"/>
      <c r="W24" s="567"/>
      <c r="X24" s="576"/>
      <c r="Y24" s="580" t="str">
        <f>IF(I24="-","-",IF(OR($L24="製材",$L24="集成材",$L24="CLT"),VLOOKUP($P24,木材データベース!$F$3:$H$147,3,FALSE),IF($L24="木質ボード",VLOOKUP($P24,木材データベース!$B$4:$C$7,2,FALSE),IF(OR(L24="構造用合板",L24="LVL"),木材データベース!$C$8,"エラー"))))</f>
        <v>-</v>
      </c>
      <c r="Z24" s="584"/>
      <c r="AA24" s="588"/>
      <c r="AB24" s="580" t="str">
        <f>IF(I24="-","-",IF(OR($L24="製材",$L24="集成材",$L24="CLT"),木材データベース!$D$3,IF($L24="木質ボード",VLOOKUP($P24,木材データベース!$B$4:$D$7,3,FALSE),IF(OR(L24="構造用合板",L24="LVL"),木材データベース!$D$8,"エラー"))))</f>
        <v>-</v>
      </c>
      <c r="AC24" s="584"/>
      <c r="AD24" s="588"/>
      <c r="AE24" s="591" t="str">
        <f t="shared" si="0"/>
        <v>-</v>
      </c>
      <c r="AF24" s="594"/>
      <c r="AG24" s="598"/>
      <c r="AH24" s="506"/>
      <c r="AU24" s="534"/>
    </row>
    <row r="25" spans="1:47" ht="17.100000000000001" customHeight="1">
      <c r="A25" s="396">
        <v>16</v>
      </c>
      <c r="B25" s="541" t="str">
        <f>IF('A.木材使用量入力シート'!B25="","-",'A.木材使用量入力シート'!B25)</f>
        <v>-</v>
      </c>
      <c r="C25" s="544"/>
      <c r="D25" s="544"/>
      <c r="E25" s="544"/>
      <c r="F25" s="544"/>
      <c r="G25" s="544"/>
      <c r="H25" s="549"/>
      <c r="I25" s="553" t="str">
        <f>IF(OR('A.木材使用量入力シート'!O25="",'A.木材使用量入力シート'!I25="☐"),"-",'A.木材使用量入力シート'!O25)</f>
        <v>-</v>
      </c>
      <c r="J25" s="556"/>
      <c r="K25" s="560"/>
      <c r="L25" s="564" t="str">
        <f>IF('A.木材使用量入力シート'!R25="","",'A.木材使用量入力シート'!R25)</f>
        <v/>
      </c>
      <c r="M25" s="567"/>
      <c r="N25" s="567"/>
      <c r="O25" s="570"/>
      <c r="P25" s="564" t="str">
        <f>IF('A.木材使用量入力シート'!V25="","",'A.木材使用量入力シート'!V25)</f>
        <v/>
      </c>
      <c r="Q25" s="567"/>
      <c r="R25" s="567"/>
      <c r="S25" s="567"/>
      <c r="T25" s="567"/>
      <c r="U25" s="567"/>
      <c r="V25" s="567"/>
      <c r="W25" s="567"/>
      <c r="X25" s="576"/>
      <c r="Y25" s="580" t="str">
        <f>IF(I25="-","-",IF(OR($L25="製材",$L25="集成材",$L25="CLT"),VLOOKUP($P25,木材データベース!$F$3:$H$147,3,FALSE),IF($L25="木質ボード",VLOOKUP($P25,木材データベース!$B$4:$C$7,2,FALSE),IF(OR(L25="構造用合板",L25="LVL"),木材データベース!$C$8,"エラー"))))</f>
        <v>-</v>
      </c>
      <c r="Z25" s="584"/>
      <c r="AA25" s="588"/>
      <c r="AB25" s="580" t="str">
        <f>IF(I25="-","-",IF(OR($L25="製材",$L25="集成材",$L25="CLT"),木材データベース!$D$3,IF($L25="木質ボード",VLOOKUP($P25,木材データベース!$B$4:$D$7,3,FALSE),IF(OR(L25="構造用合板",L25="LVL"),木材データベース!$D$8,"エラー"))))</f>
        <v>-</v>
      </c>
      <c r="AC25" s="584"/>
      <c r="AD25" s="588"/>
      <c r="AE25" s="591" t="str">
        <f t="shared" si="0"/>
        <v>-</v>
      </c>
      <c r="AF25" s="594"/>
      <c r="AG25" s="598"/>
      <c r="AH25" s="507"/>
      <c r="AI25" s="514"/>
      <c r="AJ25" s="514"/>
      <c r="AK25" s="514"/>
      <c r="AL25" s="514"/>
      <c r="AM25" s="514"/>
      <c r="AN25" s="514"/>
      <c r="AO25" s="514"/>
      <c r="AP25" s="514"/>
      <c r="AQ25" s="514"/>
      <c r="AR25" s="514"/>
      <c r="AS25" s="514"/>
      <c r="AT25" s="514"/>
      <c r="AU25" s="533"/>
    </row>
    <row r="26" spans="1:47" ht="17.100000000000001" customHeight="1">
      <c r="A26" s="396">
        <v>17</v>
      </c>
      <c r="B26" s="541" t="str">
        <f>IF('A.木材使用量入力シート'!B26="","-",'A.木材使用量入力シート'!B26)</f>
        <v>-</v>
      </c>
      <c r="C26" s="544"/>
      <c r="D26" s="544"/>
      <c r="E26" s="544"/>
      <c r="F26" s="544"/>
      <c r="G26" s="544"/>
      <c r="H26" s="549"/>
      <c r="I26" s="553" t="str">
        <f>IF(OR('A.木材使用量入力シート'!O26="",'A.木材使用量入力シート'!I26="☐"),"-",'A.木材使用量入力シート'!O26)</f>
        <v>-</v>
      </c>
      <c r="J26" s="556"/>
      <c r="K26" s="560"/>
      <c r="L26" s="564" t="str">
        <f>IF('A.木材使用量入力シート'!R26="","",'A.木材使用量入力シート'!R26)</f>
        <v/>
      </c>
      <c r="M26" s="567"/>
      <c r="N26" s="567"/>
      <c r="O26" s="570"/>
      <c r="P26" s="564" t="str">
        <f>IF('A.木材使用量入力シート'!V26="","",'A.木材使用量入力シート'!V26)</f>
        <v/>
      </c>
      <c r="Q26" s="567"/>
      <c r="R26" s="567"/>
      <c r="S26" s="567"/>
      <c r="T26" s="567"/>
      <c r="U26" s="567"/>
      <c r="V26" s="567"/>
      <c r="W26" s="567"/>
      <c r="X26" s="576"/>
      <c r="Y26" s="580" t="str">
        <f>IF(I26="-","-",IF(OR($L26="製材",$L26="集成材",$L26="CLT"),VLOOKUP($P26,木材データベース!$F$3:$H$147,3,FALSE),IF($L26="木質ボード",VLOOKUP($P26,木材データベース!$B$4:$C$7,2,FALSE),IF(OR(L26="構造用合板",L26="LVL"),木材データベース!$C$8,"エラー"))))</f>
        <v>-</v>
      </c>
      <c r="Z26" s="584"/>
      <c r="AA26" s="588"/>
      <c r="AB26" s="580" t="str">
        <f>IF(I26="-","-",IF(OR($L26="製材",$L26="集成材",$L26="CLT"),木材データベース!$D$3,IF($L26="木質ボード",VLOOKUP($P26,木材データベース!$B$4:$D$7,3,FALSE),IF(OR(L26="構造用合板",L26="LVL"),木材データベース!$D$8,"エラー"))))</f>
        <v>-</v>
      </c>
      <c r="AC26" s="584"/>
      <c r="AD26" s="588"/>
      <c r="AE26" s="591" t="str">
        <f t="shared" si="0"/>
        <v>-</v>
      </c>
      <c r="AF26" s="594"/>
      <c r="AG26" s="598"/>
      <c r="AH26" s="507"/>
      <c r="AI26" s="514"/>
      <c r="AJ26" s="514"/>
      <c r="AK26" s="514"/>
      <c r="AL26" s="514"/>
      <c r="AM26" s="514"/>
      <c r="AN26" s="514"/>
      <c r="AO26" s="514"/>
      <c r="AP26" s="514"/>
      <c r="AQ26" s="514"/>
      <c r="AR26" s="514"/>
      <c r="AS26" s="514"/>
      <c r="AT26" s="514"/>
      <c r="AU26" s="533"/>
    </row>
    <row r="27" spans="1:47" ht="17.100000000000001" customHeight="1">
      <c r="A27" s="396">
        <v>18</v>
      </c>
      <c r="B27" s="541" t="str">
        <f>IF('A.木材使用量入力シート'!B27="","-",'A.木材使用量入力シート'!B27)</f>
        <v>-</v>
      </c>
      <c r="C27" s="544"/>
      <c r="D27" s="544"/>
      <c r="E27" s="544"/>
      <c r="F27" s="544"/>
      <c r="G27" s="544"/>
      <c r="H27" s="549"/>
      <c r="I27" s="553" t="str">
        <f>IF(OR('A.木材使用量入力シート'!O27="",'A.木材使用量入力シート'!I27="☐"),"-",'A.木材使用量入力シート'!O27)</f>
        <v>-</v>
      </c>
      <c r="J27" s="556"/>
      <c r="K27" s="560"/>
      <c r="L27" s="564" t="str">
        <f>IF('A.木材使用量入力シート'!R27="","",'A.木材使用量入力シート'!R27)</f>
        <v/>
      </c>
      <c r="M27" s="567"/>
      <c r="N27" s="567"/>
      <c r="O27" s="570"/>
      <c r="P27" s="564" t="str">
        <f>IF('A.木材使用量入力シート'!V27="","",'A.木材使用量入力シート'!V27)</f>
        <v/>
      </c>
      <c r="Q27" s="567"/>
      <c r="R27" s="567"/>
      <c r="S27" s="567"/>
      <c r="T27" s="567"/>
      <c r="U27" s="567"/>
      <c r="V27" s="567"/>
      <c r="W27" s="567"/>
      <c r="X27" s="576"/>
      <c r="Y27" s="580" t="str">
        <f>IF(I27="-","-",IF(OR($L27="製材",$L27="集成材",$L27="CLT"),VLOOKUP($P27,木材データベース!$F$3:$H$147,3,FALSE),IF($L27="木質ボード",VLOOKUP($P27,木材データベース!$B$4:$C$7,2,FALSE),IF(OR(L27="構造用合板",L27="LVL"),木材データベース!$C$8,"エラー"))))</f>
        <v>-</v>
      </c>
      <c r="Z27" s="584"/>
      <c r="AA27" s="588"/>
      <c r="AB27" s="580" t="str">
        <f>IF(I27="-","-",IF(OR($L27="製材",$L27="集成材",$L27="CLT"),木材データベース!$D$3,IF($L27="木質ボード",VLOOKUP($P27,木材データベース!$B$4:$D$7,3,FALSE),IF(OR(L27="構造用合板",L27="LVL"),木材データベース!$D$8,"エラー"))))</f>
        <v>-</v>
      </c>
      <c r="AC27" s="584"/>
      <c r="AD27" s="588"/>
      <c r="AE27" s="591" t="str">
        <f t="shared" si="0"/>
        <v>-</v>
      </c>
      <c r="AF27" s="594"/>
      <c r="AG27" s="598"/>
      <c r="AH27" s="506"/>
      <c r="AI27" s="514"/>
      <c r="AJ27" s="514"/>
      <c r="AK27" s="514"/>
      <c r="AL27" s="514"/>
      <c r="AM27" s="514"/>
      <c r="AN27" s="514"/>
      <c r="AO27" s="514"/>
      <c r="AP27" s="514"/>
      <c r="AQ27" s="514"/>
      <c r="AR27" s="514"/>
      <c r="AS27" s="514"/>
      <c r="AT27" s="514"/>
      <c r="AU27" s="533"/>
    </row>
    <row r="28" spans="1:47" ht="17.100000000000001" customHeight="1">
      <c r="A28" s="396">
        <v>19</v>
      </c>
      <c r="B28" s="541" t="str">
        <f>IF('A.木材使用量入力シート'!B28="","-",'A.木材使用量入力シート'!B28)</f>
        <v>-</v>
      </c>
      <c r="C28" s="544"/>
      <c r="D28" s="544"/>
      <c r="E28" s="544"/>
      <c r="F28" s="544"/>
      <c r="G28" s="544"/>
      <c r="H28" s="549"/>
      <c r="I28" s="553" t="str">
        <f>IF(OR('A.木材使用量入力シート'!O28="",'A.木材使用量入力シート'!I28="☐"),"-",'A.木材使用量入力シート'!O28)</f>
        <v>-</v>
      </c>
      <c r="J28" s="556"/>
      <c r="K28" s="560"/>
      <c r="L28" s="564" t="str">
        <f>IF('A.木材使用量入力シート'!R28="","",'A.木材使用量入力シート'!R28)</f>
        <v/>
      </c>
      <c r="M28" s="567"/>
      <c r="N28" s="567"/>
      <c r="O28" s="570"/>
      <c r="P28" s="564" t="str">
        <f>IF('A.木材使用量入力シート'!V28="","",'A.木材使用量入力シート'!V28)</f>
        <v/>
      </c>
      <c r="Q28" s="567"/>
      <c r="R28" s="567"/>
      <c r="S28" s="567"/>
      <c r="T28" s="567"/>
      <c r="U28" s="567"/>
      <c r="V28" s="567"/>
      <c r="W28" s="567"/>
      <c r="X28" s="576"/>
      <c r="Y28" s="580" t="str">
        <f>IF(I28="-","-",IF(OR($L28="製材",$L28="集成材",$L28="CLT"),VLOOKUP($P28,木材データベース!$F$3:$H$147,3,FALSE),IF($L28="木質ボード",VLOOKUP($P28,木材データベース!$B$4:$C$7,2,FALSE),IF(OR(L28="構造用合板",L28="LVL"),木材データベース!$C$8,"エラー"))))</f>
        <v>-</v>
      </c>
      <c r="Z28" s="584"/>
      <c r="AA28" s="588"/>
      <c r="AB28" s="580" t="str">
        <f>IF(I28="-","-",IF(OR($L28="製材",$L28="集成材",$L28="CLT"),木材データベース!$D$3,IF($L28="木質ボード",VLOOKUP($P28,木材データベース!$B$4:$D$7,3,FALSE),IF(OR(L28="構造用合板",L28="LVL"),木材データベース!$D$8,"エラー"))))</f>
        <v>-</v>
      </c>
      <c r="AC28" s="584"/>
      <c r="AD28" s="588"/>
      <c r="AE28" s="591" t="str">
        <f t="shared" si="0"/>
        <v>-</v>
      </c>
      <c r="AF28" s="594"/>
      <c r="AG28" s="598"/>
      <c r="AH28" s="506"/>
      <c r="AU28" s="534"/>
    </row>
    <row r="29" spans="1:47" ht="17.100000000000001" customHeight="1">
      <c r="A29" s="396">
        <v>20</v>
      </c>
      <c r="B29" s="541" t="str">
        <f>IF('A.木材使用量入力シート'!B29="","-",'A.木材使用量入力シート'!B29)</f>
        <v>-</v>
      </c>
      <c r="C29" s="544"/>
      <c r="D29" s="544"/>
      <c r="E29" s="544"/>
      <c r="F29" s="544"/>
      <c r="G29" s="544"/>
      <c r="H29" s="549"/>
      <c r="I29" s="553" t="str">
        <f>IF(OR('A.木材使用量入力シート'!O29="",'A.木材使用量入力シート'!I29="☐"),"-",'A.木材使用量入力シート'!O29)</f>
        <v>-</v>
      </c>
      <c r="J29" s="556"/>
      <c r="K29" s="560"/>
      <c r="L29" s="564" t="str">
        <f>IF('A.木材使用量入力シート'!R29="","",'A.木材使用量入力シート'!R29)</f>
        <v/>
      </c>
      <c r="M29" s="567"/>
      <c r="N29" s="567"/>
      <c r="O29" s="570"/>
      <c r="P29" s="564" t="str">
        <f>IF('A.木材使用量入力シート'!V29="","",'A.木材使用量入力シート'!V29)</f>
        <v/>
      </c>
      <c r="Q29" s="567"/>
      <c r="R29" s="567"/>
      <c r="S29" s="567"/>
      <c r="T29" s="567"/>
      <c r="U29" s="567"/>
      <c r="V29" s="567"/>
      <c r="W29" s="567"/>
      <c r="X29" s="576"/>
      <c r="Y29" s="580" t="str">
        <f>IF(I29="-","-",IF(OR($L29="製材",$L29="集成材",$L29="CLT"),VLOOKUP($P29,木材データベース!$F$3:$H$147,3,FALSE),IF($L29="木質ボード",VLOOKUP($P29,木材データベース!$B$4:$C$7,2,FALSE),IF(OR(L29="構造用合板",L29="LVL"),木材データベース!$C$8,"エラー"))))</f>
        <v>-</v>
      </c>
      <c r="Z29" s="584"/>
      <c r="AA29" s="588"/>
      <c r="AB29" s="580" t="str">
        <f>IF(I29="-","-",IF(OR($L29="製材",$L29="集成材",$L29="CLT"),木材データベース!$D$3,IF($L29="木質ボード",VLOOKUP($P29,木材データベース!$B$4:$D$7,3,FALSE),IF(OR(L29="構造用合板",L29="LVL"),木材データベース!$D$8,"エラー"))))</f>
        <v>-</v>
      </c>
      <c r="AC29" s="584"/>
      <c r="AD29" s="588"/>
      <c r="AE29" s="591" t="str">
        <f t="shared" si="0"/>
        <v>-</v>
      </c>
      <c r="AF29" s="594"/>
      <c r="AG29" s="598"/>
      <c r="AH29" s="506"/>
      <c r="AU29" s="534"/>
    </row>
    <row r="30" spans="1:47" ht="17.100000000000001" customHeight="1">
      <c r="A30" s="396">
        <v>21</v>
      </c>
      <c r="B30" s="541" t="str">
        <f>IF('A.木材使用量入力シート'!B30="","-",'A.木材使用量入力シート'!B30)</f>
        <v>-</v>
      </c>
      <c r="C30" s="544"/>
      <c r="D30" s="544"/>
      <c r="E30" s="544"/>
      <c r="F30" s="544"/>
      <c r="G30" s="544"/>
      <c r="H30" s="549"/>
      <c r="I30" s="553" t="str">
        <f>IF(OR('A.木材使用量入力シート'!O30="",'A.木材使用量入力シート'!I30="☐"),"-",'A.木材使用量入力シート'!O30)</f>
        <v>-</v>
      </c>
      <c r="J30" s="556"/>
      <c r="K30" s="560"/>
      <c r="L30" s="564" t="str">
        <f>IF('A.木材使用量入力シート'!R30="","",'A.木材使用量入力シート'!R30)</f>
        <v/>
      </c>
      <c r="M30" s="567"/>
      <c r="N30" s="567"/>
      <c r="O30" s="570"/>
      <c r="P30" s="564" t="str">
        <f>IF('A.木材使用量入力シート'!V30="","",'A.木材使用量入力シート'!V30)</f>
        <v/>
      </c>
      <c r="Q30" s="567"/>
      <c r="R30" s="567"/>
      <c r="S30" s="567"/>
      <c r="T30" s="567"/>
      <c r="U30" s="567"/>
      <c r="V30" s="567"/>
      <c r="W30" s="567"/>
      <c r="X30" s="576"/>
      <c r="Y30" s="580" t="str">
        <f>IF(I30="-","-",IF(OR($L30="製材",$L30="集成材",$L30="CLT"),VLOOKUP($P30,木材データベース!$F$3:$H$147,3,FALSE),IF($L30="木質ボード",VLOOKUP($P30,木材データベース!$B$4:$C$7,2,FALSE),IF(OR(L30="構造用合板",L30="LVL"),木材データベース!$C$8,"エラー"))))</f>
        <v>-</v>
      </c>
      <c r="Z30" s="584"/>
      <c r="AA30" s="588"/>
      <c r="AB30" s="580" t="str">
        <f>IF(I30="-","-",IF(OR($L30="製材",$L30="集成材",$L30="CLT"),木材データベース!$D$3,IF($L30="木質ボード",VLOOKUP($P30,木材データベース!$B$4:$D$7,3,FALSE),IF(OR(L30="構造用合板",L30="LVL"),木材データベース!$D$8,"エラー"))))</f>
        <v>-</v>
      </c>
      <c r="AC30" s="584"/>
      <c r="AD30" s="588"/>
      <c r="AE30" s="591" t="str">
        <f t="shared" si="0"/>
        <v>-</v>
      </c>
      <c r="AF30" s="594"/>
      <c r="AG30" s="598"/>
      <c r="AH30" s="600"/>
      <c r="AI30" s="603"/>
      <c r="AJ30" s="603"/>
      <c r="AK30" s="603"/>
      <c r="AL30" s="603"/>
      <c r="AM30" s="603"/>
      <c r="AN30" s="603"/>
      <c r="AO30" s="603"/>
      <c r="AP30" s="603"/>
      <c r="AQ30" s="603"/>
      <c r="AR30" s="603"/>
      <c r="AS30" s="603"/>
      <c r="AT30" s="603"/>
      <c r="AU30" s="611"/>
    </row>
    <row r="31" spans="1:47" ht="17.100000000000001" customHeight="1">
      <c r="A31" s="396">
        <v>22</v>
      </c>
      <c r="B31" s="541" t="str">
        <f>IF('A.木材使用量入力シート'!B31="","-",'A.木材使用量入力シート'!B31)</f>
        <v>-</v>
      </c>
      <c r="C31" s="544"/>
      <c r="D31" s="544"/>
      <c r="E31" s="544"/>
      <c r="F31" s="544"/>
      <c r="G31" s="544"/>
      <c r="H31" s="549"/>
      <c r="I31" s="553" t="str">
        <f>IF(OR('A.木材使用量入力シート'!O31="",'A.木材使用量入力シート'!I31="☐"),"-",'A.木材使用量入力シート'!O31)</f>
        <v>-</v>
      </c>
      <c r="J31" s="556"/>
      <c r="K31" s="560"/>
      <c r="L31" s="564" t="str">
        <f>IF('A.木材使用量入力シート'!R31="","",'A.木材使用量入力シート'!R31)</f>
        <v/>
      </c>
      <c r="M31" s="567"/>
      <c r="N31" s="567"/>
      <c r="O31" s="570"/>
      <c r="P31" s="564" t="str">
        <f>IF('A.木材使用量入力シート'!V31="","",'A.木材使用量入力シート'!V31)</f>
        <v/>
      </c>
      <c r="Q31" s="567"/>
      <c r="R31" s="567"/>
      <c r="S31" s="567"/>
      <c r="T31" s="567"/>
      <c r="U31" s="567"/>
      <c r="V31" s="567"/>
      <c r="W31" s="567"/>
      <c r="X31" s="576"/>
      <c r="Y31" s="580" t="str">
        <f>IF(I31="-","-",IF(OR($L31="製材",$L31="集成材",$L31="CLT"),VLOOKUP($P31,木材データベース!$F$3:$H$147,3,FALSE),IF($L31="木質ボード",VLOOKUP($P31,木材データベース!$B$4:$C$7,2,FALSE),IF(OR(L31="構造用合板",L31="LVL"),木材データベース!$C$8,"エラー"))))</f>
        <v>-</v>
      </c>
      <c r="Z31" s="584"/>
      <c r="AA31" s="588"/>
      <c r="AB31" s="580" t="str">
        <f>IF(I31="-","-",IF(OR($L31="製材",$L31="集成材",$L31="CLT"),木材データベース!$D$3,IF($L31="木質ボード",VLOOKUP($P31,木材データベース!$B$4:$D$7,3,FALSE),IF(OR(L31="構造用合板",L31="LVL"),木材データベース!$D$8,"エラー"))))</f>
        <v>-</v>
      </c>
      <c r="AC31" s="584"/>
      <c r="AD31" s="588"/>
      <c r="AE31" s="591" t="str">
        <f t="shared" si="0"/>
        <v>-</v>
      </c>
      <c r="AF31" s="594"/>
      <c r="AG31" s="598"/>
      <c r="AH31" s="510" t="s">
        <v>264</v>
      </c>
      <c r="AI31" s="516"/>
      <c r="AJ31" s="516"/>
      <c r="AK31" s="516"/>
      <c r="AL31" s="516"/>
      <c r="AM31" s="516"/>
      <c r="AN31" s="516"/>
      <c r="AO31" s="516"/>
      <c r="AU31" s="533"/>
    </row>
    <row r="32" spans="1:47" ht="17.100000000000001" customHeight="1">
      <c r="A32" s="396">
        <v>23</v>
      </c>
      <c r="B32" s="541" t="str">
        <f>IF('A.木材使用量入力シート'!B32="","-",'A.木材使用量入力シート'!B32)</f>
        <v>-</v>
      </c>
      <c r="C32" s="544"/>
      <c r="D32" s="544"/>
      <c r="E32" s="544"/>
      <c r="F32" s="544"/>
      <c r="G32" s="544"/>
      <c r="H32" s="549"/>
      <c r="I32" s="553" t="str">
        <f>IF(OR('A.木材使用量入力シート'!O32="",'A.木材使用量入力シート'!I32="☐"),"-",'A.木材使用量入力シート'!O32)</f>
        <v>-</v>
      </c>
      <c r="J32" s="556"/>
      <c r="K32" s="560"/>
      <c r="L32" s="564" t="str">
        <f>IF('A.木材使用量入力シート'!R32="","",'A.木材使用量入力シート'!R32)</f>
        <v/>
      </c>
      <c r="M32" s="567"/>
      <c r="N32" s="567"/>
      <c r="O32" s="570"/>
      <c r="P32" s="564" t="str">
        <f>IF('A.木材使用量入力シート'!V32="","",'A.木材使用量入力シート'!V32)</f>
        <v/>
      </c>
      <c r="Q32" s="567"/>
      <c r="R32" s="567"/>
      <c r="S32" s="567"/>
      <c r="T32" s="567"/>
      <c r="U32" s="567"/>
      <c r="V32" s="567"/>
      <c r="W32" s="567"/>
      <c r="X32" s="576"/>
      <c r="Y32" s="580" t="str">
        <f>IF(I32="-","-",IF(OR($L32="製材",$L32="集成材",$L32="CLT"),VLOOKUP($P32,木材データベース!$F$3:$H$147,3,FALSE),IF($L32="木質ボード",VLOOKUP($P32,木材データベース!$B$4:$C$7,2,FALSE),IF(OR(L32="構造用合板",L32="LVL"),木材データベース!$C$8,"エラー"))))</f>
        <v>-</v>
      </c>
      <c r="Z32" s="584"/>
      <c r="AA32" s="588"/>
      <c r="AB32" s="580" t="str">
        <f>IF(I32="-","-",IF(OR($L32="製材",$L32="集成材",$L32="CLT"),木材データベース!$D$3,IF($L32="木質ボード",VLOOKUP($P32,木材データベース!$B$4:$D$7,3,FALSE),IF(OR(L32="構造用合板",L32="LVL"),木材データベース!$D$8,"エラー"))))</f>
        <v>-</v>
      </c>
      <c r="AC32" s="584"/>
      <c r="AD32" s="588"/>
      <c r="AE32" s="591" t="str">
        <f t="shared" si="0"/>
        <v>-</v>
      </c>
      <c r="AF32" s="594"/>
      <c r="AG32" s="598"/>
      <c r="AH32" s="510" t="s">
        <v>408</v>
      </c>
      <c r="AI32" s="516"/>
      <c r="AJ32" s="516"/>
      <c r="AK32" s="516"/>
      <c r="AL32" s="516"/>
      <c r="AM32" s="516"/>
      <c r="AN32" s="608"/>
      <c r="AO32" s="608"/>
      <c r="AQ32" s="609">
        <f>ROUND(SUM(I10:K39),0)</f>
        <v>0</v>
      </c>
      <c r="AR32" s="524"/>
      <c r="AS32" s="524"/>
      <c r="AT32" s="516" t="s">
        <v>391</v>
      </c>
      <c r="AU32" s="533"/>
    </row>
    <row r="33" spans="1:52" ht="17.100000000000001" customHeight="1">
      <c r="A33" s="396">
        <v>24</v>
      </c>
      <c r="B33" s="541" t="str">
        <f>IF('A.木材使用量入力シート'!B33="","-",'A.木材使用量入力シート'!B33)</f>
        <v>-</v>
      </c>
      <c r="C33" s="544"/>
      <c r="D33" s="544"/>
      <c r="E33" s="544"/>
      <c r="F33" s="544"/>
      <c r="G33" s="544"/>
      <c r="H33" s="549"/>
      <c r="I33" s="553" t="str">
        <f>IF(OR('A.木材使用量入力シート'!O33="",'A.木材使用量入力シート'!I33="☐"),"-",'A.木材使用量入力シート'!O33)</f>
        <v>-</v>
      </c>
      <c r="J33" s="556"/>
      <c r="K33" s="560"/>
      <c r="L33" s="564" t="str">
        <f>IF('A.木材使用量入力シート'!R33="","",'A.木材使用量入力シート'!R33)</f>
        <v/>
      </c>
      <c r="M33" s="567"/>
      <c r="N33" s="567"/>
      <c r="O33" s="570"/>
      <c r="P33" s="564" t="str">
        <f>IF('A.木材使用量入力シート'!V33="","",'A.木材使用量入力シート'!V33)</f>
        <v/>
      </c>
      <c r="Q33" s="567"/>
      <c r="R33" s="567"/>
      <c r="S33" s="567"/>
      <c r="T33" s="567"/>
      <c r="U33" s="567"/>
      <c r="V33" s="567"/>
      <c r="W33" s="567"/>
      <c r="X33" s="576"/>
      <c r="Y33" s="580" t="str">
        <f>IF(I33="-","-",IF(OR($L33="製材",$L33="集成材",$L33="CLT"),VLOOKUP($P33,木材データベース!$F$3:$H$147,3,FALSE),IF($L33="木質ボード",VLOOKUP($P33,木材データベース!$B$4:$C$7,2,FALSE),IF(OR(L33="構造用合板",L33="LVL"),木材データベース!$C$8,"エラー"))))</f>
        <v>-</v>
      </c>
      <c r="Z33" s="584"/>
      <c r="AA33" s="588"/>
      <c r="AB33" s="580" t="str">
        <f>IF(I33="-","-",IF(OR($L33="製材",$L33="集成材",$L33="CLT"),木材データベース!$D$3,IF($L33="木質ボード",VLOOKUP($P33,木材データベース!$B$4:$D$7,3,FALSE),IF(OR(L33="構造用合板",L33="LVL"),木材データベース!$D$8,"エラー"))))</f>
        <v>-</v>
      </c>
      <c r="AC33" s="584"/>
      <c r="AD33" s="588"/>
      <c r="AE33" s="591" t="str">
        <f t="shared" si="0"/>
        <v>-</v>
      </c>
      <c r="AF33" s="594"/>
      <c r="AG33" s="598"/>
      <c r="AH33" s="510" t="s">
        <v>404</v>
      </c>
      <c r="AI33" s="516"/>
      <c r="AJ33" s="516"/>
      <c r="AK33" s="516"/>
      <c r="AL33" s="516"/>
      <c r="AM33" s="516"/>
      <c r="AQ33" s="610">
        <f>ROUND(SUM(AE10:AG39),0)</f>
        <v>0</v>
      </c>
      <c r="AR33" s="610"/>
      <c r="AS33" s="610"/>
      <c r="AT33" s="516" t="s">
        <v>410</v>
      </c>
      <c r="AU33" s="536"/>
      <c r="AZ33" s="149" t="s">
        <v>346</v>
      </c>
    </row>
    <row r="34" spans="1:52" ht="17.100000000000001" customHeight="1">
      <c r="A34" s="396">
        <v>25</v>
      </c>
      <c r="B34" s="541" t="str">
        <f>IF('A.木材使用量入力シート'!B34="","-",'A.木材使用量入力シート'!B34)</f>
        <v>-</v>
      </c>
      <c r="C34" s="544"/>
      <c r="D34" s="544"/>
      <c r="E34" s="544"/>
      <c r="F34" s="544"/>
      <c r="G34" s="544"/>
      <c r="H34" s="549"/>
      <c r="I34" s="553" t="str">
        <f>IF(OR('A.木材使用量入力シート'!O34="",'A.木材使用量入力シート'!I34="☐"),"-",'A.木材使用量入力シート'!O34)</f>
        <v>-</v>
      </c>
      <c r="J34" s="556"/>
      <c r="K34" s="560"/>
      <c r="L34" s="564" t="str">
        <f>IF('A.木材使用量入力シート'!R34="","",'A.木材使用量入力シート'!R34)</f>
        <v/>
      </c>
      <c r="M34" s="567"/>
      <c r="N34" s="567"/>
      <c r="O34" s="570"/>
      <c r="P34" s="564" t="str">
        <f>IF('A.木材使用量入力シート'!V34="","",'A.木材使用量入力シート'!V34)</f>
        <v/>
      </c>
      <c r="Q34" s="567"/>
      <c r="R34" s="567"/>
      <c r="S34" s="567"/>
      <c r="T34" s="567"/>
      <c r="U34" s="567"/>
      <c r="V34" s="567"/>
      <c r="W34" s="567"/>
      <c r="X34" s="576"/>
      <c r="Y34" s="580" t="str">
        <f>IF(I34="-","-",IF(OR($L34="製材",$L34="集成材",$L34="CLT"),VLOOKUP($P34,木材データベース!$F$3:$H$147,3,FALSE),IF($L34="木質ボード",VLOOKUP($P34,木材データベース!$B$4:$C$7,2,FALSE),IF(OR(L34="構造用合板",L34="LVL"),木材データベース!$C$8,"エラー"))))</f>
        <v>-</v>
      </c>
      <c r="Z34" s="584"/>
      <c r="AA34" s="588"/>
      <c r="AB34" s="580" t="str">
        <f>IF(I34="-","-",IF(OR($L34="製材",$L34="集成材",$L34="CLT"),木材データベース!$D$3,IF($L34="木質ボード",VLOOKUP($P34,木材データベース!$B$4:$D$7,3,FALSE),IF(OR(L34="構造用合板",L34="LVL"),木材データベース!$D$8,"エラー"))))</f>
        <v>-</v>
      </c>
      <c r="AC34" s="584"/>
      <c r="AD34" s="588"/>
      <c r="AE34" s="591" t="str">
        <f t="shared" si="0"/>
        <v>-</v>
      </c>
      <c r="AF34" s="594"/>
      <c r="AG34" s="598"/>
      <c r="AH34" s="149" t="s">
        <v>413</v>
      </c>
      <c r="AU34" s="536"/>
    </row>
    <row r="35" spans="1:52" ht="17.100000000000001" customHeight="1">
      <c r="A35" s="396">
        <v>26</v>
      </c>
      <c r="B35" s="541" t="str">
        <f>IF('A.木材使用量入力シート'!B35="","-",'A.木材使用量入力シート'!B35)</f>
        <v>-</v>
      </c>
      <c r="C35" s="544"/>
      <c r="D35" s="544"/>
      <c r="E35" s="544"/>
      <c r="F35" s="544"/>
      <c r="G35" s="544"/>
      <c r="H35" s="549"/>
      <c r="I35" s="553" t="str">
        <f>IF(OR('A.木材使用量入力シート'!O35="",'A.木材使用量入力シート'!I35="☐"),"-",'A.木材使用量入力シート'!O35)</f>
        <v>-</v>
      </c>
      <c r="J35" s="556"/>
      <c r="K35" s="560"/>
      <c r="L35" s="564" t="str">
        <f>IF('A.木材使用量入力シート'!R35="","",'A.木材使用量入力シート'!R35)</f>
        <v/>
      </c>
      <c r="M35" s="567"/>
      <c r="N35" s="567"/>
      <c r="O35" s="570"/>
      <c r="P35" s="564" t="str">
        <f>IF('A.木材使用量入力シート'!V35="","",'A.木材使用量入力シート'!V35)</f>
        <v/>
      </c>
      <c r="Q35" s="567"/>
      <c r="R35" s="567"/>
      <c r="S35" s="567"/>
      <c r="T35" s="567"/>
      <c r="U35" s="567"/>
      <c r="V35" s="567"/>
      <c r="W35" s="567"/>
      <c r="X35" s="576"/>
      <c r="Y35" s="580" t="str">
        <f>IF(I35="-","-",IF(OR($L35="製材",$L35="集成材",$L35="CLT"),VLOOKUP($P35,木材データベース!$F$3:$H$147,3,FALSE),IF($L35="木質ボード",VLOOKUP($P35,木材データベース!$B$4:$C$7,2,FALSE),IF(OR(L35="構造用合板",L35="LVL"),木材データベース!$C$8,"エラー"))))</f>
        <v>-</v>
      </c>
      <c r="Z35" s="584"/>
      <c r="AA35" s="588"/>
      <c r="AB35" s="580" t="str">
        <f>IF(I35="-","-",IF(OR($L35="製材",$L35="集成材",$L35="CLT"),木材データベース!$D$3,IF($L35="木質ボード",VLOOKUP($P35,木材データベース!$B$4:$D$7,3,FALSE),IF(OR(L35="構造用合板",L35="LVL"),木材データベース!$D$8,"エラー"))))</f>
        <v>-</v>
      </c>
      <c r="AC35" s="584"/>
      <c r="AD35" s="588"/>
      <c r="AE35" s="591" t="str">
        <f t="shared" si="0"/>
        <v>-</v>
      </c>
      <c r="AF35" s="594"/>
      <c r="AG35" s="598"/>
      <c r="AI35" s="604" t="s">
        <v>390</v>
      </c>
      <c r="AJ35" s="516"/>
      <c r="AK35" s="516"/>
      <c r="AL35" s="516"/>
      <c r="AM35" s="516"/>
      <c r="AU35" s="612"/>
    </row>
    <row r="36" spans="1:52" ht="17.100000000000001" customHeight="1">
      <c r="A36" s="396">
        <v>27</v>
      </c>
      <c r="B36" s="541" t="str">
        <f>IF('A.木材使用量入力シート'!B36="","-",'A.木材使用量入力シート'!B36)</f>
        <v>-</v>
      </c>
      <c r="C36" s="544"/>
      <c r="D36" s="544"/>
      <c r="E36" s="544"/>
      <c r="F36" s="544"/>
      <c r="G36" s="544"/>
      <c r="H36" s="549"/>
      <c r="I36" s="553" t="str">
        <f>IF(OR('A.木材使用量入力シート'!O36="",'A.木材使用量入力シート'!I36="☐"),"-",'A.木材使用量入力シート'!O36)</f>
        <v>-</v>
      </c>
      <c r="J36" s="556"/>
      <c r="K36" s="560"/>
      <c r="L36" s="564" t="str">
        <f>IF('A.木材使用量入力シート'!R36="","",'A.木材使用量入力シート'!R36)</f>
        <v/>
      </c>
      <c r="M36" s="567"/>
      <c r="N36" s="567"/>
      <c r="O36" s="570"/>
      <c r="P36" s="564" t="str">
        <f>IF('A.木材使用量入力シート'!V36="","",'A.木材使用量入力シート'!V36)</f>
        <v/>
      </c>
      <c r="Q36" s="567"/>
      <c r="R36" s="567"/>
      <c r="S36" s="567"/>
      <c r="T36" s="567"/>
      <c r="U36" s="567"/>
      <c r="V36" s="567"/>
      <c r="W36" s="567"/>
      <c r="X36" s="576"/>
      <c r="Y36" s="580" t="str">
        <f>IF(I36="-","-",IF(OR($L36="製材",$L36="集成材",$L36="CLT"),VLOOKUP($P36,木材データベース!$F$3:$H$147,3,FALSE),IF($L36="木質ボード",VLOOKUP($P36,木材データベース!$B$4:$C$7,2,FALSE),IF(OR(L36="構造用合板",L36="LVL"),木材データベース!$C$8,"エラー"))))</f>
        <v>-</v>
      </c>
      <c r="Z36" s="584"/>
      <c r="AA36" s="588"/>
      <c r="AB36" s="580" t="str">
        <f>IF(I36="-","-",IF(OR($L36="製材",$L36="集成材",$L36="CLT"),木材データベース!$D$3,IF($L36="木質ボード",VLOOKUP($P36,木材データベース!$B$4:$D$7,3,FALSE),IF(OR(L36="構造用合板",L36="LVL"),木材データベース!$D$8,"エラー"))))</f>
        <v>-</v>
      </c>
      <c r="AC36" s="584"/>
      <c r="AD36" s="588"/>
      <c r="AE36" s="591" t="str">
        <f t="shared" si="0"/>
        <v>-</v>
      </c>
      <c r="AF36" s="594"/>
      <c r="AG36" s="598"/>
      <c r="AI36" s="604" t="s">
        <v>415</v>
      </c>
      <c r="AJ36" s="516"/>
      <c r="AK36" s="516"/>
      <c r="AL36" s="516"/>
      <c r="AM36" s="516"/>
      <c r="AP36" s="516"/>
      <c r="AQ36" s="516"/>
      <c r="AR36" s="516"/>
      <c r="AS36" s="527"/>
      <c r="AT36" s="516"/>
      <c r="AU36" s="536"/>
    </row>
    <row r="37" spans="1:52" ht="17.100000000000001" customHeight="1">
      <c r="A37" s="396">
        <v>28</v>
      </c>
      <c r="B37" s="541" t="str">
        <f>IF('A.木材使用量入力シート'!B37="","-",'A.木材使用量入力シート'!B37)</f>
        <v>-</v>
      </c>
      <c r="C37" s="544"/>
      <c r="D37" s="544"/>
      <c r="E37" s="544"/>
      <c r="F37" s="544"/>
      <c r="G37" s="544"/>
      <c r="H37" s="549"/>
      <c r="I37" s="553" t="str">
        <f>IF(OR('A.木材使用量入力シート'!O37="",'A.木材使用量入力シート'!I37="☐"),"-",'A.木材使用量入力シート'!O37)</f>
        <v>-</v>
      </c>
      <c r="J37" s="556"/>
      <c r="K37" s="560"/>
      <c r="L37" s="564" t="str">
        <f>IF('A.木材使用量入力シート'!R37="","",'A.木材使用量入力シート'!R37)</f>
        <v/>
      </c>
      <c r="M37" s="567"/>
      <c r="N37" s="567"/>
      <c r="O37" s="570"/>
      <c r="P37" s="564" t="str">
        <f>IF('A.木材使用量入力シート'!V37="","",'A.木材使用量入力シート'!V37)</f>
        <v/>
      </c>
      <c r="Q37" s="567"/>
      <c r="R37" s="567"/>
      <c r="S37" s="567"/>
      <c r="T37" s="567"/>
      <c r="U37" s="567"/>
      <c r="V37" s="567"/>
      <c r="W37" s="567"/>
      <c r="X37" s="576"/>
      <c r="Y37" s="580" t="str">
        <f>IF(I37="-","-",IF(OR($L37="製材",$L37="集成材",$L37="CLT"),VLOOKUP($P37,木材データベース!$F$3:$H$147,3,FALSE),IF($L37="木質ボード",VLOOKUP($P37,木材データベース!$B$4:$C$7,2,FALSE),IF(OR(L37="構造用合板",L37="LVL"),木材データベース!$C$8,"エラー"))))</f>
        <v>-</v>
      </c>
      <c r="Z37" s="584"/>
      <c r="AA37" s="588"/>
      <c r="AB37" s="580" t="str">
        <f>IF(I37="-","-",IF(OR($L37="製材",$L37="集成材",$L37="CLT"),木材データベース!$D$3,IF($L37="木質ボード",VLOOKUP($P37,木材データベース!$B$4:$D$7,3,FALSE),IF(OR(L37="構造用合板",L37="LVL"),木材データベース!$D$8,"エラー"))))</f>
        <v>-</v>
      </c>
      <c r="AC37" s="584"/>
      <c r="AD37" s="588"/>
      <c r="AE37" s="591" t="str">
        <f t="shared" si="0"/>
        <v>-</v>
      </c>
      <c r="AF37" s="594"/>
      <c r="AG37" s="598"/>
      <c r="AH37" s="601" t="s">
        <v>220</v>
      </c>
      <c r="AI37" s="606"/>
      <c r="AJ37" s="606"/>
      <c r="AK37" s="606"/>
      <c r="AL37" s="606"/>
      <c r="AM37" s="606"/>
      <c r="AN37" s="606"/>
      <c r="AO37" s="606"/>
      <c r="AP37" s="606"/>
      <c r="AQ37" s="606"/>
      <c r="AR37" s="606"/>
      <c r="AS37" s="606"/>
      <c r="AT37" s="606"/>
      <c r="AU37" s="613"/>
    </row>
    <row r="38" spans="1:52" ht="17.100000000000001" customHeight="1">
      <c r="A38" s="396">
        <v>29</v>
      </c>
      <c r="B38" s="541" t="str">
        <f>IF('A.木材使用量入力シート'!B38="","-",'A.木材使用量入力シート'!B38)</f>
        <v>-</v>
      </c>
      <c r="C38" s="544"/>
      <c r="D38" s="544"/>
      <c r="E38" s="544"/>
      <c r="F38" s="544"/>
      <c r="G38" s="544"/>
      <c r="H38" s="549"/>
      <c r="I38" s="553" t="str">
        <f>IF(OR('A.木材使用量入力シート'!O38="",'A.木材使用量入力シート'!I38="☐"),"-",'A.木材使用量入力シート'!O38)</f>
        <v>-</v>
      </c>
      <c r="J38" s="556"/>
      <c r="K38" s="560"/>
      <c r="L38" s="564" t="str">
        <f>IF('A.木材使用量入力シート'!R38="","",'A.木材使用量入力シート'!R38)</f>
        <v/>
      </c>
      <c r="M38" s="567"/>
      <c r="N38" s="567"/>
      <c r="O38" s="570"/>
      <c r="P38" s="564" t="str">
        <f>IF('A.木材使用量入力シート'!V38="","",'A.木材使用量入力シート'!V38)</f>
        <v/>
      </c>
      <c r="Q38" s="567"/>
      <c r="R38" s="567"/>
      <c r="S38" s="567"/>
      <c r="T38" s="567"/>
      <c r="U38" s="567"/>
      <c r="V38" s="567"/>
      <c r="W38" s="567"/>
      <c r="X38" s="576"/>
      <c r="Y38" s="580" t="str">
        <f>IF(I38="-","-",IF(OR($L38="製材",$L38="集成材",$L38="CLT"),VLOOKUP($P38,木材データベース!$F$3:$H$147,3,FALSE),IF($L38="木質ボード",VLOOKUP($P38,木材データベース!$B$4:$C$7,2,FALSE),IF(OR(L38="構造用合板",L38="LVL"),木材データベース!$C$8,"エラー"))))</f>
        <v>-</v>
      </c>
      <c r="Z38" s="584"/>
      <c r="AA38" s="588"/>
      <c r="AB38" s="580" t="str">
        <f>IF(I38="-","-",IF(OR($L38="製材",$L38="集成材",$L38="CLT"),木材データベース!$D$3,IF($L38="木質ボード",VLOOKUP($P38,木材データベース!$B$4:$D$7,3,FALSE),IF(OR(L38="構造用合板",L38="LVL"),木材データベース!$D$8,"エラー"))))</f>
        <v>-</v>
      </c>
      <c r="AC38" s="584"/>
      <c r="AD38" s="588"/>
      <c r="AE38" s="591" t="str">
        <f t="shared" si="0"/>
        <v>-</v>
      </c>
      <c r="AF38" s="594"/>
      <c r="AG38" s="598"/>
      <c r="AH38" s="601"/>
      <c r="AI38" s="606"/>
      <c r="AJ38" s="606"/>
      <c r="AK38" s="606"/>
      <c r="AL38" s="606"/>
      <c r="AM38" s="606"/>
      <c r="AN38" s="606"/>
      <c r="AO38" s="606"/>
      <c r="AP38" s="606"/>
      <c r="AQ38" s="606"/>
      <c r="AR38" s="606"/>
      <c r="AS38" s="606"/>
      <c r="AT38" s="606"/>
      <c r="AU38" s="613"/>
    </row>
    <row r="39" spans="1:52" ht="17.100000000000001" customHeight="1">
      <c r="A39" s="397">
        <v>30</v>
      </c>
      <c r="B39" s="542" t="str">
        <f>IF('A.木材使用量入力シート'!B39="","-",'A.木材使用量入力シート'!B39)</f>
        <v>-</v>
      </c>
      <c r="C39" s="545"/>
      <c r="D39" s="545"/>
      <c r="E39" s="545"/>
      <c r="F39" s="545"/>
      <c r="G39" s="545"/>
      <c r="H39" s="550"/>
      <c r="I39" s="554" t="str">
        <f>IF(OR('A.木材使用量入力シート'!O39="",'A.木材使用量入力シート'!I39="☐"),"-",'A.木材使用量入力シート'!O39)</f>
        <v>-</v>
      </c>
      <c r="J39" s="557"/>
      <c r="K39" s="561"/>
      <c r="L39" s="565" t="str">
        <f>IF('A.木材使用量入力シート'!R39="","",'A.木材使用量入力シート'!R39)</f>
        <v/>
      </c>
      <c r="M39" s="568"/>
      <c r="N39" s="568"/>
      <c r="O39" s="571"/>
      <c r="P39" s="565" t="str">
        <f>IF('A.木材使用量入力シート'!V39="","",'A.木材使用量入力シート'!V39)</f>
        <v/>
      </c>
      <c r="Q39" s="568"/>
      <c r="R39" s="568"/>
      <c r="S39" s="568"/>
      <c r="T39" s="568"/>
      <c r="U39" s="568"/>
      <c r="V39" s="568"/>
      <c r="W39" s="568"/>
      <c r="X39" s="577"/>
      <c r="Y39" s="581" t="str">
        <f>IF(I39="-","-",IF(OR($L39="製材",$L39="集成材",$L39="CLT"),VLOOKUP($P39,木材データベース!$F$3:$H$147,3,FALSE),IF($L39="木質ボード",VLOOKUP($P39,木材データベース!$B$4:$C$7,2,FALSE),IF(OR(L39="構造用合板",L39="LVL"),木材データベース!$C$8,"エラー"))))</f>
        <v>-</v>
      </c>
      <c r="Z39" s="585"/>
      <c r="AA39" s="589"/>
      <c r="AB39" s="581" t="str">
        <f>IF(I39="-","-",IF(OR($L39="製材",$L39="集成材",$L39="CLT"),木材データベース!$D$3,IF($L39="木質ボード",VLOOKUP($P39,木材データベース!$B$4:$D$7,3,FALSE),IF(OR(L39="構造用合板",L39="LVL"),木材データベース!$D$8,"エラー"))))</f>
        <v>-</v>
      </c>
      <c r="AC39" s="585"/>
      <c r="AD39" s="589"/>
      <c r="AE39" s="592" t="str">
        <f t="shared" si="0"/>
        <v>-</v>
      </c>
      <c r="AF39" s="595"/>
      <c r="AG39" s="599"/>
      <c r="AH39" s="602"/>
      <c r="AI39" s="605"/>
      <c r="AJ39" s="605"/>
      <c r="AK39" s="605"/>
      <c r="AL39" s="605"/>
      <c r="AM39" s="605"/>
      <c r="AN39" s="605"/>
      <c r="AO39" s="605"/>
      <c r="AP39" s="605"/>
      <c r="AQ39" s="605"/>
      <c r="AR39" s="605"/>
      <c r="AS39" s="605"/>
      <c r="AT39" s="605"/>
      <c r="AU39" s="614"/>
    </row>
    <row r="40" spans="1:52" ht="18" customHeight="1">
      <c r="A40" s="149" t="s">
        <v>183</v>
      </c>
      <c r="H40" s="408"/>
      <c r="I40" s="408"/>
      <c r="J40" s="408"/>
      <c r="K40" s="408"/>
      <c r="L40" s="408"/>
      <c r="M40" s="408"/>
      <c r="N40" s="408"/>
      <c r="O40" s="408"/>
      <c r="P40" s="408"/>
      <c r="Q40" s="408"/>
      <c r="R40" s="408"/>
      <c r="S40" s="408"/>
    </row>
    <row r="41" spans="1:52" ht="16.05" customHeight="1"/>
    <row r="42" spans="1:52" ht="16.05" customHeight="1"/>
  </sheetData>
  <sheetProtection password="BE4D" sheet="1" objects="1" scenarios="1" selectLockedCells="1"/>
  <mergeCells count="247">
    <mergeCell ref="A2:D2"/>
    <mergeCell ref="E2:AG2"/>
    <mergeCell ref="A3:D3"/>
    <mergeCell ref="E3:AG3"/>
    <mergeCell ref="AH3:AK3"/>
    <mergeCell ref="AL3:AN3"/>
    <mergeCell ref="AP3:AQ3"/>
    <mergeCell ref="AS3:AT3"/>
    <mergeCell ref="A4:D4"/>
    <mergeCell ref="E4:I4"/>
    <mergeCell ref="J4:K4"/>
    <mergeCell ref="M4:O4"/>
    <mergeCell ref="P4:V4"/>
    <mergeCell ref="W4:Y4"/>
    <mergeCell ref="Z4:AA4"/>
    <mergeCell ref="AB4:AC4"/>
    <mergeCell ref="AD4:AE4"/>
    <mergeCell ref="AF4:AG4"/>
    <mergeCell ref="AL4:AU4"/>
    <mergeCell ref="I6:AG6"/>
    <mergeCell ref="I7:X7"/>
    <mergeCell ref="Y7:AG7"/>
    <mergeCell ref="L8:X8"/>
    <mergeCell ref="Y8:AA8"/>
    <mergeCell ref="AB8:AD8"/>
    <mergeCell ref="AE8:AG8"/>
    <mergeCell ref="L9:O9"/>
    <mergeCell ref="P9:X9"/>
    <mergeCell ref="Y9:AA9"/>
    <mergeCell ref="AB9:AD9"/>
    <mergeCell ref="AE9:AG9"/>
    <mergeCell ref="B10:H10"/>
    <mergeCell ref="I10:K10"/>
    <mergeCell ref="L10:O10"/>
    <mergeCell ref="P10:X10"/>
    <mergeCell ref="Y10:AA10"/>
    <mergeCell ref="AB10:AD10"/>
    <mergeCell ref="AE10:AG10"/>
    <mergeCell ref="B11:H11"/>
    <mergeCell ref="I11:K11"/>
    <mergeCell ref="L11:O11"/>
    <mergeCell ref="P11:X11"/>
    <mergeCell ref="Y11:AA11"/>
    <mergeCell ref="AB11:AD11"/>
    <mergeCell ref="AE11:AG11"/>
    <mergeCell ref="B12:H12"/>
    <mergeCell ref="I12:K12"/>
    <mergeCell ref="L12:O12"/>
    <mergeCell ref="P12:X12"/>
    <mergeCell ref="Y12:AA12"/>
    <mergeCell ref="AB12:AD12"/>
    <mergeCell ref="AE12:AG12"/>
    <mergeCell ref="B13:H13"/>
    <mergeCell ref="I13:K13"/>
    <mergeCell ref="L13:O13"/>
    <mergeCell ref="P13:X13"/>
    <mergeCell ref="Y13:AA13"/>
    <mergeCell ref="AB13:AD13"/>
    <mergeCell ref="AE13:AG13"/>
    <mergeCell ref="B14:H14"/>
    <mergeCell ref="I14:K14"/>
    <mergeCell ref="L14:O14"/>
    <mergeCell ref="P14:X14"/>
    <mergeCell ref="Y14:AA14"/>
    <mergeCell ref="AB14:AD14"/>
    <mergeCell ref="AE14:AG14"/>
    <mergeCell ref="B15:H15"/>
    <mergeCell ref="I15:K15"/>
    <mergeCell ref="L15:O15"/>
    <mergeCell ref="P15:X15"/>
    <mergeCell ref="Y15:AA15"/>
    <mergeCell ref="AB15:AD15"/>
    <mergeCell ref="AE15:AG15"/>
    <mergeCell ref="B16:H16"/>
    <mergeCell ref="I16:K16"/>
    <mergeCell ref="L16:O16"/>
    <mergeCell ref="P16:X16"/>
    <mergeCell ref="Y16:AA16"/>
    <mergeCell ref="AB16:AD16"/>
    <mergeCell ref="AE16:AG16"/>
    <mergeCell ref="B17:H17"/>
    <mergeCell ref="I17:K17"/>
    <mergeCell ref="L17:O17"/>
    <mergeCell ref="P17:X17"/>
    <mergeCell ref="Y17:AA17"/>
    <mergeCell ref="AB17:AD17"/>
    <mergeCell ref="AE17:AG17"/>
    <mergeCell ref="B18:H18"/>
    <mergeCell ref="I18:K18"/>
    <mergeCell ref="L18:O18"/>
    <mergeCell ref="P18:X18"/>
    <mergeCell ref="Y18:AA18"/>
    <mergeCell ref="AB18:AD18"/>
    <mergeCell ref="AE18:AG18"/>
    <mergeCell ref="B19:H19"/>
    <mergeCell ref="I19:K19"/>
    <mergeCell ref="L19:O19"/>
    <mergeCell ref="P19:X19"/>
    <mergeCell ref="Y19:AA19"/>
    <mergeCell ref="AB19:AD19"/>
    <mergeCell ref="AE19:AG19"/>
    <mergeCell ref="B20:H20"/>
    <mergeCell ref="I20:K20"/>
    <mergeCell ref="L20:O20"/>
    <mergeCell ref="P20:X20"/>
    <mergeCell ref="Y20:AA20"/>
    <mergeCell ref="AB20:AD20"/>
    <mergeCell ref="AE20:AG20"/>
    <mergeCell ref="B21:H21"/>
    <mergeCell ref="I21:K21"/>
    <mergeCell ref="L21:O21"/>
    <mergeCell ref="P21:X21"/>
    <mergeCell ref="Y21:AA21"/>
    <mergeCell ref="AB21:AD21"/>
    <mergeCell ref="AE21:AG21"/>
    <mergeCell ref="B22:H22"/>
    <mergeCell ref="I22:K22"/>
    <mergeCell ref="L22:O22"/>
    <mergeCell ref="P22:X22"/>
    <mergeCell ref="Y22:AA22"/>
    <mergeCell ref="AB22:AD22"/>
    <mergeCell ref="AE22:AG22"/>
    <mergeCell ref="B23:H23"/>
    <mergeCell ref="I23:K23"/>
    <mergeCell ref="L23:O23"/>
    <mergeCell ref="P23:X23"/>
    <mergeCell ref="Y23:AA23"/>
    <mergeCell ref="AB23:AD23"/>
    <mergeCell ref="AE23:AG23"/>
    <mergeCell ref="B24:H24"/>
    <mergeCell ref="I24:K24"/>
    <mergeCell ref="L24:O24"/>
    <mergeCell ref="P24:X24"/>
    <mergeCell ref="Y24:AA24"/>
    <mergeCell ref="AB24:AD24"/>
    <mergeCell ref="AE24:AG24"/>
    <mergeCell ref="B25:H25"/>
    <mergeCell ref="I25:K25"/>
    <mergeCell ref="L25:O25"/>
    <mergeCell ref="P25:X25"/>
    <mergeCell ref="Y25:AA25"/>
    <mergeCell ref="AB25:AD25"/>
    <mergeCell ref="AE25:AG25"/>
    <mergeCell ref="B26:H26"/>
    <mergeCell ref="I26:K26"/>
    <mergeCell ref="L26:O26"/>
    <mergeCell ref="P26:X26"/>
    <mergeCell ref="Y26:AA26"/>
    <mergeCell ref="AB26:AD26"/>
    <mergeCell ref="AE26:AG26"/>
    <mergeCell ref="B27:H27"/>
    <mergeCell ref="I27:K27"/>
    <mergeCell ref="L27:O27"/>
    <mergeCell ref="P27:X27"/>
    <mergeCell ref="Y27:AA27"/>
    <mergeCell ref="AB27:AD27"/>
    <mergeCell ref="AE27:AG27"/>
    <mergeCell ref="B28:H28"/>
    <mergeCell ref="I28:K28"/>
    <mergeCell ref="L28:O28"/>
    <mergeCell ref="P28:X28"/>
    <mergeCell ref="Y28:AA28"/>
    <mergeCell ref="AB28:AD28"/>
    <mergeCell ref="AE28:AG28"/>
    <mergeCell ref="B29:H29"/>
    <mergeCell ref="I29:K29"/>
    <mergeCell ref="L29:O29"/>
    <mergeCell ref="P29:X29"/>
    <mergeCell ref="Y29:AA29"/>
    <mergeCell ref="AB29:AD29"/>
    <mergeCell ref="AE29:AG29"/>
    <mergeCell ref="B30:H30"/>
    <mergeCell ref="I30:K30"/>
    <mergeCell ref="L30:O30"/>
    <mergeCell ref="P30:X30"/>
    <mergeCell ref="Y30:AA30"/>
    <mergeCell ref="AB30:AD30"/>
    <mergeCell ref="AE30:AG30"/>
    <mergeCell ref="B31:H31"/>
    <mergeCell ref="I31:K31"/>
    <mergeCell ref="L31:O31"/>
    <mergeCell ref="P31:X31"/>
    <mergeCell ref="Y31:AA31"/>
    <mergeCell ref="AB31:AD31"/>
    <mergeCell ref="AE31:AG31"/>
    <mergeCell ref="B32:H32"/>
    <mergeCell ref="I32:K32"/>
    <mergeCell ref="L32:O32"/>
    <mergeCell ref="P32:X32"/>
    <mergeCell ref="Y32:AA32"/>
    <mergeCell ref="AB32:AD32"/>
    <mergeCell ref="AE32:AG32"/>
    <mergeCell ref="AQ32:AS32"/>
    <mergeCell ref="B33:H33"/>
    <mergeCell ref="I33:K33"/>
    <mergeCell ref="L33:O33"/>
    <mergeCell ref="P33:X33"/>
    <mergeCell ref="Y33:AA33"/>
    <mergeCell ref="AB33:AD33"/>
    <mergeCell ref="AE33:AG33"/>
    <mergeCell ref="AQ33:AS33"/>
    <mergeCell ref="B34:H34"/>
    <mergeCell ref="I34:K34"/>
    <mergeCell ref="L34:O34"/>
    <mergeCell ref="P34:X34"/>
    <mergeCell ref="Y34:AA34"/>
    <mergeCell ref="AB34:AD34"/>
    <mergeCell ref="AE34:AG34"/>
    <mergeCell ref="B35:H35"/>
    <mergeCell ref="I35:K35"/>
    <mergeCell ref="L35:O35"/>
    <mergeCell ref="P35:X35"/>
    <mergeCell ref="Y35:AA35"/>
    <mergeCell ref="AB35:AD35"/>
    <mergeCell ref="AE35:AG35"/>
    <mergeCell ref="B36:H36"/>
    <mergeCell ref="I36:K36"/>
    <mergeCell ref="L36:O36"/>
    <mergeCell ref="P36:X36"/>
    <mergeCell ref="Y36:AA36"/>
    <mergeCell ref="AB36:AD36"/>
    <mergeCell ref="AE36:AG36"/>
    <mergeCell ref="B37:H37"/>
    <mergeCell ref="I37:K37"/>
    <mergeCell ref="L37:O37"/>
    <mergeCell ref="P37:X37"/>
    <mergeCell ref="Y37:AA37"/>
    <mergeCell ref="AB37:AD37"/>
    <mergeCell ref="AE37:AG37"/>
    <mergeCell ref="B38:H38"/>
    <mergeCell ref="I38:K38"/>
    <mergeCell ref="L38:O38"/>
    <mergeCell ref="P38:X38"/>
    <mergeCell ref="Y38:AA38"/>
    <mergeCell ref="AB38:AD38"/>
    <mergeCell ref="AE38:AG38"/>
    <mergeCell ref="B39:H39"/>
    <mergeCell ref="I39:K39"/>
    <mergeCell ref="L39:O39"/>
    <mergeCell ref="P39:X39"/>
    <mergeCell ref="Y39:AA39"/>
    <mergeCell ref="AB39:AD39"/>
    <mergeCell ref="AE39:AG39"/>
    <mergeCell ref="A7:A9"/>
    <mergeCell ref="B7:H9"/>
    <mergeCell ref="I8:K9"/>
    <mergeCell ref="AH37:AU39"/>
  </mergeCells>
  <phoneticPr fontId="21"/>
  <dataValidations count="2">
    <dataValidation type="list" allowBlank="1" showDropDown="0" showInputMessage="1" showErrorMessage="1" sqref="I40:N40">
      <formula1>"☐,☑"</formula1>
    </dataValidation>
    <dataValidation type="list" allowBlank="1" showDropDown="0" showInputMessage="1" showErrorMessage="1" sqref="O40:Q40">
      <formula1>#REF!</formula1>
    </dataValidation>
  </dataValidations>
  <pageMargins left="0.39370078740157483" right="0.39370078740157483" top="0.59055118110236227" bottom="0.59055118110236227" header="0.31496062992125984" footer="0.31496062992125984"/>
  <pageSetup paperSize="9" scale="72" fitToWidth="1" fitToHeight="1" orientation="landscape" usePrinterDefaults="1" r:id="rId1"/>
  <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リスト!$A$2:$A$7</xm:f>
          </x14:formula1>
          <xm:sqref>L10:L39</xm:sqref>
        </x14:dataValidation>
        <x14:dataValidation type="list" allowBlank="1" showDropDown="0" showInputMessage="1" showErrorMessage="1">
          <x14:formula1>
            <xm:f>IF(OR($L10="CLT",$L10="製材",$L10="集成材"),リスト!$D$2:$D$145,IF($L10="木質ボード",リスト!$B$2:$B$5,リスト!$C$2))</xm:f>
          </x14:formula1>
          <xm:sqref>P10:P39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5">
    <tabColor rgb="FFFF0000"/>
    <pageSetUpPr fitToPage="1"/>
  </sheetPr>
  <dimension ref="A1:AX48"/>
  <sheetViews>
    <sheetView showGridLines="0" topLeftCell="A7" workbookViewId="0">
      <selection activeCell="Z11" sqref="Z11:AF11"/>
    </sheetView>
  </sheetViews>
  <sheetFormatPr defaultColWidth="8.59765625" defaultRowHeight="12"/>
  <cols>
    <col min="1" max="14" width="3.59765625" style="149" customWidth="1"/>
    <col min="15" max="19" width="5.09765625" style="149" customWidth="1"/>
    <col min="20" max="23" width="3.296875" style="149" customWidth="1"/>
    <col min="24" max="40" width="3.59765625" style="149" customWidth="1"/>
    <col min="41" max="41" width="3.796875" style="149" customWidth="1"/>
    <col min="42" max="54" width="3.59765625" style="149" customWidth="1"/>
    <col min="55" max="16384" width="8.59765625" style="149"/>
  </cols>
  <sheetData>
    <row r="1" spans="1:50" ht="20.100000000000001" customHeight="1">
      <c r="A1" s="154" t="s">
        <v>416</v>
      </c>
    </row>
    <row r="2" spans="1:50" ht="16.05" customHeight="1">
      <c r="A2" s="389" t="s">
        <v>16</v>
      </c>
      <c r="B2" s="398"/>
      <c r="C2" s="398"/>
      <c r="D2" s="413"/>
      <c r="E2" s="398" t="str">
        <f>表紙及び評価結果!F36</f>
        <v>-</v>
      </c>
      <c r="F2" s="398"/>
      <c r="G2" s="398"/>
      <c r="H2" s="398"/>
      <c r="I2" s="398"/>
      <c r="J2" s="398"/>
      <c r="K2" s="398"/>
      <c r="L2" s="398"/>
      <c r="M2" s="398"/>
      <c r="N2" s="398"/>
      <c r="O2" s="398"/>
      <c r="P2" s="398"/>
      <c r="Q2" s="398"/>
      <c r="R2" s="398"/>
      <c r="S2" s="398"/>
      <c r="T2" s="398"/>
      <c r="U2" s="398"/>
      <c r="V2" s="398"/>
      <c r="W2" s="398"/>
      <c r="X2" s="398"/>
      <c r="Y2" s="398"/>
      <c r="Z2" s="398"/>
      <c r="AA2" s="398"/>
      <c r="AB2" s="398"/>
      <c r="AC2" s="398"/>
      <c r="AD2" s="398"/>
      <c r="AE2" s="398"/>
      <c r="AF2" s="398"/>
      <c r="AG2" s="455"/>
      <c r="AH2" s="461"/>
      <c r="AI2" s="461"/>
      <c r="AJ2" s="461"/>
      <c r="AK2" s="461"/>
      <c r="AL2" s="461"/>
      <c r="AM2" s="461"/>
      <c r="AN2" s="461"/>
      <c r="AO2" s="461"/>
      <c r="AP2" s="461"/>
      <c r="AQ2" s="461"/>
      <c r="AR2" s="461"/>
      <c r="AS2" s="461"/>
      <c r="AT2" s="461"/>
      <c r="AU2" s="461"/>
      <c r="AV2" s="461"/>
      <c r="AW2" s="461"/>
      <c r="AX2" s="487"/>
    </row>
    <row r="3" spans="1:50" ht="16.05" customHeight="1">
      <c r="A3" s="390" t="s">
        <v>18</v>
      </c>
      <c r="B3" s="399"/>
      <c r="C3" s="399"/>
      <c r="D3" s="414"/>
      <c r="E3" s="399" t="str">
        <f>表紙及び評価結果!F37</f>
        <v>-</v>
      </c>
      <c r="F3" s="399"/>
      <c r="G3" s="399"/>
      <c r="H3" s="399"/>
      <c r="I3" s="399"/>
      <c r="J3" s="399"/>
      <c r="K3" s="399"/>
      <c r="L3" s="399"/>
      <c r="M3" s="399"/>
      <c r="N3" s="399"/>
      <c r="O3" s="399"/>
      <c r="P3" s="399"/>
      <c r="Q3" s="399"/>
      <c r="R3" s="399"/>
      <c r="S3" s="399"/>
      <c r="T3" s="399"/>
      <c r="U3" s="399"/>
      <c r="V3" s="399"/>
      <c r="W3" s="399"/>
      <c r="X3" s="399"/>
      <c r="Y3" s="399"/>
      <c r="Z3" s="399"/>
      <c r="AA3" s="399"/>
      <c r="AB3" s="399"/>
      <c r="AC3" s="399"/>
      <c r="AD3" s="399"/>
      <c r="AE3" s="399"/>
      <c r="AF3" s="399"/>
      <c r="AG3" s="679" t="s">
        <v>1</v>
      </c>
      <c r="AH3" s="683"/>
      <c r="AI3" s="683"/>
      <c r="AJ3" s="523"/>
      <c r="AK3" s="523"/>
      <c r="AL3" s="523"/>
      <c r="AM3" s="523"/>
      <c r="AN3" s="573"/>
      <c r="AO3" s="607" t="str">
        <f>表紙及び評価結果!AG37</f>
        <v>-</v>
      </c>
      <c r="AP3" s="519"/>
      <c r="AQ3" s="519"/>
      <c r="AR3" s="523" t="s">
        <v>4</v>
      </c>
      <c r="AS3" s="519" t="str">
        <f>表紙及び評価結果!AK37</f>
        <v>-</v>
      </c>
      <c r="AT3" s="519"/>
      <c r="AU3" s="523" t="s">
        <v>10</v>
      </c>
      <c r="AV3" s="519" t="str">
        <f>表紙及び評価結果!AN37</f>
        <v>-</v>
      </c>
      <c r="AW3" s="519"/>
      <c r="AX3" s="529" t="s">
        <v>5</v>
      </c>
    </row>
    <row r="4" spans="1:50" ht="16.05" customHeight="1">
      <c r="A4" s="391" t="s">
        <v>23</v>
      </c>
      <c r="B4" s="400"/>
      <c r="C4" s="400"/>
      <c r="D4" s="415"/>
      <c r="E4" s="416" t="str">
        <f>表紙及び評価結果!F38</f>
        <v>-</v>
      </c>
      <c r="F4" s="416"/>
      <c r="G4" s="416"/>
      <c r="H4" s="416"/>
      <c r="I4" s="416"/>
      <c r="J4" s="429" t="s">
        <v>158</v>
      </c>
      <c r="K4" s="429"/>
      <c r="L4" s="443"/>
      <c r="M4" s="450" t="s">
        <v>27</v>
      </c>
      <c r="N4" s="452"/>
      <c r="O4" s="454"/>
      <c r="P4" s="654" t="str">
        <f>表紙及び評価結果!M38</f>
        <v>-</v>
      </c>
      <c r="Q4" s="460"/>
      <c r="R4" s="460"/>
      <c r="S4" s="460"/>
      <c r="T4" s="484"/>
      <c r="U4" s="450" t="s">
        <v>39</v>
      </c>
      <c r="V4" s="452"/>
      <c r="W4" s="454"/>
      <c r="X4" s="485" t="s">
        <v>40</v>
      </c>
      <c r="Y4" s="452"/>
      <c r="Z4" s="452" t="str">
        <f>表紙及び評価結果!W38</f>
        <v>-</v>
      </c>
      <c r="AA4" s="452"/>
      <c r="AB4" s="452" t="s">
        <v>181</v>
      </c>
      <c r="AC4" s="452"/>
      <c r="AD4" s="452" t="str">
        <f>表紙及び評価結果!AA38</f>
        <v>-</v>
      </c>
      <c r="AE4" s="452"/>
      <c r="AF4" s="503"/>
      <c r="AG4" s="518" t="s">
        <v>6</v>
      </c>
      <c r="AH4" s="503"/>
      <c r="AI4" s="503"/>
      <c r="AJ4" s="452"/>
      <c r="AK4" s="452"/>
      <c r="AL4" s="452"/>
      <c r="AM4" s="452"/>
      <c r="AN4" s="495"/>
      <c r="AO4" s="450" t="str">
        <f>表紙及び評価結果!AG38</f>
        <v>-</v>
      </c>
      <c r="AP4" s="452"/>
      <c r="AQ4" s="452"/>
      <c r="AR4" s="452"/>
      <c r="AS4" s="452"/>
      <c r="AT4" s="452"/>
      <c r="AU4" s="452"/>
      <c r="AV4" s="452"/>
      <c r="AW4" s="452"/>
      <c r="AX4" s="530"/>
    </row>
    <row r="5" spans="1:50" ht="10.050000000000001" customHeight="1"/>
    <row r="6" spans="1:50" ht="16.5" customHeight="1">
      <c r="A6" s="392" t="s">
        <v>366</v>
      </c>
      <c r="B6" s="616" t="s">
        <v>239</v>
      </c>
      <c r="C6" s="623"/>
      <c r="D6" s="623"/>
      <c r="E6" s="623"/>
      <c r="F6" s="623"/>
      <c r="G6" s="623"/>
      <c r="H6" s="629"/>
      <c r="I6" s="444" t="s">
        <v>418</v>
      </c>
      <c r="J6" s="407"/>
      <c r="K6" s="638"/>
      <c r="L6" s="461" t="s">
        <v>420</v>
      </c>
      <c r="M6" s="461"/>
      <c r="N6" s="461"/>
      <c r="O6" s="461"/>
      <c r="P6" s="461"/>
      <c r="Q6" s="461"/>
      <c r="R6" s="655" t="s">
        <v>383</v>
      </c>
      <c r="S6" s="655" t="s">
        <v>165</v>
      </c>
      <c r="T6" s="664"/>
      <c r="U6" s="501"/>
      <c r="V6" s="501"/>
      <c r="W6" s="501"/>
      <c r="X6" s="501"/>
      <c r="Y6" s="501"/>
      <c r="Z6" s="501"/>
      <c r="AA6" s="501"/>
      <c r="AB6" s="501"/>
      <c r="AC6" s="501"/>
      <c r="AD6" s="501"/>
      <c r="AE6" s="501" t="s">
        <v>421</v>
      </c>
      <c r="AF6" s="501"/>
      <c r="AG6" s="501"/>
      <c r="AH6" s="501"/>
      <c r="AI6" s="501"/>
      <c r="AJ6" s="501"/>
      <c r="AK6" s="501"/>
      <c r="AL6" s="501"/>
      <c r="AM6" s="501"/>
      <c r="AN6" s="501"/>
      <c r="AO6" s="501"/>
      <c r="AP6" s="501"/>
      <c r="AQ6" s="501"/>
      <c r="AR6" s="501"/>
      <c r="AS6" s="501"/>
      <c r="AT6" s="501"/>
      <c r="AU6" s="501"/>
      <c r="AV6" s="501"/>
      <c r="AW6" s="501"/>
      <c r="AX6" s="528"/>
    </row>
    <row r="7" spans="1:50" ht="12" customHeight="1">
      <c r="A7" s="393"/>
      <c r="B7" s="617"/>
      <c r="C7" s="624"/>
      <c r="D7" s="624"/>
      <c r="E7" s="624"/>
      <c r="F7" s="624"/>
      <c r="G7" s="624"/>
      <c r="H7" s="630"/>
      <c r="I7" s="402"/>
      <c r="J7" s="408"/>
      <c r="K7" s="639"/>
      <c r="L7" s="643" t="s">
        <v>88</v>
      </c>
      <c r="M7" s="646"/>
      <c r="N7" s="649"/>
      <c r="O7" s="643" t="s">
        <v>376</v>
      </c>
      <c r="P7" s="646"/>
      <c r="Q7" s="649"/>
      <c r="R7" s="656"/>
      <c r="S7" s="656"/>
      <c r="T7" s="665" t="s">
        <v>411</v>
      </c>
      <c r="U7" s="667"/>
      <c r="V7" s="667"/>
      <c r="W7" s="669"/>
      <c r="X7" s="282" t="s">
        <v>422</v>
      </c>
      <c r="Y7" s="523"/>
      <c r="Z7" s="523"/>
      <c r="AA7" s="523"/>
      <c r="AB7" s="523"/>
      <c r="AC7" s="523"/>
      <c r="AD7" s="523"/>
      <c r="AE7" s="523"/>
      <c r="AF7" s="523"/>
      <c r="AG7" s="523"/>
      <c r="AH7" s="523"/>
      <c r="AI7" s="523"/>
      <c r="AJ7" s="523"/>
      <c r="AK7" s="523"/>
      <c r="AL7" s="523"/>
      <c r="AM7" s="523"/>
      <c r="AN7" s="523"/>
      <c r="AO7" s="573"/>
      <c r="AP7" s="282" t="s">
        <v>187</v>
      </c>
      <c r="AQ7" s="523"/>
      <c r="AR7" s="523"/>
      <c r="AS7" s="523"/>
      <c r="AT7" s="523"/>
      <c r="AU7" s="523"/>
      <c r="AV7" s="523"/>
      <c r="AW7" s="523"/>
      <c r="AX7" s="529"/>
    </row>
    <row r="8" spans="1:50" ht="13.05" customHeight="1">
      <c r="A8" s="393"/>
      <c r="B8" s="617"/>
      <c r="C8" s="624"/>
      <c r="D8" s="624"/>
      <c r="E8" s="624"/>
      <c r="F8" s="624"/>
      <c r="G8" s="624"/>
      <c r="H8" s="630"/>
      <c r="I8" s="402"/>
      <c r="J8" s="408"/>
      <c r="K8" s="639"/>
      <c r="L8" s="445"/>
      <c r="M8" s="432"/>
      <c r="N8" s="438"/>
      <c r="O8" s="445"/>
      <c r="P8" s="432"/>
      <c r="Q8" s="438"/>
      <c r="R8" s="656"/>
      <c r="S8" s="656"/>
      <c r="T8" s="445" t="s">
        <v>311</v>
      </c>
      <c r="U8" s="432"/>
      <c r="V8" s="432"/>
      <c r="W8" s="438"/>
      <c r="X8" s="578" t="s">
        <v>208</v>
      </c>
      <c r="Y8" s="586"/>
      <c r="Z8" s="578" t="s">
        <v>3</v>
      </c>
      <c r="AA8" s="582"/>
      <c r="AB8" s="582"/>
      <c r="AC8" s="582"/>
      <c r="AD8" s="582"/>
      <c r="AE8" s="582"/>
      <c r="AF8" s="586"/>
      <c r="AG8" s="680" t="s">
        <v>424</v>
      </c>
      <c r="AH8" s="684"/>
      <c r="AI8" s="684"/>
      <c r="AJ8" s="684"/>
      <c r="AK8" s="684"/>
      <c r="AL8" s="684"/>
      <c r="AM8" s="684"/>
      <c r="AN8" s="684"/>
      <c r="AO8" s="695"/>
      <c r="AP8" s="578" t="s">
        <v>208</v>
      </c>
      <c r="AQ8" s="586"/>
      <c r="AR8" s="578" t="s">
        <v>3</v>
      </c>
      <c r="AS8" s="582"/>
      <c r="AT8" s="582"/>
      <c r="AU8" s="582"/>
      <c r="AV8" s="582"/>
      <c r="AW8" s="582"/>
      <c r="AX8" s="596"/>
    </row>
    <row r="9" spans="1:50" ht="13.05" customHeight="1">
      <c r="A9" s="393"/>
      <c r="B9" s="617"/>
      <c r="C9" s="624"/>
      <c r="D9" s="624"/>
      <c r="E9" s="624"/>
      <c r="F9" s="624"/>
      <c r="G9" s="624"/>
      <c r="H9" s="630"/>
      <c r="I9" s="402"/>
      <c r="J9" s="408"/>
      <c r="K9" s="639"/>
      <c r="L9" s="445"/>
      <c r="M9" s="432"/>
      <c r="N9" s="438"/>
      <c r="O9" s="445"/>
      <c r="P9" s="432"/>
      <c r="Q9" s="438"/>
      <c r="R9" s="656"/>
      <c r="S9" s="656"/>
      <c r="T9" s="445"/>
      <c r="U9" s="432"/>
      <c r="V9" s="432"/>
      <c r="W9" s="438"/>
      <c r="X9" s="402"/>
      <c r="Y9" s="639"/>
      <c r="Z9" s="402"/>
      <c r="AA9" s="408"/>
      <c r="AB9" s="408"/>
      <c r="AC9" s="408"/>
      <c r="AD9" s="408"/>
      <c r="AE9" s="408"/>
      <c r="AF9" s="639"/>
      <c r="AG9" s="681"/>
      <c r="AH9" s="685"/>
      <c r="AI9" s="685"/>
      <c r="AJ9" s="685"/>
      <c r="AK9" s="685"/>
      <c r="AL9" s="685"/>
      <c r="AM9" s="685"/>
      <c r="AN9" s="685"/>
      <c r="AO9" s="696"/>
      <c r="AP9" s="402"/>
      <c r="AQ9" s="639"/>
      <c r="AR9" s="402"/>
      <c r="AS9" s="408"/>
      <c r="AT9" s="408"/>
      <c r="AU9" s="408"/>
      <c r="AV9" s="408"/>
      <c r="AW9" s="408"/>
      <c r="AX9" s="418"/>
    </row>
    <row r="10" spans="1:50" ht="31.5" customHeight="1">
      <c r="A10" s="394"/>
      <c r="B10" s="618"/>
      <c r="C10" s="625"/>
      <c r="D10" s="625"/>
      <c r="E10" s="625"/>
      <c r="F10" s="625"/>
      <c r="G10" s="625"/>
      <c r="H10" s="473"/>
      <c r="I10" s="403"/>
      <c r="J10" s="409"/>
      <c r="K10" s="574"/>
      <c r="L10" s="446"/>
      <c r="M10" s="433"/>
      <c r="N10" s="439"/>
      <c r="O10" s="446"/>
      <c r="P10" s="433"/>
      <c r="Q10" s="439"/>
      <c r="R10" s="657"/>
      <c r="S10" s="657"/>
      <c r="T10" s="446"/>
      <c r="U10" s="433"/>
      <c r="V10" s="433"/>
      <c r="W10" s="439"/>
      <c r="X10" s="403"/>
      <c r="Y10" s="574"/>
      <c r="Z10" s="403"/>
      <c r="AA10" s="409"/>
      <c r="AB10" s="409"/>
      <c r="AC10" s="409"/>
      <c r="AD10" s="409"/>
      <c r="AE10" s="409"/>
      <c r="AF10" s="574"/>
      <c r="AG10" s="682"/>
      <c r="AH10" s="686" t="s">
        <v>344</v>
      </c>
      <c r="AI10" s="691"/>
      <c r="AJ10" s="691"/>
      <c r="AK10" s="691"/>
      <c r="AL10" s="691"/>
      <c r="AM10" s="691"/>
      <c r="AN10" s="691"/>
      <c r="AO10" s="697"/>
      <c r="AP10" s="403"/>
      <c r="AQ10" s="574"/>
      <c r="AR10" s="403"/>
      <c r="AS10" s="409"/>
      <c r="AT10" s="409"/>
      <c r="AU10" s="409"/>
      <c r="AV10" s="409"/>
      <c r="AW10" s="409"/>
      <c r="AX10" s="419"/>
    </row>
    <row r="11" spans="1:50" ht="14.1" customHeight="1">
      <c r="A11" s="395">
        <v>1</v>
      </c>
      <c r="B11" s="619" t="str">
        <f>IF('A.木材使用量入力シート'!B10="","-",'A.木材使用量入力シート'!B10)</f>
        <v>-</v>
      </c>
      <c r="C11" s="626"/>
      <c r="D11" s="626"/>
      <c r="E11" s="626"/>
      <c r="F11" s="626"/>
      <c r="G11" s="626"/>
      <c r="H11" s="631"/>
      <c r="I11" s="634" t="str">
        <f>IF(OR('A.木材使用量入力シート'!O10="",'A.木材使用量入力シート'!I10="☐"),"-",'A.木材使用量入力シート'!O10)</f>
        <v>-</v>
      </c>
      <c r="J11" s="637"/>
      <c r="K11" s="640"/>
      <c r="L11" s="644" t="str">
        <f>IF('A.木材使用量入力シート'!R10="","",'A.木材使用量入力シート'!R10)</f>
        <v/>
      </c>
      <c r="M11" s="647"/>
      <c r="N11" s="650"/>
      <c r="O11" s="652" t="str">
        <f>IF('A.木材使用量入力シート'!V10="","",'A.木材使用量入力シート'!V10)</f>
        <v/>
      </c>
      <c r="P11" s="652"/>
      <c r="Q11" s="652"/>
      <c r="R11" s="658" t="str">
        <f>IF('A.木材使用量入力シート'!L10="県産木材","☑","☐")</f>
        <v>☐</v>
      </c>
      <c r="S11" s="661" t="s">
        <v>19</v>
      </c>
      <c r="T11" s="661" t="s">
        <v>426</v>
      </c>
      <c r="U11" s="668"/>
      <c r="V11" s="668"/>
      <c r="W11" s="670"/>
      <c r="X11" s="661" t="s">
        <v>360</v>
      </c>
      <c r="Y11" s="670"/>
      <c r="Z11" s="673"/>
      <c r="AA11" s="675"/>
      <c r="AB11" s="675"/>
      <c r="AC11" s="675"/>
      <c r="AD11" s="675"/>
      <c r="AE11" s="675"/>
      <c r="AF11" s="676"/>
      <c r="AG11" s="661" t="s">
        <v>19</v>
      </c>
      <c r="AH11" s="687"/>
      <c r="AI11" s="692"/>
      <c r="AJ11" s="692"/>
      <c r="AK11" s="692"/>
      <c r="AL11" s="692"/>
      <c r="AM11" s="692"/>
      <c r="AN11" s="692"/>
      <c r="AO11" s="698"/>
      <c r="AP11" s="661" t="s">
        <v>360</v>
      </c>
      <c r="AQ11" s="670"/>
      <c r="AR11" s="673"/>
      <c r="AS11" s="675"/>
      <c r="AT11" s="675"/>
      <c r="AU11" s="675"/>
      <c r="AV11" s="675"/>
      <c r="AW11" s="675"/>
      <c r="AX11" s="704"/>
    </row>
    <row r="12" spans="1:50" ht="14.1" customHeight="1">
      <c r="A12" s="396">
        <v>2</v>
      </c>
      <c r="B12" s="620" t="str">
        <f>IF('A.木材使用量入力シート'!B11="","-",'A.木材使用量入力シート'!B11)</f>
        <v>-</v>
      </c>
      <c r="C12" s="627"/>
      <c r="D12" s="627"/>
      <c r="E12" s="627"/>
      <c r="F12" s="627"/>
      <c r="G12" s="627"/>
      <c r="H12" s="632"/>
      <c r="I12" s="635" t="str">
        <f>IF(OR('A.木材使用量入力シート'!O11="",'A.木材使用量入力シート'!I11="☐"),"-",'A.木材使用量入力シート'!O11)</f>
        <v>-</v>
      </c>
      <c r="J12" s="556"/>
      <c r="K12" s="641"/>
      <c r="L12" s="645" t="str">
        <f>IF('A.木材使用量入力シート'!R11="","",'A.木材使用量入力シート'!R11)</f>
        <v/>
      </c>
      <c r="M12" s="648"/>
      <c r="N12" s="651"/>
      <c r="O12" s="653" t="str">
        <f>IF('A.木材使用量入力シート'!V11="","",'A.木材使用量入力シート'!V11)</f>
        <v/>
      </c>
      <c r="P12" s="653"/>
      <c r="Q12" s="648"/>
      <c r="R12" s="659" t="str">
        <f>IF('A.木材使用量入力シート'!L11="県産木材","☑","☐")</f>
        <v>☐</v>
      </c>
      <c r="S12" s="662" t="s">
        <v>19</v>
      </c>
      <c r="T12" s="662" t="s">
        <v>426</v>
      </c>
      <c r="U12" s="479"/>
      <c r="V12" s="479"/>
      <c r="W12" s="671"/>
      <c r="X12" s="662" t="s">
        <v>360</v>
      </c>
      <c r="Y12" s="671"/>
      <c r="Z12" s="405"/>
      <c r="AA12" s="411"/>
      <c r="AB12" s="411"/>
      <c r="AC12" s="411"/>
      <c r="AD12" s="411"/>
      <c r="AE12" s="411"/>
      <c r="AF12" s="677"/>
      <c r="AG12" s="662" t="s">
        <v>19</v>
      </c>
      <c r="AH12" s="688"/>
      <c r="AI12" s="693"/>
      <c r="AJ12" s="693"/>
      <c r="AK12" s="693"/>
      <c r="AL12" s="693"/>
      <c r="AM12" s="693"/>
      <c r="AN12" s="693"/>
      <c r="AO12" s="699"/>
      <c r="AP12" s="662" t="s">
        <v>360</v>
      </c>
      <c r="AQ12" s="671"/>
      <c r="AR12" s="405"/>
      <c r="AS12" s="411"/>
      <c r="AT12" s="411"/>
      <c r="AU12" s="411"/>
      <c r="AV12" s="411"/>
      <c r="AW12" s="411"/>
      <c r="AX12" s="421"/>
    </row>
    <row r="13" spans="1:50" ht="14.1" customHeight="1">
      <c r="A13" s="396">
        <v>3</v>
      </c>
      <c r="B13" s="620" t="str">
        <f>IF('A.木材使用量入力シート'!B12="","-",'A.木材使用量入力シート'!B12)</f>
        <v>-</v>
      </c>
      <c r="C13" s="627"/>
      <c r="D13" s="627"/>
      <c r="E13" s="627"/>
      <c r="F13" s="627"/>
      <c r="G13" s="627"/>
      <c r="H13" s="632"/>
      <c r="I13" s="635" t="str">
        <f>IF(OR('A.木材使用量入力シート'!O12="",'A.木材使用量入力シート'!I12="☐"),"-",'A.木材使用量入力シート'!O12)</f>
        <v>-</v>
      </c>
      <c r="J13" s="556"/>
      <c r="K13" s="641"/>
      <c r="L13" s="645" t="str">
        <f>IF('A.木材使用量入力シート'!R12="","",'A.木材使用量入力シート'!R12)</f>
        <v/>
      </c>
      <c r="M13" s="648"/>
      <c r="N13" s="651"/>
      <c r="O13" s="653" t="str">
        <f>IF('A.木材使用量入力シート'!V12="","",'A.木材使用量入力シート'!V12)</f>
        <v/>
      </c>
      <c r="P13" s="653"/>
      <c r="Q13" s="648"/>
      <c r="R13" s="659" t="str">
        <f>IF('A.木材使用量入力シート'!L12="県産木材","☑","☐")</f>
        <v>☐</v>
      </c>
      <c r="S13" s="662" t="s">
        <v>19</v>
      </c>
      <c r="T13" s="662" t="s">
        <v>426</v>
      </c>
      <c r="U13" s="479"/>
      <c r="V13" s="479"/>
      <c r="W13" s="671"/>
      <c r="X13" s="662" t="s">
        <v>360</v>
      </c>
      <c r="Y13" s="671"/>
      <c r="Z13" s="674"/>
      <c r="AA13" s="411"/>
      <c r="AB13" s="411"/>
      <c r="AC13" s="411"/>
      <c r="AD13" s="411"/>
      <c r="AE13" s="411"/>
      <c r="AF13" s="677"/>
      <c r="AG13" s="662" t="s">
        <v>19</v>
      </c>
      <c r="AH13" s="688"/>
      <c r="AI13" s="693"/>
      <c r="AJ13" s="693"/>
      <c r="AK13" s="693"/>
      <c r="AL13" s="693"/>
      <c r="AM13" s="693"/>
      <c r="AN13" s="693"/>
      <c r="AO13" s="699"/>
      <c r="AP13" s="662" t="s">
        <v>360</v>
      </c>
      <c r="AQ13" s="671"/>
      <c r="AR13" s="405"/>
      <c r="AS13" s="411"/>
      <c r="AT13" s="411"/>
      <c r="AU13" s="411"/>
      <c r="AV13" s="411"/>
      <c r="AW13" s="411"/>
      <c r="AX13" s="421"/>
    </row>
    <row r="14" spans="1:50" ht="14.1" customHeight="1">
      <c r="A14" s="396">
        <v>4</v>
      </c>
      <c r="B14" s="620" t="str">
        <f>IF('A.木材使用量入力シート'!B13="","-",'A.木材使用量入力シート'!B13)</f>
        <v>-</v>
      </c>
      <c r="C14" s="627"/>
      <c r="D14" s="627"/>
      <c r="E14" s="627"/>
      <c r="F14" s="627"/>
      <c r="G14" s="627"/>
      <c r="H14" s="632"/>
      <c r="I14" s="635" t="str">
        <f>IF(OR('A.木材使用量入力シート'!O13="",'A.木材使用量入力シート'!I13="☐"),"-",'A.木材使用量入力シート'!O13)</f>
        <v>-</v>
      </c>
      <c r="J14" s="556"/>
      <c r="K14" s="641"/>
      <c r="L14" s="645" t="str">
        <f>IF('A.木材使用量入力シート'!R13="","",'A.木材使用量入力シート'!R13)</f>
        <v/>
      </c>
      <c r="M14" s="648"/>
      <c r="N14" s="651"/>
      <c r="O14" s="653" t="str">
        <f>IF('A.木材使用量入力シート'!V13="","",'A.木材使用量入力シート'!V13)</f>
        <v/>
      </c>
      <c r="P14" s="653"/>
      <c r="Q14" s="648"/>
      <c r="R14" s="659" t="str">
        <f>IF('A.木材使用量入力シート'!L13="県産木材","☑","☐")</f>
        <v>☐</v>
      </c>
      <c r="S14" s="662" t="s">
        <v>19</v>
      </c>
      <c r="T14" s="662" t="s">
        <v>426</v>
      </c>
      <c r="U14" s="479"/>
      <c r="V14" s="479"/>
      <c r="W14" s="671"/>
      <c r="X14" s="662" t="s">
        <v>360</v>
      </c>
      <c r="Y14" s="671"/>
      <c r="Z14" s="405"/>
      <c r="AA14" s="411"/>
      <c r="AB14" s="411"/>
      <c r="AC14" s="411"/>
      <c r="AD14" s="411"/>
      <c r="AE14" s="411"/>
      <c r="AF14" s="677"/>
      <c r="AG14" s="662" t="s">
        <v>19</v>
      </c>
      <c r="AH14" s="689"/>
      <c r="AI14" s="693"/>
      <c r="AJ14" s="693"/>
      <c r="AK14" s="693"/>
      <c r="AL14" s="693"/>
      <c r="AM14" s="693"/>
      <c r="AN14" s="693"/>
      <c r="AO14" s="699"/>
      <c r="AP14" s="662" t="s">
        <v>360</v>
      </c>
      <c r="AQ14" s="671"/>
      <c r="AR14" s="405"/>
      <c r="AS14" s="411"/>
      <c r="AT14" s="411"/>
      <c r="AU14" s="411"/>
      <c r="AV14" s="411"/>
      <c r="AW14" s="411"/>
      <c r="AX14" s="421"/>
    </row>
    <row r="15" spans="1:50" ht="14.1" customHeight="1">
      <c r="A15" s="396">
        <v>5</v>
      </c>
      <c r="B15" s="620" t="str">
        <f>IF('A.木材使用量入力シート'!B14="","-",'A.木材使用量入力シート'!B14)</f>
        <v>-</v>
      </c>
      <c r="C15" s="627"/>
      <c r="D15" s="627"/>
      <c r="E15" s="627"/>
      <c r="F15" s="627"/>
      <c r="G15" s="627"/>
      <c r="H15" s="632"/>
      <c r="I15" s="635" t="str">
        <f>IF(OR('A.木材使用量入力シート'!O14="",'A.木材使用量入力シート'!I14="☐"),"-",'A.木材使用量入力シート'!O14)</f>
        <v>-</v>
      </c>
      <c r="J15" s="556"/>
      <c r="K15" s="641"/>
      <c r="L15" s="645" t="str">
        <f>IF('A.木材使用量入力シート'!R14="","",'A.木材使用量入力シート'!R14)</f>
        <v/>
      </c>
      <c r="M15" s="648"/>
      <c r="N15" s="651"/>
      <c r="O15" s="653" t="str">
        <f>IF('A.木材使用量入力シート'!V14="","",'A.木材使用量入力シート'!V14)</f>
        <v/>
      </c>
      <c r="P15" s="653"/>
      <c r="Q15" s="648"/>
      <c r="R15" s="659" t="str">
        <f>IF('A.木材使用量入力シート'!L14="県産木材","☑","☐")</f>
        <v>☐</v>
      </c>
      <c r="S15" s="662" t="s">
        <v>19</v>
      </c>
      <c r="T15" s="662" t="s">
        <v>426</v>
      </c>
      <c r="U15" s="479"/>
      <c r="V15" s="479"/>
      <c r="W15" s="671"/>
      <c r="X15" s="662" t="s">
        <v>360</v>
      </c>
      <c r="Y15" s="671"/>
      <c r="Z15" s="405"/>
      <c r="AA15" s="411"/>
      <c r="AB15" s="411"/>
      <c r="AC15" s="411"/>
      <c r="AD15" s="411"/>
      <c r="AE15" s="411"/>
      <c r="AF15" s="677"/>
      <c r="AG15" s="662" t="s">
        <v>19</v>
      </c>
      <c r="AH15" s="688"/>
      <c r="AI15" s="693"/>
      <c r="AJ15" s="693"/>
      <c r="AK15" s="693"/>
      <c r="AL15" s="693"/>
      <c r="AM15" s="693"/>
      <c r="AN15" s="693"/>
      <c r="AO15" s="699"/>
      <c r="AP15" s="662" t="s">
        <v>360</v>
      </c>
      <c r="AQ15" s="671"/>
      <c r="AR15" s="405"/>
      <c r="AS15" s="411"/>
      <c r="AT15" s="411"/>
      <c r="AU15" s="411"/>
      <c r="AV15" s="411"/>
      <c r="AW15" s="411"/>
      <c r="AX15" s="421"/>
    </row>
    <row r="16" spans="1:50" ht="14.1" customHeight="1">
      <c r="A16" s="396">
        <v>6</v>
      </c>
      <c r="B16" s="620" t="str">
        <f>IF('A.木材使用量入力シート'!B15="","-",'A.木材使用量入力シート'!B15)</f>
        <v>-</v>
      </c>
      <c r="C16" s="627"/>
      <c r="D16" s="627"/>
      <c r="E16" s="627"/>
      <c r="F16" s="627"/>
      <c r="G16" s="627"/>
      <c r="H16" s="632"/>
      <c r="I16" s="635" t="str">
        <f>IF(OR('A.木材使用量入力シート'!O15="",'A.木材使用量入力シート'!I15="☐"),"-",'A.木材使用量入力シート'!O15)</f>
        <v>-</v>
      </c>
      <c r="J16" s="556"/>
      <c r="K16" s="641"/>
      <c r="L16" s="645" t="str">
        <f>IF('A.木材使用量入力シート'!R15="","",'A.木材使用量入力シート'!R15)</f>
        <v/>
      </c>
      <c r="M16" s="648"/>
      <c r="N16" s="651"/>
      <c r="O16" s="653" t="str">
        <f>IF('A.木材使用量入力シート'!V15="","",'A.木材使用量入力シート'!V15)</f>
        <v/>
      </c>
      <c r="P16" s="653"/>
      <c r="Q16" s="648"/>
      <c r="R16" s="659" t="str">
        <f>IF('A.木材使用量入力シート'!L15="県産木材","☑","☐")</f>
        <v>☐</v>
      </c>
      <c r="S16" s="662" t="s">
        <v>19</v>
      </c>
      <c r="T16" s="662" t="s">
        <v>426</v>
      </c>
      <c r="U16" s="479"/>
      <c r="V16" s="479"/>
      <c r="W16" s="671"/>
      <c r="X16" s="662" t="s">
        <v>360</v>
      </c>
      <c r="Y16" s="671"/>
      <c r="Z16" s="674"/>
      <c r="AA16" s="411"/>
      <c r="AB16" s="411"/>
      <c r="AC16" s="411"/>
      <c r="AD16" s="411"/>
      <c r="AE16" s="411"/>
      <c r="AF16" s="677"/>
      <c r="AG16" s="662" t="s">
        <v>19</v>
      </c>
      <c r="AH16" s="688"/>
      <c r="AI16" s="693"/>
      <c r="AJ16" s="693"/>
      <c r="AK16" s="693"/>
      <c r="AL16" s="693"/>
      <c r="AM16" s="693"/>
      <c r="AN16" s="693"/>
      <c r="AO16" s="699"/>
      <c r="AP16" s="662" t="s">
        <v>360</v>
      </c>
      <c r="AQ16" s="671"/>
      <c r="AR16" s="405"/>
      <c r="AS16" s="411"/>
      <c r="AT16" s="411"/>
      <c r="AU16" s="411"/>
      <c r="AV16" s="411"/>
      <c r="AW16" s="411"/>
      <c r="AX16" s="421"/>
    </row>
    <row r="17" spans="1:50" ht="14.1" customHeight="1">
      <c r="A17" s="396">
        <v>7</v>
      </c>
      <c r="B17" s="620" t="str">
        <f>IF('A.木材使用量入力シート'!B16="","-",'A.木材使用量入力シート'!B16)</f>
        <v>-</v>
      </c>
      <c r="C17" s="627"/>
      <c r="D17" s="627"/>
      <c r="E17" s="627"/>
      <c r="F17" s="627"/>
      <c r="G17" s="627"/>
      <c r="H17" s="632"/>
      <c r="I17" s="635" t="str">
        <f>IF(OR('A.木材使用量入力シート'!O16="",'A.木材使用量入力シート'!I16="☐"),"-",'A.木材使用量入力シート'!O16)</f>
        <v>-</v>
      </c>
      <c r="J17" s="556"/>
      <c r="K17" s="641"/>
      <c r="L17" s="645" t="str">
        <f>IF('A.木材使用量入力シート'!R16="","",'A.木材使用量入力シート'!R16)</f>
        <v/>
      </c>
      <c r="M17" s="648"/>
      <c r="N17" s="651"/>
      <c r="O17" s="653" t="str">
        <f>IF('A.木材使用量入力シート'!V16="","",'A.木材使用量入力シート'!V16)</f>
        <v/>
      </c>
      <c r="P17" s="653"/>
      <c r="Q17" s="648"/>
      <c r="R17" s="659" t="str">
        <f>IF('A.木材使用量入力シート'!L16="県産木材","☑","☐")</f>
        <v>☐</v>
      </c>
      <c r="S17" s="662" t="s">
        <v>19</v>
      </c>
      <c r="T17" s="662" t="s">
        <v>426</v>
      </c>
      <c r="U17" s="479"/>
      <c r="V17" s="479"/>
      <c r="W17" s="671"/>
      <c r="X17" s="662" t="s">
        <v>360</v>
      </c>
      <c r="Y17" s="671"/>
      <c r="Z17" s="405"/>
      <c r="AA17" s="411"/>
      <c r="AB17" s="411"/>
      <c r="AC17" s="411"/>
      <c r="AD17" s="411"/>
      <c r="AE17" s="411"/>
      <c r="AF17" s="677"/>
      <c r="AG17" s="662" t="s">
        <v>19</v>
      </c>
      <c r="AH17" s="688"/>
      <c r="AI17" s="693"/>
      <c r="AJ17" s="693"/>
      <c r="AK17" s="693"/>
      <c r="AL17" s="693"/>
      <c r="AM17" s="693"/>
      <c r="AN17" s="693"/>
      <c r="AO17" s="699"/>
      <c r="AP17" s="662" t="s">
        <v>360</v>
      </c>
      <c r="AQ17" s="671"/>
      <c r="AR17" s="405"/>
      <c r="AS17" s="411"/>
      <c r="AT17" s="411"/>
      <c r="AU17" s="411"/>
      <c r="AV17" s="411"/>
      <c r="AW17" s="411"/>
      <c r="AX17" s="421"/>
    </row>
    <row r="18" spans="1:50" ht="14.1" customHeight="1">
      <c r="A18" s="396">
        <v>8</v>
      </c>
      <c r="B18" s="620" t="str">
        <f>IF('A.木材使用量入力シート'!B17="","-",'A.木材使用量入力シート'!B17)</f>
        <v>-</v>
      </c>
      <c r="C18" s="627"/>
      <c r="D18" s="627"/>
      <c r="E18" s="627"/>
      <c r="F18" s="627"/>
      <c r="G18" s="627"/>
      <c r="H18" s="632"/>
      <c r="I18" s="635" t="str">
        <f>IF(OR('A.木材使用量入力シート'!O17="",'A.木材使用量入力シート'!I17="☐"),"-",'A.木材使用量入力シート'!O17)</f>
        <v>-</v>
      </c>
      <c r="J18" s="556"/>
      <c r="K18" s="641"/>
      <c r="L18" s="645" t="str">
        <f>IF('A.木材使用量入力シート'!R17="","",'A.木材使用量入力シート'!R17)</f>
        <v/>
      </c>
      <c r="M18" s="648"/>
      <c r="N18" s="651"/>
      <c r="O18" s="653" t="str">
        <f>IF('A.木材使用量入力シート'!V17="","",'A.木材使用量入力シート'!V17)</f>
        <v/>
      </c>
      <c r="P18" s="653"/>
      <c r="Q18" s="648"/>
      <c r="R18" s="659" t="str">
        <f>IF('A.木材使用量入力シート'!L17="県産木材","☑","☐")</f>
        <v>☐</v>
      </c>
      <c r="S18" s="662" t="s">
        <v>19</v>
      </c>
      <c r="T18" s="662" t="s">
        <v>426</v>
      </c>
      <c r="U18" s="479"/>
      <c r="V18" s="479"/>
      <c r="W18" s="671"/>
      <c r="X18" s="662" t="s">
        <v>360</v>
      </c>
      <c r="Y18" s="671"/>
      <c r="Z18" s="405"/>
      <c r="AA18" s="411"/>
      <c r="AB18" s="411"/>
      <c r="AC18" s="411"/>
      <c r="AD18" s="411"/>
      <c r="AE18" s="411"/>
      <c r="AF18" s="677"/>
      <c r="AG18" s="662" t="s">
        <v>19</v>
      </c>
      <c r="AH18" s="688"/>
      <c r="AI18" s="693"/>
      <c r="AJ18" s="693"/>
      <c r="AK18" s="693"/>
      <c r="AL18" s="693"/>
      <c r="AM18" s="693"/>
      <c r="AN18" s="693"/>
      <c r="AO18" s="699"/>
      <c r="AP18" s="662" t="s">
        <v>360</v>
      </c>
      <c r="AQ18" s="671"/>
      <c r="AR18" s="405"/>
      <c r="AS18" s="411"/>
      <c r="AT18" s="411"/>
      <c r="AU18" s="411"/>
      <c r="AV18" s="411"/>
      <c r="AW18" s="411"/>
      <c r="AX18" s="421"/>
    </row>
    <row r="19" spans="1:50" ht="14.1" customHeight="1">
      <c r="A19" s="396">
        <v>9</v>
      </c>
      <c r="B19" s="620" t="str">
        <f>IF('A.木材使用量入力シート'!B18="","-",'A.木材使用量入力シート'!B18)</f>
        <v>-</v>
      </c>
      <c r="C19" s="627"/>
      <c r="D19" s="627"/>
      <c r="E19" s="627"/>
      <c r="F19" s="627"/>
      <c r="G19" s="627"/>
      <c r="H19" s="632"/>
      <c r="I19" s="635" t="str">
        <f>IF(OR('A.木材使用量入力シート'!O18="",'A.木材使用量入力シート'!I18="☐"),"-",'A.木材使用量入力シート'!O18)</f>
        <v>-</v>
      </c>
      <c r="J19" s="556"/>
      <c r="K19" s="641"/>
      <c r="L19" s="645" t="str">
        <f>IF('A.木材使用量入力シート'!R18="","",'A.木材使用量入力シート'!R18)</f>
        <v/>
      </c>
      <c r="M19" s="648"/>
      <c r="N19" s="651"/>
      <c r="O19" s="653" t="str">
        <f>IF('A.木材使用量入力シート'!V18="","",'A.木材使用量入力シート'!V18)</f>
        <v/>
      </c>
      <c r="P19" s="653"/>
      <c r="Q19" s="648"/>
      <c r="R19" s="659" t="str">
        <f>IF('A.木材使用量入力シート'!L18="県産木材","☑","☐")</f>
        <v>☐</v>
      </c>
      <c r="S19" s="662" t="s">
        <v>19</v>
      </c>
      <c r="T19" s="662" t="s">
        <v>426</v>
      </c>
      <c r="U19" s="479"/>
      <c r="V19" s="479"/>
      <c r="W19" s="671"/>
      <c r="X19" s="662" t="s">
        <v>360</v>
      </c>
      <c r="Y19" s="671"/>
      <c r="Z19" s="405"/>
      <c r="AA19" s="411"/>
      <c r="AB19" s="411"/>
      <c r="AC19" s="411"/>
      <c r="AD19" s="411"/>
      <c r="AE19" s="411"/>
      <c r="AF19" s="677"/>
      <c r="AG19" s="662" t="s">
        <v>19</v>
      </c>
      <c r="AH19" s="688"/>
      <c r="AI19" s="693"/>
      <c r="AJ19" s="693"/>
      <c r="AK19" s="693"/>
      <c r="AL19" s="693"/>
      <c r="AM19" s="693"/>
      <c r="AN19" s="693"/>
      <c r="AO19" s="699"/>
      <c r="AP19" s="662" t="s">
        <v>360</v>
      </c>
      <c r="AQ19" s="671"/>
      <c r="AR19" s="405"/>
      <c r="AS19" s="411"/>
      <c r="AT19" s="411"/>
      <c r="AU19" s="411"/>
      <c r="AV19" s="411"/>
      <c r="AW19" s="411"/>
      <c r="AX19" s="421"/>
    </row>
    <row r="20" spans="1:50" ht="14.1" customHeight="1">
      <c r="A20" s="396">
        <v>10</v>
      </c>
      <c r="B20" s="620" t="str">
        <f>IF('A.木材使用量入力シート'!B19="","-",'A.木材使用量入力シート'!B19)</f>
        <v>-</v>
      </c>
      <c r="C20" s="627"/>
      <c r="D20" s="627"/>
      <c r="E20" s="627"/>
      <c r="F20" s="627"/>
      <c r="G20" s="627"/>
      <c r="H20" s="632"/>
      <c r="I20" s="635" t="str">
        <f>IF(OR('A.木材使用量入力シート'!O19="",'A.木材使用量入力シート'!I19="☐"),"-",'A.木材使用量入力シート'!O19)</f>
        <v>-</v>
      </c>
      <c r="J20" s="556"/>
      <c r="K20" s="641"/>
      <c r="L20" s="645" t="str">
        <f>IF('A.木材使用量入力シート'!R19="","",'A.木材使用量入力シート'!R19)</f>
        <v/>
      </c>
      <c r="M20" s="648"/>
      <c r="N20" s="651"/>
      <c r="O20" s="653" t="str">
        <f>IF('A.木材使用量入力シート'!V19="","",'A.木材使用量入力シート'!V19)</f>
        <v/>
      </c>
      <c r="P20" s="653"/>
      <c r="Q20" s="648"/>
      <c r="R20" s="659" t="str">
        <f>IF('A.木材使用量入力シート'!L19="県産木材","☑","☐")</f>
        <v>☐</v>
      </c>
      <c r="S20" s="662" t="s">
        <v>19</v>
      </c>
      <c r="T20" s="662" t="s">
        <v>426</v>
      </c>
      <c r="U20" s="479"/>
      <c r="V20" s="479"/>
      <c r="W20" s="671"/>
      <c r="X20" s="662" t="s">
        <v>360</v>
      </c>
      <c r="Y20" s="671"/>
      <c r="Z20" s="405"/>
      <c r="AA20" s="411"/>
      <c r="AB20" s="411"/>
      <c r="AC20" s="411"/>
      <c r="AD20" s="411"/>
      <c r="AE20" s="411"/>
      <c r="AF20" s="677"/>
      <c r="AG20" s="662" t="s">
        <v>19</v>
      </c>
      <c r="AH20" s="688"/>
      <c r="AI20" s="693"/>
      <c r="AJ20" s="693"/>
      <c r="AK20" s="693"/>
      <c r="AL20" s="693"/>
      <c r="AM20" s="693"/>
      <c r="AN20" s="693"/>
      <c r="AO20" s="699"/>
      <c r="AP20" s="662" t="s">
        <v>360</v>
      </c>
      <c r="AQ20" s="671"/>
      <c r="AR20" s="405"/>
      <c r="AS20" s="411"/>
      <c r="AT20" s="411"/>
      <c r="AU20" s="411"/>
      <c r="AV20" s="411"/>
      <c r="AW20" s="411"/>
      <c r="AX20" s="421"/>
    </row>
    <row r="21" spans="1:50" ht="14.1" customHeight="1">
      <c r="A21" s="396">
        <v>11</v>
      </c>
      <c r="B21" s="620" t="str">
        <f>IF('A.木材使用量入力シート'!B20="","-",'A.木材使用量入力シート'!B20)</f>
        <v>-</v>
      </c>
      <c r="C21" s="627"/>
      <c r="D21" s="627"/>
      <c r="E21" s="627"/>
      <c r="F21" s="627"/>
      <c r="G21" s="627"/>
      <c r="H21" s="632"/>
      <c r="I21" s="635" t="str">
        <f>IF(OR('A.木材使用量入力シート'!O20="",'A.木材使用量入力シート'!I20="☐"),"-",'A.木材使用量入力シート'!O20)</f>
        <v>-</v>
      </c>
      <c r="J21" s="556"/>
      <c r="K21" s="641"/>
      <c r="L21" s="645" t="str">
        <f>IF('A.木材使用量入力シート'!R20="","",'A.木材使用量入力シート'!R20)</f>
        <v/>
      </c>
      <c r="M21" s="648"/>
      <c r="N21" s="651"/>
      <c r="O21" s="653" t="str">
        <f>IF('A.木材使用量入力シート'!V20="","",'A.木材使用量入力シート'!V20)</f>
        <v/>
      </c>
      <c r="P21" s="653"/>
      <c r="Q21" s="648"/>
      <c r="R21" s="659" t="str">
        <f>IF('A.木材使用量入力シート'!L20="県産木材","☑","☐")</f>
        <v>☐</v>
      </c>
      <c r="S21" s="662" t="s">
        <v>19</v>
      </c>
      <c r="T21" s="662" t="s">
        <v>426</v>
      </c>
      <c r="U21" s="479"/>
      <c r="V21" s="479"/>
      <c r="W21" s="671"/>
      <c r="X21" s="662" t="s">
        <v>360</v>
      </c>
      <c r="Y21" s="671"/>
      <c r="Z21" s="405"/>
      <c r="AA21" s="411"/>
      <c r="AB21" s="411"/>
      <c r="AC21" s="411"/>
      <c r="AD21" s="411"/>
      <c r="AE21" s="411"/>
      <c r="AF21" s="677"/>
      <c r="AG21" s="662" t="s">
        <v>19</v>
      </c>
      <c r="AH21" s="688"/>
      <c r="AI21" s="693"/>
      <c r="AJ21" s="693"/>
      <c r="AK21" s="693"/>
      <c r="AL21" s="693"/>
      <c r="AM21" s="693"/>
      <c r="AN21" s="693"/>
      <c r="AO21" s="699"/>
      <c r="AP21" s="662" t="s">
        <v>360</v>
      </c>
      <c r="AQ21" s="671"/>
      <c r="AR21" s="405"/>
      <c r="AS21" s="411"/>
      <c r="AT21" s="411"/>
      <c r="AU21" s="411"/>
      <c r="AV21" s="411"/>
      <c r="AW21" s="411"/>
      <c r="AX21" s="421"/>
    </row>
    <row r="22" spans="1:50" ht="14.1" customHeight="1">
      <c r="A22" s="396">
        <v>12</v>
      </c>
      <c r="B22" s="620" t="str">
        <f>IF('A.木材使用量入力シート'!B21="","-",'A.木材使用量入力シート'!B21)</f>
        <v>-</v>
      </c>
      <c r="C22" s="627"/>
      <c r="D22" s="627"/>
      <c r="E22" s="627"/>
      <c r="F22" s="627"/>
      <c r="G22" s="627"/>
      <c r="H22" s="632"/>
      <c r="I22" s="635" t="str">
        <f>IF(OR('A.木材使用量入力シート'!O21="",'A.木材使用量入力シート'!I21="☐"),"-",'A.木材使用量入力シート'!O21)</f>
        <v>-</v>
      </c>
      <c r="J22" s="556"/>
      <c r="K22" s="641"/>
      <c r="L22" s="645" t="str">
        <f>IF('A.木材使用量入力シート'!R21="","",'A.木材使用量入力シート'!R21)</f>
        <v/>
      </c>
      <c r="M22" s="648"/>
      <c r="N22" s="651"/>
      <c r="O22" s="653" t="str">
        <f>IF('A.木材使用量入力シート'!V21="","",'A.木材使用量入力シート'!V21)</f>
        <v/>
      </c>
      <c r="P22" s="653"/>
      <c r="Q22" s="648"/>
      <c r="R22" s="659" t="str">
        <f>IF('A.木材使用量入力シート'!L21="県産木材","☑","☐")</f>
        <v>☐</v>
      </c>
      <c r="S22" s="662" t="s">
        <v>19</v>
      </c>
      <c r="T22" s="662" t="s">
        <v>426</v>
      </c>
      <c r="U22" s="479"/>
      <c r="V22" s="479"/>
      <c r="W22" s="671"/>
      <c r="X22" s="662" t="s">
        <v>360</v>
      </c>
      <c r="Y22" s="671"/>
      <c r="Z22" s="405"/>
      <c r="AA22" s="411"/>
      <c r="AB22" s="411"/>
      <c r="AC22" s="411"/>
      <c r="AD22" s="411"/>
      <c r="AE22" s="411"/>
      <c r="AF22" s="677"/>
      <c r="AG22" s="662" t="s">
        <v>19</v>
      </c>
      <c r="AH22" s="688"/>
      <c r="AI22" s="693"/>
      <c r="AJ22" s="693"/>
      <c r="AK22" s="693"/>
      <c r="AL22" s="693"/>
      <c r="AM22" s="693"/>
      <c r="AN22" s="693"/>
      <c r="AO22" s="699"/>
      <c r="AP22" s="662" t="s">
        <v>360</v>
      </c>
      <c r="AQ22" s="671"/>
      <c r="AR22" s="405"/>
      <c r="AS22" s="411"/>
      <c r="AT22" s="411"/>
      <c r="AU22" s="411"/>
      <c r="AV22" s="411"/>
      <c r="AW22" s="411"/>
      <c r="AX22" s="421"/>
    </row>
    <row r="23" spans="1:50" ht="14.1" customHeight="1">
      <c r="A23" s="396">
        <v>13</v>
      </c>
      <c r="B23" s="620" t="str">
        <f>IF('A.木材使用量入力シート'!B22="","-",'A.木材使用量入力シート'!B22)</f>
        <v>-</v>
      </c>
      <c r="C23" s="627"/>
      <c r="D23" s="627"/>
      <c r="E23" s="627"/>
      <c r="F23" s="627"/>
      <c r="G23" s="627"/>
      <c r="H23" s="632"/>
      <c r="I23" s="635" t="str">
        <f>IF(OR('A.木材使用量入力シート'!O22="",'A.木材使用量入力シート'!I22="☐"),"-",'A.木材使用量入力シート'!O22)</f>
        <v>-</v>
      </c>
      <c r="J23" s="556"/>
      <c r="K23" s="641"/>
      <c r="L23" s="645" t="str">
        <f>IF('A.木材使用量入力シート'!R22="","",'A.木材使用量入力シート'!R22)</f>
        <v/>
      </c>
      <c r="M23" s="648"/>
      <c r="N23" s="651"/>
      <c r="O23" s="653" t="str">
        <f>IF('A.木材使用量入力シート'!V22="","",'A.木材使用量入力シート'!V22)</f>
        <v/>
      </c>
      <c r="P23" s="653"/>
      <c r="Q23" s="648"/>
      <c r="R23" s="659" t="str">
        <f>IF('A.木材使用量入力シート'!L22="県産木材","☑","☐")</f>
        <v>☐</v>
      </c>
      <c r="S23" s="662" t="s">
        <v>19</v>
      </c>
      <c r="T23" s="662" t="s">
        <v>426</v>
      </c>
      <c r="U23" s="479"/>
      <c r="V23" s="479"/>
      <c r="W23" s="671"/>
      <c r="X23" s="662" t="s">
        <v>360</v>
      </c>
      <c r="Y23" s="671"/>
      <c r="Z23" s="405"/>
      <c r="AA23" s="411"/>
      <c r="AB23" s="411"/>
      <c r="AC23" s="411"/>
      <c r="AD23" s="411"/>
      <c r="AE23" s="411"/>
      <c r="AF23" s="677"/>
      <c r="AG23" s="662" t="s">
        <v>19</v>
      </c>
      <c r="AH23" s="688"/>
      <c r="AI23" s="693"/>
      <c r="AJ23" s="693"/>
      <c r="AK23" s="693"/>
      <c r="AL23" s="693"/>
      <c r="AM23" s="693"/>
      <c r="AN23" s="693"/>
      <c r="AO23" s="699"/>
      <c r="AP23" s="662" t="s">
        <v>360</v>
      </c>
      <c r="AQ23" s="671"/>
      <c r="AR23" s="405"/>
      <c r="AS23" s="411"/>
      <c r="AT23" s="411"/>
      <c r="AU23" s="411"/>
      <c r="AV23" s="411"/>
      <c r="AW23" s="411"/>
      <c r="AX23" s="421"/>
    </row>
    <row r="24" spans="1:50" ht="14.1" customHeight="1">
      <c r="A24" s="396">
        <v>14</v>
      </c>
      <c r="B24" s="620" t="str">
        <f>IF('A.木材使用量入力シート'!B23="","-",'A.木材使用量入力シート'!B23)</f>
        <v>-</v>
      </c>
      <c r="C24" s="627"/>
      <c r="D24" s="627"/>
      <c r="E24" s="627"/>
      <c r="F24" s="627"/>
      <c r="G24" s="627"/>
      <c r="H24" s="632"/>
      <c r="I24" s="635" t="str">
        <f>IF(OR('A.木材使用量入力シート'!O23="",'A.木材使用量入力シート'!I23="☐"),"-",'A.木材使用量入力シート'!O23)</f>
        <v>-</v>
      </c>
      <c r="J24" s="556"/>
      <c r="K24" s="641"/>
      <c r="L24" s="645" t="str">
        <f>IF('A.木材使用量入力シート'!R23="","",'A.木材使用量入力シート'!R23)</f>
        <v/>
      </c>
      <c r="M24" s="648"/>
      <c r="N24" s="651"/>
      <c r="O24" s="653" t="str">
        <f>IF('A.木材使用量入力シート'!V23="","",'A.木材使用量入力シート'!V23)</f>
        <v/>
      </c>
      <c r="P24" s="653"/>
      <c r="Q24" s="648"/>
      <c r="R24" s="659" t="str">
        <f>IF('A.木材使用量入力シート'!L23="県産木材","☑","☐")</f>
        <v>☐</v>
      </c>
      <c r="S24" s="662" t="s">
        <v>19</v>
      </c>
      <c r="T24" s="662" t="s">
        <v>426</v>
      </c>
      <c r="U24" s="479"/>
      <c r="V24" s="479"/>
      <c r="W24" s="671"/>
      <c r="X24" s="662" t="s">
        <v>360</v>
      </c>
      <c r="Y24" s="671"/>
      <c r="Z24" s="405"/>
      <c r="AA24" s="411"/>
      <c r="AB24" s="411"/>
      <c r="AC24" s="411"/>
      <c r="AD24" s="411"/>
      <c r="AE24" s="411"/>
      <c r="AF24" s="677"/>
      <c r="AG24" s="662" t="s">
        <v>19</v>
      </c>
      <c r="AH24" s="688"/>
      <c r="AI24" s="693"/>
      <c r="AJ24" s="693"/>
      <c r="AK24" s="693"/>
      <c r="AL24" s="693"/>
      <c r="AM24" s="693"/>
      <c r="AN24" s="693"/>
      <c r="AO24" s="699"/>
      <c r="AP24" s="662" t="s">
        <v>360</v>
      </c>
      <c r="AQ24" s="671"/>
      <c r="AR24" s="405"/>
      <c r="AS24" s="411"/>
      <c r="AT24" s="411"/>
      <c r="AU24" s="411"/>
      <c r="AV24" s="411"/>
      <c r="AW24" s="411"/>
      <c r="AX24" s="421"/>
    </row>
    <row r="25" spans="1:50" ht="14.1" customHeight="1">
      <c r="A25" s="396">
        <v>15</v>
      </c>
      <c r="B25" s="620" t="str">
        <f>IF('A.木材使用量入力シート'!B24="","-",'A.木材使用量入力シート'!B24)</f>
        <v>-</v>
      </c>
      <c r="C25" s="627"/>
      <c r="D25" s="627"/>
      <c r="E25" s="627"/>
      <c r="F25" s="627"/>
      <c r="G25" s="627"/>
      <c r="H25" s="632"/>
      <c r="I25" s="635" t="str">
        <f>IF(OR('A.木材使用量入力シート'!O24="",'A.木材使用量入力シート'!I24="☐"),"-",'A.木材使用量入力シート'!O24)</f>
        <v>-</v>
      </c>
      <c r="J25" s="556"/>
      <c r="K25" s="641"/>
      <c r="L25" s="645" t="str">
        <f>IF('A.木材使用量入力シート'!R24="","",'A.木材使用量入力シート'!R24)</f>
        <v/>
      </c>
      <c r="M25" s="648"/>
      <c r="N25" s="651"/>
      <c r="O25" s="653" t="str">
        <f>IF('A.木材使用量入力シート'!V24="","",'A.木材使用量入力シート'!V24)</f>
        <v/>
      </c>
      <c r="P25" s="653"/>
      <c r="Q25" s="648"/>
      <c r="R25" s="659" t="str">
        <f>IF('A.木材使用量入力シート'!L24="県産木材","☑","☐")</f>
        <v>☐</v>
      </c>
      <c r="S25" s="662" t="s">
        <v>19</v>
      </c>
      <c r="T25" s="662" t="s">
        <v>426</v>
      </c>
      <c r="U25" s="479"/>
      <c r="V25" s="479"/>
      <c r="W25" s="671"/>
      <c r="X25" s="662" t="s">
        <v>360</v>
      </c>
      <c r="Y25" s="671"/>
      <c r="Z25" s="405"/>
      <c r="AA25" s="411"/>
      <c r="AB25" s="411"/>
      <c r="AC25" s="411"/>
      <c r="AD25" s="411"/>
      <c r="AE25" s="411"/>
      <c r="AF25" s="677"/>
      <c r="AG25" s="662" t="s">
        <v>19</v>
      </c>
      <c r="AH25" s="688"/>
      <c r="AI25" s="693"/>
      <c r="AJ25" s="693"/>
      <c r="AK25" s="693"/>
      <c r="AL25" s="693"/>
      <c r="AM25" s="693"/>
      <c r="AN25" s="693"/>
      <c r="AO25" s="699"/>
      <c r="AP25" s="662" t="s">
        <v>360</v>
      </c>
      <c r="AQ25" s="671"/>
      <c r="AR25" s="405"/>
      <c r="AS25" s="411"/>
      <c r="AT25" s="411"/>
      <c r="AU25" s="411"/>
      <c r="AV25" s="411"/>
      <c r="AW25" s="411"/>
      <c r="AX25" s="421"/>
    </row>
    <row r="26" spans="1:50" ht="14.1" customHeight="1">
      <c r="A26" s="396">
        <v>16</v>
      </c>
      <c r="B26" s="620" t="str">
        <f>IF('A.木材使用量入力シート'!B25="","-",'A.木材使用量入力シート'!B25)</f>
        <v>-</v>
      </c>
      <c r="C26" s="627"/>
      <c r="D26" s="627"/>
      <c r="E26" s="627"/>
      <c r="F26" s="627"/>
      <c r="G26" s="627"/>
      <c r="H26" s="632"/>
      <c r="I26" s="635" t="str">
        <f>IF(OR('A.木材使用量入力シート'!O25="",'A.木材使用量入力シート'!I25="☐"),"-",'A.木材使用量入力シート'!O25)</f>
        <v>-</v>
      </c>
      <c r="J26" s="556"/>
      <c r="K26" s="641"/>
      <c r="L26" s="645" t="str">
        <f>IF('A.木材使用量入力シート'!R25="","",'A.木材使用量入力シート'!R25)</f>
        <v/>
      </c>
      <c r="M26" s="648"/>
      <c r="N26" s="651"/>
      <c r="O26" s="653" t="str">
        <f>IF('A.木材使用量入力シート'!V25="","",'A.木材使用量入力シート'!V25)</f>
        <v/>
      </c>
      <c r="P26" s="653"/>
      <c r="Q26" s="648"/>
      <c r="R26" s="659" t="str">
        <f>IF('A.木材使用量入力シート'!L25="県産木材","☑","☐")</f>
        <v>☐</v>
      </c>
      <c r="S26" s="662" t="s">
        <v>19</v>
      </c>
      <c r="T26" s="662" t="s">
        <v>426</v>
      </c>
      <c r="U26" s="479"/>
      <c r="V26" s="479"/>
      <c r="W26" s="671"/>
      <c r="X26" s="662" t="s">
        <v>360</v>
      </c>
      <c r="Y26" s="671"/>
      <c r="Z26" s="405"/>
      <c r="AA26" s="411"/>
      <c r="AB26" s="411"/>
      <c r="AC26" s="411"/>
      <c r="AD26" s="411"/>
      <c r="AE26" s="411"/>
      <c r="AF26" s="677"/>
      <c r="AG26" s="662" t="s">
        <v>19</v>
      </c>
      <c r="AH26" s="688"/>
      <c r="AI26" s="693"/>
      <c r="AJ26" s="693"/>
      <c r="AK26" s="693"/>
      <c r="AL26" s="693"/>
      <c r="AM26" s="693"/>
      <c r="AN26" s="693"/>
      <c r="AO26" s="699"/>
      <c r="AP26" s="662" t="s">
        <v>360</v>
      </c>
      <c r="AQ26" s="671"/>
      <c r="AR26" s="405"/>
      <c r="AS26" s="411"/>
      <c r="AT26" s="411"/>
      <c r="AU26" s="411"/>
      <c r="AV26" s="411"/>
      <c r="AW26" s="411"/>
      <c r="AX26" s="421"/>
    </row>
    <row r="27" spans="1:50" ht="14.1" customHeight="1">
      <c r="A27" s="396">
        <v>17</v>
      </c>
      <c r="B27" s="620" t="str">
        <f>IF('A.木材使用量入力シート'!B26="","-",'A.木材使用量入力シート'!B26)</f>
        <v>-</v>
      </c>
      <c r="C27" s="627"/>
      <c r="D27" s="627"/>
      <c r="E27" s="627"/>
      <c r="F27" s="627"/>
      <c r="G27" s="627"/>
      <c r="H27" s="632"/>
      <c r="I27" s="635" t="str">
        <f>IF(OR('A.木材使用量入力シート'!O26="",'A.木材使用量入力シート'!I26="☐"),"-",'A.木材使用量入力シート'!O26)</f>
        <v>-</v>
      </c>
      <c r="J27" s="556"/>
      <c r="K27" s="641"/>
      <c r="L27" s="645" t="str">
        <f>IF('A.木材使用量入力シート'!R26="","",'A.木材使用量入力シート'!R26)</f>
        <v/>
      </c>
      <c r="M27" s="648"/>
      <c r="N27" s="651"/>
      <c r="O27" s="653" t="str">
        <f>IF('A.木材使用量入力シート'!V26="","",'A.木材使用量入力シート'!V26)</f>
        <v/>
      </c>
      <c r="P27" s="653"/>
      <c r="Q27" s="648"/>
      <c r="R27" s="659" t="str">
        <f>IF('A.木材使用量入力シート'!L26="県産木材","☑","☐")</f>
        <v>☐</v>
      </c>
      <c r="S27" s="662" t="s">
        <v>19</v>
      </c>
      <c r="T27" s="662" t="s">
        <v>426</v>
      </c>
      <c r="U27" s="479"/>
      <c r="V27" s="479"/>
      <c r="W27" s="671"/>
      <c r="X27" s="662" t="s">
        <v>360</v>
      </c>
      <c r="Y27" s="671"/>
      <c r="Z27" s="405"/>
      <c r="AA27" s="411"/>
      <c r="AB27" s="411"/>
      <c r="AC27" s="411"/>
      <c r="AD27" s="411"/>
      <c r="AE27" s="411"/>
      <c r="AF27" s="677"/>
      <c r="AG27" s="662" t="s">
        <v>19</v>
      </c>
      <c r="AH27" s="688"/>
      <c r="AI27" s="693"/>
      <c r="AJ27" s="693"/>
      <c r="AK27" s="693"/>
      <c r="AL27" s="693"/>
      <c r="AM27" s="693"/>
      <c r="AN27" s="693"/>
      <c r="AO27" s="699"/>
      <c r="AP27" s="662" t="s">
        <v>360</v>
      </c>
      <c r="AQ27" s="671"/>
      <c r="AR27" s="405"/>
      <c r="AS27" s="411"/>
      <c r="AT27" s="411"/>
      <c r="AU27" s="411"/>
      <c r="AV27" s="411"/>
      <c r="AW27" s="411"/>
      <c r="AX27" s="421"/>
    </row>
    <row r="28" spans="1:50" ht="14.1" customHeight="1">
      <c r="A28" s="396">
        <v>18</v>
      </c>
      <c r="B28" s="620" t="str">
        <f>IF('A.木材使用量入力シート'!B27="","-",'A.木材使用量入力シート'!B27)</f>
        <v>-</v>
      </c>
      <c r="C28" s="627"/>
      <c r="D28" s="627"/>
      <c r="E28" s="627"/>
      <c r="F28" s="627"/>
      <c r="G28" s="627"/>
      <c r="H28" s="632"/>
      <c r="I28" s="635" t="str">
        <f>IF(OR('A.木材使用量入力シート'!O27="",'A.木材使用量入力シート'!I27="☐"),"-",'A.木材使用量入力シート'!O27)</f>
        <v>-</v>
      </c>
      <c r="J28" s="556"/>
      <c r="K28" s="641"/>
      <c r="L28" s="645" t="str">
        <f>IF('A.木材使用量入力シート'!R27="","",'A.木材使用量入力シート'!R27)</f>
        <v/>
      </c>
      <c r="M28" s="648"/>
      <c r="N28" s="651"/>
      <c r="O28" s="653" t="str">
        <f>IF('A.木材使用量入力シート'!V27="","",'A.木材使用量入力シート'!V27)</f>
        <v/>
      </c>
      <c r="P28" s="653"/>
      <c r="Q28" s="648"/>
      <c r="R28" s="659" t="str">
        <f>IF('A.木材使用量入力シート'!L27="県産木材","☑","☐")</f>
        <v>☐</v>
      </c>
      <c r="S28" s="662" t="s">
        <v>19</v>
      </c>
      <c r="T28" s="662" t="s">
        <v>426</v>
      </c>
      <c r="U28" s="479"/>
      <c r="V28" s="479"/>
      <c r="W28" s="671"/>
      <c r="X28" s="662" t="s">
        <v>360</v>
      </c>
      <c r="Y28" s="671"/>
      <c r="Z28" s="405"/>
      <c r="AA28" s="411"/>
      <c r="AB28" s="411"/>
      <c r="AC28" s="411"/>
      <c r="AD28" s="411"/>
      <c r="AE28" s="411"/>
      <c r="AF28" s="677"/>
      <c r="AG28" s="662" t="s">
        <v>19</v>
      </c>
      <c r="AH28" s="688"/>
      <c r="AI28" s="693"/>
      <c r="AJ28" s="693"/>
      <c r="AK28" s="693"/>
      <c r="AL28" s="693"/>
      <c r="AM28" s="693"/>
      <c r="AN28" s="693"/>
      <c r="AO28" s="699"/>
      <c r="AP28" s="662" t="s">
        <v>360</v>
      </c>
      <c r="AQ28" s="671"/>
      <c r="AR28" s="405"/>
      <c r="AS28" s="411"/>
      <c r="AT28" s="411"/>
      <c r="AU28" s="411"/>
      <c r="AV28" s="411"/>
      <c r="AW28" s="411"/>
      <c r="AX28" s="421"/>
    </row>
    <row r="29" spans="1:50" ht="14.1" customHeight="1">
      <c r="A29" s="396">
        <v>19</v>
      </c>
      <c r="B29" s="620" t="str">
        <f>IF('A.木材使用量入力シート'!B28="","-",'A.木材使用量入力シート'!B28)</f>
        <v>-</v>
      </c>
      <c r="C29" s="627"/>
      <c r="D29" s="627"/>
      <c r="E29" s="627"/>
      <c r="F29" s="627"/>
      <c r="G29" s="627"/>
      <c r="H29" s="632"/>
      <c r="I29" s="635" t="str">
        <f>IF(OR('A.木材使用量入力シート'!O28="",'A.木材使用量入力シート'!I28="☐"),"-",'A.木材使用量入力シート'!O28)</f>
        <v>-</v>
      </c>
      <c r="J29" s="556"/>
      <c r="K29" s="641"/>
      <c r="L29" s="645" t="str">
        <f>IF('A.木材使用量入力シート'!R28="","",'A.木材使用量入力シート'!R28)</f>
        <v/>
      </c>
      <c r="M29" s="648"/>
      <c r="N29" s="651"/>
      <c r="O29" s="653" t="str">
        <f>IF('A.木材使用量入力シート'!V28="","",'A.木材使用量入力シート'!V28)</f>
        <v/>
      </c>
      <c r="P29" s="653"/>
      <c r="Q29" s="648"/>
      <c r="R29" s="659" t="str">
        <f>IF('A.木材使用量入力シート'!L28="県産木材","☑","☐")</f>
        <v>☐</v>
      </c>
      <c r="S29" s="662" t="s">
        <v>19</v>
      </c>
      <c r="T29" s="662" t="s">
        <v>426</v>
      </c>
      <c r="U29" s="479"/>
      <c r="V29" s="479"/>
      <c r="W29" s="671"/>
      <c r="X29" s="662" t="s">
        <v>360</v>
      </c>
      <c r="Y29" s="671"/>
      <c r="Z29" s="405"/>
      <c r="AA29" s="411"/>
      <c r="AB29" s="411"/>
      <c r="AC29" s="411"/>
      <c r="AD29" s="411"/>
      <c r="AE29" s="411"/>
      <c r="AF29" s="677"/>
      <c r="AG29" s="662" t="s">
        <v>19</v>
      </c>
      <c r="AH29" s="688"/>
      <c r="AI29" s="693"/>
      <c r="AJ29" s="693"/>
      <c r="AK29" s="693"/>
      <c r="AL29" s="693"/>
      <c r="AM29" s="693"/>
      <c r="AN29" s="693"/>
      <c r="AO29" s="699"/>
      <c r="AP29" s="662" t="s">
        <v>360</v>
      </c>
      <c r="AQ29" s="671"/>
      <c r="AR29" s="405"/>
      <c r="AS29" s="411"/>
      <c r="AT29" s="411"/>
      <c r="AU29" s="411"/>
      <c r="AV29" s="411"/>
      <c r="AW29" s="411"/>
      <c r="AX29" s="421"/>
    </row>
    <row r="30" spans="1:50" ht="14.1" customHeight="1">
      <c r="A30" s="396">
        <v>20</v>
      </c>
      <c r="B30" s="620" t="str">
        <f>IF('A.木材使用量入力シート'!B29="","-",'A.木材使用量入力シート'!B29)</f>
        <v>-</v>
      </c>
      <c r="C30" s="627"/>
      <c r="D30" s="627"/>
      <c r="E30" s="627"/>
      <c r="F30" s="627"/>
      <c r="G30" s="627"/>
      <c r="H30" s="632"/>
      <c r="I30" s="635" t="str">
        <f>IF(OR('A.木材使用量入力シート'!O29="",'A.木材使用量入力シート'!I29="☐"),"-",'A.木材使用量入力シート'!O29)</f>
        <v>-</v>
      </c>
      <c r="J30" s="556"/>
      <c r="K30" s="641"/>
      <c r="L30" s="645" t="str">
        <f>IF('A.木材使用量入力シート'!R29="","",'A.木材使用量入力シート'!R29)</f>
        <v/>
      </c>
      <c r="M30" s="648"/>
      <c r="N30" s="651"/>
      <c r="O30" s="653" t="str">
        <f>IF('A.木材使用量入力シート'!V29="","",'A.木材使用量入力シート'!V29)</f>
        <v/>
      </c>
      <c r="P30" s="653"/>
      <c r="Q30" s="648"/>
      <c r="R30" s="659" t="str">
        <f>IF('A.木材使用量入力シート'!L29="県産木材","☑","☐")</f>
        <v>☐</v>
      </c>
      <c r="S30" s="662" t="s">
        <v>19</v>
      </c>
      <c r="T30" s="662" t="s">
        <v>426</v>
      </c>
      <c r="U30" s="479"/>
      <c r="V30" s="479"/>
      <c r="W30" s="671"/>
      <c r="X30" s="662" t="s">
        <v>360</v>
      </c>
      <c r="Y30" s="671"/>
      <c r="Z30" s="405"/>
      <c r="AA30" s="411"/>
      <c r="AB30" s="411"/>
      <c r="AC30" s="411"/>
      <c r="AD30" s="411"/>
      <c r="AE30" s="411"/>
      <c r="AF30" s="677"/>
      <c r="AG30" s="662" t="s">
        <v>19</v>
      </c>
      <c r="AH30" s="688"/>
      <c r="AI30" s="693"/>
      <c r="AJ30" s="693"/>
      <c r="AK30" s="693"/>
      <c r="AL30" s="693"/>
      <c r="AM30" s="693"/>
      <c r="AN30" s="693"/>
      <c r="AO30" s="699"/>
      <c r="AP30" s="662" t="s">
        <v>360</v>
      </c>
      <c r="AQ30" s="671"/>
      <c r="AR30" s="405"/>
      <c r="AS30" s="411"/>
      <c r="AT30" s="411"/>
      <c r="AU30" s="411"/>
      <c r="AV30" s="411"/>
      <c r="AW30" s="411"/>
      <c r="AX30" s="421"/>
    </row>
    <row r="31" spans="1:50" ht="14.1" customHeight="1">
      <c r="A31" s="396">
        <v>21</v>
      </c>
      <c r="B31" s="620" t="str">
        <f>IF('A.木材使用量入力シート'!B30="","-",'A.木材使用量入力シート'!B30)</f>
        <v>-</v>
      </c>
      <c r="C31" s="627"/>
      <c r="D31" s="627"/>
      <c r="E31" s="627"/>
      <c r="F31" s="627"/>
      <c r="G31" s="627"/>
      <c r="H31" s="632"/>
      <c r="I31" s="635" t="str">
        <f>IF(OR('A.木材使用量入力シート'!O30="",'A.木材使用量入力シート'!I30="☐"),"-",'A.木材使用量入力シート'!O30)</f>
        <v>-</v>
      </c>
      <c r="J31" s="556"/>
      <c r="K31" s="641"/>
      <c r="L31" s="645" t="str">
        <f>IF('A.木材使用量入力シート'!R30="","",'A.木材使用量入力シート'!R30)</f>
        <v/>
      </c>
      <c r="M31" s="648"/>
      <c r="N31" s="651"/>
      <c r="O31" s="653" t="str">
        <f>IF('A.木材使用量入力シート'!V30="","",'A.木材使用量入力シート'!V30)</f>
        <v/>
      </c>
      <c r="P31" s="653"/>
      <c r="Q31" s="648"/>
      <c r="R31" s="659" t="str">
        <f>IF('A.木材使用量入力シート'!L30="県産木材","☑","☐")</f>
        <v>☐</v>
      </c>
      <c r="S31" s="662" t="s">
        <v>19</v>
      </c>
      <c r="T31" s="662" t="s">
        <v>426</v>
      </c>
      <c r="U31" s="479"/>
      <c r="V31" s="479"/>
      <c r="W31" s="671"/>
      <c r="X31" s="662" t="s">
        <v>360</v>
      </c>
      <c r="Y31" s="671"/>
      <c r="Z31" s="405"/>
      <c r="AA31" s="411"/>
      <c r="AB31" s="411"/>
      <c r="AC31" s="411"/>
      <c r="AD31" s="411"/>
      <c r="AE31" s="411"/>
      <c r="AF31" s="677"/>
      <c r="AG31" s="662" t="s">
        <v>19</v>
      </c>
      <c r="AH31" s="688"/>
      <c r="AI31" s="693"/>
      <c r="AJ31" s="693"/>
      <c r="AK31" s="693"/>
      <c r="AL31" s="693"/>
      <c r="AM31" s="693"/>
      <c r="AN31" s="693"/>
      <c r="AO31" s="699"/>
      <c r="AP31" s="662" t="s">
        <v>360</v>
      </c>
      <c r="AQ31" s="671"/>
      <c r="AR31" s="405"/>
      <c r="AS31" s="411"/>
      <c r="AT31" s="411"/>
      <c r="AU31" s="411"/>
      <c r="AV31" s="411"/>
      <c r="AW31" s="411"/>
      <c r="AX31" s="421"/>
    </row>
    <row r="32" spans="1:50" ht="14.1" customHeight="1">
      <c r="A32" s="396">
        <v>22</v>
      </c>
      <c r="B32" s="620" t="str">
        <f>IF('A.木材使用量入力シート'!B31="","-",'A.木材使用量入力シート'!B31)</f>
        <v>-</v>
      </c>
      <c r="C32" s="627"/>
      <c r="D32" s="627"/>
      <c r="E32" s="627"/>
      <c r="F32" s="627"/>
      <c r="G32" s="627"/>
      <c r="H32" s="632"/>
      <c r="I32" s="635" t="str">
        <f>IF(OR('A.木材使用量入力シート'!O31="",'A.木材使用量入力シート'!I31="☐"),"-",'A.木材使用量入力シート'!O31)</f>
        <v>-</v>
      </c>
      <c r="J32" s="556"/>
      <c r="K32" s="641"/>
      <c r="L32" s="645" t="str">
        <f>IF('A.木材使用量入力シート'!R31="","",'A.木材使用量入力シート'!R31)</f>
        <v/>
      </c>
      <c r="M32" s="648"/>
      <c r="N32" s="651"/>
      <c r="O32" s="653" t="str">
        <f>IF('A.木材使用量入力シート'!V31="","",'A.木材使用量入力シート'!V31)</f>
        <v/>
      </c>
      <c r="P32" s="653"/>
      <c r="Q32" s="648"/>
      <c r="R32" s="659" t="str">
        <f>IF('A.木材使用量入力シート'!L31="県産木材","☑","☐")</f>
        <v>☐</v>
      </c>
      <c r="S32" s="662" t="s">
        <v>19</v>
      </c>
      <c r="T32" s="662" t="s">
        <v>426</v>
      </c>
      <c r="U32" s="479"/>
      <c r="V32" s="479"/>
      <c r="W32" s="671"/>
      <c r="X32" s="662" t="s">
        <v>360</v>
      </c>
      <c r="Y32" s="671"/>
      <c r="Z32" s="405"/>
      <c r="AA32" s="411"/>
      <c r="AB32" s="411"/>
      <c r="AC32" s="411"/>
      <c r="AD32" s="411"/>
      <c r="AE32" s="411"/>
      <c r="AF32" s="677"/>
      <c r="AG32" s="662" t="s">
        <v>19</v>
      </c>
      <c r="AH32" s="688"/>
      <c r="AI32" s="693"/>
      <c r="AJ32" s="693"/>
      <c r="AK32" s="693"/>
      <c r="AL32" s="693"/>
      <c r="AM32" s="693"/>
      <c r="AN32" s="693"/>
      <c r="AO32" s="699"/>
      <c r="AP32" s="662" t="s">
        <v>360</v>
      </c>
      <c r="AQ32" s="671"/>
      <c r="AR32" s="405"/>
      <c r="AS32" s="411"/>
      <c r="AT32" s="411"/>
      <c r="AU32" s="411"/>
      <c r="AV32" s="411"/>
      <c r="AW32" s="411"/>
      <c r="AX32" s="421"/>
    </row>
    <row r="33" spans="1:50" ht="14.1" customHeight="1">
      <c r="A33" s="396">
        <v>23</v>
      </c>
      <c r="B33" s="620" t="str">
        <f>IF('A.木材使用量入力シート'!B32="","-",'A.木材使用量入力シート'!B32)</f>
        <v>-</v>
      </c>
      <c r="C33" s="627"/>
      <c r="D33" s="627"/>
      <c r="E33" s="627"/>
      <c r="F33" s="627"/>
      <c r="G33" s="627"/>
      <c r="H33" s="632"/>
      <c r="I33" s="635" t="str">
        <f>IF(OR('A.木材使用量入力シート'!O32="",'A.木材使用量入力シート'!I32="☐"),"-",'A.木材使用量入力シート'!O32)</f>
        <v>-</v>
      </c>
      <c r="J33" s="556"/>
      <c r="K33" s="641"/>
      <c r="L33" s="645" t="str">
        <f>IF('A.木材使用量入力シート'!R32="","",'A.木材使用量入力シート'!R32)</f>
        <v/>
      </c>
      <c r="M33" s="648"/>
      <c r="N33" s="651"/>
      <c r="O33" s="653" t="str">
        <f>IF('A.木材使用量入力シート'!V32="","",'A.木材使用量入力シート'!V32)</f>
        <v/>
      </c>
      <c r="P33" s="653"/>
      <c r="Q33" s="648"/>
      <c r="R33" s="659" t="str">
        <f>IF('A.木材使用量入力シート'!L32="県産木材","☑","☐")</f>
        <v>☐</v>
      </c>
      <c r="S33" s="662" t="s">
        <v>19</v>
      </c>
      <c r="T33" s="662" t="s">
        <v>426</v>
      </c>
      <c r="U33" s="479"/>
      <c r="V33" s="479"/>
      <c r="W33" s="671"/>
      <c r="X33" s="662" t="s">
        <v>360</v>
      </c>
      <c r="Y33" s="671"/>
      <c r="Z33" s="405"/>
      <c r="AA33" s="411"/>
      <c r="AB33" s="411"/>
      <c r="AC33" s="411"/>
      <c r="AD33" s="411"/>
      <c r="AE33" s="411"/>
      <c r="AF33" s="677"/>
      <c r="AG33" s="662" t="s">
        <v>19</v>
      </c>
      <c r="AH33" s="688"/>
      <c r="AI33" s="693"/>
      <c r="AJ33" s="693"/>
      <c r="AK33" s="693"/>
      <c r="AL33" s="693"/>
      <c r="AM33" s="693"/>
      <c r="AN33" s="693"/>
      <c r="AO33" s="699"/>
      <c r="AP33" s="662" t="s">
        <v>360</v>
      </c>
      <c r="AQ33" s="671"/>
      <c r="AR33" s="405"/>
      <c r="AS33" s="411"/>
      <c r="AT33" s="411"/>
      <c r="AU33" s="411"/>
      <c r="AV33" s="411"/>
      <c r="AW33" s="411"/>
      <c r="AX33" s="421"/>
    </row>
    <row r="34" spans="1:50" ht="14.1" customHeight="1">
      <c r="A34" s="396">
        <v>24</v>
      </c>
      <c r="B34" s="620" t="str">
        <f>IF('A.木材使用量入力シート'!B33="","-",'A.木材使用量入力シート'!B33)</f>
        <v>-</v>
      </c>
      <c r="C34" s="627"/>
      <c r="D34" s="627"/>
      <c r="E34" s="627"/>
      <c r="F34" s="627"/>
      <c r="G34" s="627"/>
      <c r="H34" s="632"/>
      <c r="I34" s="635" t="str">
        <f>IF(OR('A.木材使用量入力シート'!O33="",'A.木材使用量入力シート'!I33="☐"),"-",'A.木材使用量入力シート'!O33)</f>
        <v>-</v>
      </c>
      <c r="J34" s="556"/>
      <c r="K34" s="641"/>
      <c r="L34" s="645" t="str">
        <f>IF('A.木材使用量入力シート'!R33="","",'A.木材使用量入力シート'!R33)</f>
        <v/>
      </c>
      <c r="M34" s="648"/>
      <c r="N34" s="651"/>
      <c r="O34" s="653" t="str">
        <f>IF('A.木材使用量入力シート'!V33="","",'A.木材使用量入力シート'!V33)</f>
        <v/>
      </c>
      <c r="P34" s="653"/>
      <c r="Q34" s="648"/>
      <c r="R34" s="659" t="str">
        <f>IF('A.木材使用量入力シート'!L33="県産木材","☑","☐")</f>
        <v>☐</v>
      </c>
      <c r="S34" s="662" t="s">
        <v>19</v>
      </c>
      <c r="T34" s="662" t="s">
        <v>426</v>
      </c>
      <c r="U34" s="479"/>
      <c r="V34" s="479"/>
      <c r="W34" s="671"/>
      <c r="X34" s="662" t="s">
        <v>360</v>
      </c>
      <c r="Y34" s="671"/>
      <c r="Z34" s="405"/>
      <c r="AA34" s="411"/>
      <c r="AB34" s="411"/>
      <c r="AC34" s="411"/>
      <c r="AD34" s="411"/>
      <c r="AE34" s="411"/>
      <c r="AF34" s="677"/>
      <c r="AG34" s="662" t="s">
        <v>19</v>
      </c>
      <c r="AH34" s="688"/>
      <c r="AI34" s="693"/>
      <c r="AJ34" s="693"/>
      <c r="AK34" s="693"/>
      <c r="AL34" s="693"/>
      <c r="AM34" s="693"/>
      <c r="AN34" s="693"/>
      <c r="AO34" s="699"/>
      <c r="AP34" s="662" t="s">
        <v>360</v>
      </c>
      <c r="AQ34" s="671"/>
      <c r="AR34" s="405"/>
      <c r="AS34" s="411"/>
      <c r="AT34" s="411"/>
      <c r="AU34" s="411"/>
      <c r="AV34" s="411"/>
      <c r="AW34" s="411"/>
      <c r="AX34" s="421"/>
    </row>
    <row r="35" spans="1:50" ht="14.1" customHeight="1">
      <c r="A35" s="396">
        <v>25</v>
      </c>
      <c r="B35" s="620" t="str">
        <f>IF('A.木材使用量入力シート'!B34="","-",'A.木材使用量入力シート'!B34)</f>
        <v>-</v>
      </c>
      <c r="C35" s="627"/>
      <c r="D35" s="627"/>
      <c r="E35" s="627"/>
      <c r="F35" s="627"/>
      <c r="G35" s="627"/>
      <c r="H35" s="632"/>
      <c r="I35" s="635" t="str">
        <f>IF(OR('A.木材使用量入力シート'!O34="",'A.木材使用量入力シート'!I34="☐"),"-",'A.木材使用量入力シート'!O34)</f>
        <v>-</v>
      </c>
      <c r="J35" s="556"/>
      <c r="K35" s="641"/>
      <c r="L35" s="645" t="str">
        <f>IF('A.木材使用量入力シート'!R34="","",'A.木材使用量入力シート'!R34)</f>
        <v/>
      </c>
      <c r="M35" s="648"/>
      <c r="N35" s="651"/>
      <c r="O35" s="653" t="str">
        <f>IF('A.木材使用量入力シート'!V34="","",'A.木材使用量入力シート'!V34)</f>
        <v/>
      </c>
      <c r="P35" s="653"/>
      <c r="Q35" s="648"/>
      <c r="R35" s="659" t="str">
        <f>IF('A.木材使用量入力シート'!L34="県産木材","☑","☐")</f>
        <v>☐</v>
      </c>
      <c r="S35" s="662" t="s">
        <v>19</v>
      </c>
      <c r="T35" s="662" t="s">
        <v>426</v>
      </c>
      <c r="U35" s="479"/>
      <c r="V35" s="479"/>
      <c r="W35" s="671"/>
      <c r="X35" s="662" t="s">
        <v>360</v>
      </c>
      <c r="Y35" s="671"/>
      <c r="Z35" s="405"/>
      <c r="AA35" s="411"/>
      <c r="AB35" s="411"/>
      <c r="AC35" s="411"/>
      <c r="AD35" s="411"/>
      <c r="AE35" s="411"/>
      <c r="AF35" s="677"/>
      <c r="AG35" s="662" t="s">
        <v>19</v>
      </c>
      <c r="AH35" s="688"/>
      <c r="AI35" s="693"/>
      <c r="AJ35" s="693"/>
      <c r="AK35" s="693"/>
      <c r="AL35" s="693"/>
      <c r="AM35" s="693"/>
      <c r="AN35" s="693"/>
      <c r="AO35" s="699"/>
      <c r="AP35" s="662" t="s">
        <v>360</v>
      </c>
      <c r="AQ35" s="671"/>
      <c r="AR35" s="405"/>
      <c r="AS35" s="411"/>
      <c r="AT35" s="411"/>
      <c r="AU35" s="411"/>
      <c r="AV35" s="411"/>
      <c r="AW35" s="411"/>
      <c r="AX35" s="421"/>
    </row>
    <row r="36" spans="1:50" ht="14.1" customHeight="1">
      <c r="A36" s="396">
        <v>26</v>
      </c>
      <c r="B36" s="620" t="str">
        <f>IF('A.木材使用量入力シート'!B35="","-",'A.木材使用量入力シート'!B35)</f>
        <v>-</v>
      </c>
      <c r="C36" s="627"/>
      <c r="D36" s="627"/>
      <c r="E36" s="627"/>
      <c r="F36" s="627"/>
      <c r="G36" s="627"/>
      <c r="H36" s="632"/>
      <c r="I36" s="635" t="str">
        <f>IF(OR('A.木材使用量入力シート'!O35="",'A.木材使用量入力シート'!I35="☐"),"-",'A.木材使用量入力シート'!O35)</f>
        <v>-</v>
      </c>
      <c r="J36" s="556"/>
      <c r="K36" s="641"/>
      <c r="L36" s="645" t="str">
        <f>IF('A.木材使用量入力シート'!R35="","",'A.木材使用量入力シート'!R35)</f>
        <v/>
      </c>
      <c r="M36" s="648"/>
      <c r="N36" s="651"/>
      <c r="O36" s="653" t="str">
        <f>IF('A.木材使用量入力シート'!V35="","",'A.木材使用量入力シート'!V35)</f>
        <v/>
      </c>
      <c r="P36" s="653"/>
      <c r="Q36" s="648"/>
      <c r="R36" s="659" t="str">
        <f>IF('A.木材使用量入力シート'!L35="県産木材","☑","☐")</f>
        <v>☐</v>
      </c>
      <c r="S36" s="662" t="s">
        <v>19</v>
      </c>
      <c r="T36" s="662" t="s">
        <v>426</v>
      </c>
      <c r="U36" s="479"/>
      <c r="V36" s="479"/>
      <c r="W36" s="671"/>
      <c r="X36" s="662" t="s">
        <v>360</v>
      </c>
      <c r="Y36" s="671"/>
      <c r="Z36" s="405"/>
      <c r="AA36" s="411"/>
      <c r="AB36" s="411"/>
      <c r="AC36" s="411"/>
      <c r="AD36" s="411"/>
      <c r="AE36" s="411"/>
      <c r="AF36" s="677"/>
      <c r="AG36" s="662" t="s">
        <v>19</v>
      </c>
      <c r="AH36" s="688"/>
      <c r="AI36" s="693"/>
      <c r="AJ36" s="693"/>
      <c r="AK36" s="693"/>
      <c r="AL36" s="693"/>
      <c r="AM36" s="693"/>
      <c r="AN36" s="693"/>
      <c r="AO36" s="699"/>
      <c r="AP36" s="662" t="s">
        <v>360</v>
      </c>
      <c r="AQ36" s="671"/>
      <c r="AR36" s="405"/>
      <c r="AS36" s="411"/>
      <c r="AT36" s="411"/>
      <c r="AU36" s="411"/>
      <c r="AV36" s="411"/>
      <c r="AW36" s="411"/>
      <c r="AX36" s="421"/>
    </row>
    <row r="37" spans="1:50" ht="14.1" customHeight="1">
      <c r="A37" s="396">
        <v>27</v>
      </c>
      <c r="B37" s="620" t="str">
        <f>IF('A.木材使用量入力シート'!B36="","-",'A.木材使用量入力シート'!B36)</f>
        <v>-</v>
      </c>
      <c r="C37" s="627"/>
      <c r="D37" s="627"/>
      <c r="E37" s="627"/>
      <c r="F37" s="627"/>
      <c r="G37" s="627"/>
      <c r="H37" s="632"/>
      <c r="I37" s="635" t="str">
        <f>IF(OR('A.木材使用量入力シート'!O36="",'A.木材使用量入力シート'!I36="☐"),"-",'A.木材使用量入力シート'!O36)</f>
        <v>-</v>
      </c>
      <c r="J37" s="556"/>
      <c r="K37" s="641"/>
      <c r="L37" s="645" t="str">
        <f>IF('A.木材使用量入力シート'!R36="","",'A.木材使用量入力シート'!R36)</f>
        <v/>
      </c>
      <c r="M37" s="648"/>
      <c r="N37" s="651"/>
      <c r="O37" s="653" t="str">
        <f>IF('A.木材使用量入力シート'!V36="","",'A.木材使用量入力シート'!V36)</f>
        <v/>
      </c>
      <c r="P37" s="653"/>
      <c r="Q37" s="648"/>
      <c r="R37" s="659" t="str">
        <f>IF('A.木材使用量入力シート'!L36="県産木材","☑","☐")</f>
        <v>☐</v>
      </c>
      <c r="S37" s="662" t="s">
        <v>19</v>
      </c>
      <c r="T37" s="662" t="s">
        <v>426</v>
      </c>
      <c r="U37" s="479"/>
      <c r="V37" s="479"/>
      <c r="W37" s="671"/>
      <c r="X37" s="662" t="s">
        <v>360</v>
      </c>
      <c r="Y37" s="671"/>
      <c r="Z37" s="405"/>
      <c r="AA37" s="411"/>
      <c r="AB37" s="411"/>
      <c r="AC37" s="411"/>
      <c r="AD37" s="411"/>
      <c r="AE37" s="411"/>
      <c r="AF37" s="677"/>
      <c r="AG37" s="662" t="s">
        <v>19</v>
      </c>
      <c r="AH37" s="688"/>
      <c r="AI37" s="693"/>
      <c r="AJ37" s="693"/>
      <c r="AK37" s="693"/>
      <c r="AL37" s="693"/>
      <c r="AM37" s="693"/>
      <c r="AN37" s="693"/>
      <c r="AO37" s="699"/>
      <c r="AP37" s="662" t="s">
        <v>360</v>
      </c>
      <c r="AQ37" s="671"/>
      <c r="AR37" s="405"/>
      <c r="AS37" s="411"/>
      <c r="AT37" s="411"/>
      <c r="AU37" s="411"/>
      <c r="AV37" s="411"/>
      <c r="AW37" s="411"/>
      <c r="AX37" s="421"/>
    </row>
    <row r="38" spans="1:50" ht="14.1" customHeight="1">
      <c r="A38" s="396">
        <v>28</v>
      </c>
      <c r="B38" s="620" t="str">
        <f>IF('A.木材使用量入力シート'!B37="","-",'A.木材使用量入力シート'!B37)</f>
        <v>-</v>
      </c>
      <c r="C38" s="627"/>
      <c r="D38" s="627"/>
      <c r="E38" s="627"/>
      <c r="F38" s="627"/>
      <c r="G38" s="627"/>
      <c r="H38" s="632"/>
      <c r="I38" s="635" t="str">
        <f>IF(OR('A.木材使用量入力シート'!O37="",'A.木材使用量入力シート'!I37="☐"),"-",'A.木材使用量入力シート'!O37)</f>
        <v>-</v>
      </c>
      <c r="J38" s="556"/>
      <c r="K38" s="641"/>
      <c r="L38" s="645" t="str">
        <f>IF('A.木材使用量入力シート'!R37="","",'A.木材使用量入力シート'!R37)</f>
        <v/>
      </c>
      <c r="M38" s="648"/>
      <c r="N38" s="651"/>
      <c r="O38" s="653" t="str">
        <f>IF('A.木材使用量入力シート'!V37="","",'A.木材使用量入力シート'!V37)</f>
        <v/>
      </c>
      <c r="P38" s="653"/>
      <c r="Q38" s="648"/>
      <c r="R38" s="659" t="str">
        <f>IF('A.木材使用量入力シート'!L37="県産木材","☑","☐")</f>
        <v>☐</v>
      </c>
      <c r="S38" s="662" t="s">
        <v>19</v>
      </c>
      <c r="T38" s="662" t="s">
        <v>426</v>
      </c>
      <c r="U38" s="479"/>
      <c r="V38" s="479"/>
      <c r="W38" s="671"/>
      <c r="X38" s="662" t="s">
        <v>360</v>
      </c>
      <c r="Y38" s="671"/>
      <c r="Z38" s="405"/>
      <c r="AA38" s="411"/>
      <c r="AB38" s="411"/>
      <c r="AC38" s="411"/>
      <c r="AD38" s="411"/>
      <c r="AE38" s="411"/>
      <c r="AF38" s="677"/>
      <c r="AG38" s="662" t="s">
        <v>19</v>
      </c>
      <c r="AH38" s="688"/>
      <c r="AI38" s="693"/>
      <c r="AJ38" s="693"/>
      <c r="AK38" s="693"/>
      <c r="AL38" s="693"/>
      <c r="AM38" s="693"/>
      <c r="AN38" s="693"/>
      <c r="AO38" s="699"/>
      <c r="AP38" s="662" t="s">
        <v>360</v>
      </c>
      <c r="AQ38" s="671"/>
      <c r="AR38" s="405"/>
      <c r="AS38" s="411"/>
      <c r="AT38" s="411"/>
      <c r="AU38" s="411"/>
      <c r="AV38" s="411"/>
      <c r="AW38" s="411"/>
      <c r="AX38" s="421"/>
    </row>
    <row r="39" spans="1:50" ht="14.1" customHeight="1">
      <c r="A39" s="396">
        <v>29</v>
      </c>
      <c r="B39" s="620" t="str">
        <f>IF('A.木材使用量入力シート'!B38="","-",'A.木材使用量入力シート'!B38)</f>
        <v>-</v>
      </c>
      <c r="C39" s="627"/>
      <c r="D39" s="627"/>
      <c r="E39" s="627"/>
      <c r="F39" s="627"/>
      <c r="G39" s="627"/>
      <c r="H39" s="632"/>
      <c r="I39" s="635" t="str">
        <f>IF(OR('A.木材使用量入力シート'!O38="",'A.木材使用量入力シート'!I38="☐"),"-",'A.木材使用量入力シート'!O38)</f>
        <v>-</v>
      </c>
      <c r="J39" s="556"/>
      <c r="K39" s="641"/>
      <c r="L39" s="645" t="str">
        <f>IF('A.木材使用量入力シート'!R38="","",'A.木材使用量入力シート'!R38)</f>
        <v/>
      </c>
      <c r="M39" s="648"/>
      <c r="N39" s="651"/>
      <c r="O39" s="653" t="str">
        <f>IF('A.木材使用量入力シート'!V38="","",'A.木材使用量入力シート'!V38)</f>
        <v/>
      </c>
      <c r="P39" s="653"/>
      <c r="Q39" s="648"/>
      <c r="R39" s="659" t="str">
        <f>IF('A.木材使用量入力シート'!L38="県産木材","☑","☐")</f>
        <v>☐</v>
      </c>
      <c r="S39" s="662" t="s">
        <v>19</v>
      </c>
      <c r="T39" s="662" t="s">
        <v>426</v>
      </c>
      <c r="U39" s="479"/>
      <c r="V39" s="479"/>
      <c r="W39" s="671"/>
      <c r="X39" s="662" t="s">
        <v>360</v>
      </c>
      <c r="Y39" s="671"/>
      <c r="Z39" s="405"/>
      <c r="AA39" s="411"/>
      <c r="AB39" s="411"/>
      <c r="AC39" s="411"/>
      <c r="AD39" s="411"/>
      <c r="AE39" s="411"/>
      <c r="AF39" s="677"/>
      <c r="AG39" s="662" t="s">
        <v>19</v>
      </c>
      <c r="AH39" s="688"/>
      <c r="AI39" s="693"/>
      <c r="AJ39" s="693"/>
      <c r="AK39" s="693"/>
      <c r="AL39" s="693"/>
      <c r="AM39" s="693"/>
      <c r="AN39" s="693"/>
      <c r="AO39" s="699"/>
      <c r="AP39" s="662" t="s">
        <v>360</v>
      </c>
      <c r="AQ39" s="671"/>
      <c r="AR39" s="405"/>
      <c r="AS39" s="411"/>
      <c r="AT39" s="411"/>
      <c r="AU39" s="411"/>
      <c r="AV39" s="411"/>
      <c r="AW39" s="411"/>
      <c r="AX39" s="421"/>
    </row>
    <row r="40" spans="1:50" ht="14.1" customHeight="1">
      <c r="A40" s="397">
        <v>30</v>
      </c>
      <c r="B40" s="621" t="str">
        <f>IF('A.木材使用量入力シート'!B39="","-",'A.木材使用量入力シート'!B39)</f>
        <v>-</v>
      </c>
      <c r="C40" s="628"/>
      <c r="D40" s="628"/>
      <c r="E40" s="628"/>
      <c r="F40" s="628"/>
      <c r="G40" s="628"/>
      <c r="H40" s="633"/>
      <c r="I40" s="636" t="str">
        <f>IF(OR('A.木材使用量入力シート'!O39="",'A.木材使用量入力シート'!I39="☐"),"-",'A.木材使用量入力シート'!O39)</f>
        <v>-</v>
      </c>
      <c r="J40" s="557"/>
      <c r="K40" s="642"/>
      <c r="L40" s="645" t="str">
        <f>IF('A.木材使用量入力シート'!R39="","",'A.木材使用量入力シート'!R39)</f>
        <v/>
      </c>
      <c r="M40" s="648"/>
      <c r="N40" s="651"/>
      <c r="O40" s="653" t="str">
        <f>IF('A.木材使用量入力シート'!V39="","",'A.木材使用量入力シート'!V39)</f>
        <v/>
      </c>
      <c r="P40" s="653"/>
      <c r="Q40" s="648"/>
      <c r="R40" s="660" t="str">
        <f>IF('A.木材使用量入力シート'!L39="県産木材","☑","☐")</f>
        <v>☐</v>
      </c>
      <c r="S40" s="663" t="s">
        <v>19</v>
      </c>
      <c r="T40" s="666" t="s">
        <v>426</v>
      </c>
      <c r="U40" s="480"/>
      <c r="V40" s="480"/>
      <c r="W40" s="672"/>
      <c r="X40" s="666" t="s">
        <v>360</v>
      </c>
      <c r="Y40" s="672"/>
      <c r="Z40" s="406"/>
      <c r="AA40" s="412"/>
      <c r="AB40" s="412"/>
      <c r="AC40" s="412"/>
      <c r="AD40" s="412"/>
      <c r="AE40" s="412"/>
      <c r="AF40" s="678"/>
      <c r="AG40" s="663" t="s">
        <v>19</v>
      </c>
      <c r="AH40" s="690"/>
      <c r="AI40" s="694"/>
      <c r="AJ40" s="694"/>
      <c r="AK40" s="694"/>
      <c r="AL40" s="694"/>
      <c r="AM40" s="694"/>
      <c r="AN40" s="694"/>
      <c r="AO40" s="700"/>
      <c r="AP40" s="666" t="s">
        <v>360</v>
      </c>
      <c r="AQ40" s="672"/>
      <c r="AR40" s="702"/>
      <c r="AS40" s="703"/>
      <c r="AT40" s="703"/>
      <c r="AU40" s="703"/>
      <c r="AV40" s="703"/>
      <c r="AW40" s="703"/>
      <c r="AX40" s="705"/>
    </row>
    <row r="41" spans="1:50" ht="22.5" customHeight="1">
      <c r="A41" s="615"/>
      <c r="B41" s="622"/>
      <c r="C41" s="622"/>
      <c r="D41" s="622"/>
      <c r="E41" s="622"/>
      <c r="F41" s="622"/>
      <c r="G41" s="622"/>
      <c r="H41" s="407"/>
      <c r="I41" s="407"/>
      <c r="J41" s="407"/>
      <c r="K41" s="407"/>
      <c r="L41" s="407"/>
      <c r="M41" s="407"/>
      <c r="N41" s="407"/>
      <c r="O41" s="407"/>
      <c r="P41" s="407"/>
      <c r="Q41" s="407"/>
      <c r="R41" s="407"/>
      <c r="S41" s="407"/>
      <c r="T41" s="622"/>
      <c r="U41" s="622"/>
      <c r="V41" s="622"/>
      <c r="W41" s="622"/>
      <c r="X41" s="622"/>
      <c r="Y41" s="622"/>
      <c r="Z41" s="622"/>
      <c r="AA41" s="622"/>
      <c r="AB41" s="622"/>
      <c r="AC41" s="622"/>
      <c r="AD41" s="622"/>
      <c r="AE41" s="622"/>
      <c r="AF41" s="622"/>
      <c r="AG41" s="508" t="s">
        <v>386</v>
      </c>
      <c r="AH41" s="515"/>
      <c r="AI41" s="515"/>
      <c r="AJ41" s="515"/>
      <c r="AK41" s="515"/>
      <c r="AL41" s="515"/>
      <c r="AM41" s="515"/>
      <c r="AN41" s="515"/>
      <c r="AO41" s="515"/>
      <c r="AP41" s="515"/>
      <c r="AQ41" s="515"/>
      <c r="AR41" s="515"/>
      <c r="AS41" s="515"/>
      <c r="AT41" s="515"/>
      <c r="AU41" s="515"/>
      <c r="AV41" s="515"/>
      <c r="AW41" s="515"/>
      <c r="AX41" s="535"/>
    </row>
    <row r="42" spans="1:50" ht="19.05" customHeight="1">
      <c r="A42" s="506"/>
      <c r="H42" s="408"/>
      <c r="I42" s="408"/>
      <c r="J42" s="408"/>
      <c r="K42" s="408"/>
      <c r="L42" s="408"/>
      <c r="M42" s="408"/>
      <c r="N42" s="408"/>
      <c r="O42" s="408"/>
      <c r="P42" s="408"/>
      <c r="Q42" s="408"/>
      <c r="R42" s="408"/>
      <c r="S42" s="408"/>
      <c r="AG42" s="510" t="s">
        <v>204</v>
      </c>
      <c r="AH42" s="516"/>
      <c r="AI42" s="516"/>
      <c r="AJ42" s="516"/>
      <c r="AK42" s="516"/>
      <c r="AL42" s="516"/>
      <c r="AM42" s="516"/>
      <c r="AN42" s="516"/>
      <c r="AO42" s="516"/>
      <c r="AP42" s="516"/>
      <c r="AX42" s="534"/>
    </row>
    <row r="43" spans="1:50" ht="19.05" customHeight="1">
      <c r="A43" s="506"/>
      <c r="C43" s="408"/>
      <c r="D43" s="408"/>
      <c r="E43" s="408"/>
      <c r="F43" s="408"/>
      <c r="G43" s="408"/>
      <c r="H43" s="408"/>
      <c r="I43" s="408"/>
      <c r="J43" s="408"/>
      <c r="K43" s="408"/>
      <c r="L43" s="408"/>
      <c r="M43" s="408"/>
      <c r="N43" s="408"/>
      <c r="O43" s="408"/>
      <c r="P43" s="408"/>
      <c r="Q43" s="408"/>
      <c r="R43" s="408"/>
      <c r="S43" s="408"/>
      <c r="T43" s="408"/>
      <c r="U43" s="408"/>
      <c r="V43" s="408"/>
      <c r="W43" s="408"/>
      <c r="AG43" s="510"/>
      <c r="AH43" s="516" t="s">
        <v>182</v>
      </c>
      <c r="AI43" s="516"/>
      <c r="AJ43" s="516"/>
      <c r="AK43" s="516"/>
      <c r="AL43" s="516"/>
      <c r="AM43" s="516"/>
      <c r="AN43" s="516"/>
      <c r="AO43" s="516"/>
      <c r="AP43" s="701">
        <f>SUMIFS(I11:I40,T11:T40,"A.四国内")+SUMIFS(I11:I40,T11:T40,"B.近畿以西")</f>
        <v>0</v>
      </c>
      <c r="AQ43" s="701"/>
      <c r="AR43" s="701"/>
      <c r="AS43" s="516" t="s">
        <v>391</v>
      </c>
      <c r="AT43" s="516"/>
      <c r="AU43" s="516"/>
      <c r="AV43" s="524">
        <f>IF('A.木材使用量入力シート'!$AO$35=0,0,ROUND(AP43/'A.木材使用量入力シート'!$AO$35*100,0))</f>
        <v>0</v>
      </c>
      <c r="AW43" s="524"/>
      <c r="AX43" s="536" t="s">
        <v>93</v>
      </c>
    </row>
    <row r="44" spans="1:50" ht="19.05" customHeight="1">
      <c r="A44" s="506"/>
      <c r="AG44" s="510"/>
      <c r="AH44" s="516" t="s">
        <v>430</v>
      </c>
      <c r="AI44" s="516"/>
      <c r="AJ44" s="516"/>
      <c r="AK44" s="516"/>
      <c r="AL44" s="516"/>
      <c r="AM44" s="516"/>
      <c r="AN44" s="516"/>
      <c r="AO44" s="516"/>
      <c r="AP44" s="701">
        <f>SUMIFS(I11:I40,T11:T40,"A.四国内")</f>
        <v>0</v>
      </c>
      <c r="AQ44" s="701"/>
      <c r="AR44" s="701"/>
      <c r="AS44" s="516" t="s">
        <v>391</v>
      </c>
      <c r="AT44" s="516"/>
      <c r="AU44" s="516"/>
      <c r="AV44" s="524">
        <f>IF('A.木材使用量入力シート'!$AO$35=0,0,ROUND(AP44/'A.木材使用量入力シート'!$AO$35*100,0))</f>
        <v>0</v>
      </c>
      <c r="AW44" s="524"/>
      <c r="AX44" s="536" t="s">
        <v>93</v>
      </c>
    </row>
    <row r="45" spans="1:50" ht="19.05" customHeight="1">
      <c r="A45" s="506"/>
      <c r="AG45" s="510" t="s">
        <v>42</v>
      </c>
      <c r="AH45" s="516"/>
      <c r="AI45" s="516"/>
      <c r="AJ45" s="516"/>
      <c r="AK45" s="516"/>
      <c r="AL45" s="516"/>
      <c r="AM45" s="516"/>
      <c r="AN45" s="516"/>
      <c r="AO45" s="516"/>
      <c r="AP45" s="609">
        <f>SUMIFS(I11:I40,AG11:AG40,"☑")</f>
        <v>0</v>
      </c>
      <c r="AQ45" s="609"/>
      <c r="AR45" s="609"/>
      <c r="AS45" s="516" t="s">
        <v>391</v>
      </c>
      <c r="AT45" s="516"/>
      <c r="AU45" s="516"/>
      <c r="AV45" s="524">
        <f>IF('A.木材使用量入力シート'!$AO$35=0,0,ROUND(AP45/'A.木材使用量入力シート'!$AO$35*100,0))</f>
        <v>0</v>
      </c>
      <c r="AW45" s="524"/>
      <c r="AX45" s="536" t="s">
        <v>93</v>
      </c>
    </row>
    <row r="46" spans="1:50" ht="10.8" customHeight="1">
      <c r="A46" s="506"/>
      <c r="AG46" s="506"/>
      <c r="AX46" s="534"/>
    </row>
    <row r="47" spans="1:50" ht="21.6" customHeight="1">
      <c r="A47" s="506"/>
      <c r="AG47" s="510" t="s">
        <v>412</v>
      </c>
      <c r="AH47" s="516"/>
      <c r="AI47" s="516"/>
      <c r="AJ47" s="516"/>
      <c r="AK47" s="516"/>
      <c r="AL47" s="516"/>
      <c r="AM47" s="516"/>
      <c r="AN47" s="516"/>
      <c r="AO47" s="516"/>
      <c r="AP47" s="609">
        <f>SUMIFS(I11:I40,S11:S40,"☑")</f>
        <v>0</v>
      </c>
      <c r="AQ47" s="609"/>
      <c r="AR47" s="609"/>
      <c r="AS47" s="516" t="s">
        <v>391</v>
      </c>
      <c r="AT47" s="516"/>
      <c r="AU47" s="516"/>
      <c r="AV47" s="524">
        <f>IF('A.木材使用量入力シート'!$AO$35=0,0,ROUND(AP47/'A.木材使用量入力シート'!$AO$35*100,0))</f>
        <v>0</v>
      </c>
      <c r="AW47" s="524"/>
      <c r="AX47" s="536" t="s">
        <v>93</v>
      </c>
    </row>
    <row r="48" spans="1:50" ht="14.55" customHeight="1">
      <c r="A48" s="600"/>
      <c r="B48" s="603"/>
      <c r="C48" s="603"/>
      <c r="D48" s="603"/>
      <c r="E48" s="603"/>
      <c r="F48" s="603"/>
      <c r="G48" s="603"/>
      <c r="H48" s="603"/>
      <c r="I48" s="603"/>
      <c r="J48" s="603"/>
      <c r="K48" s="603"/>
      <c r="L48" s="603"/>
      <c r="M48" s="603"/>
      <c r="N48" s="603"/>
      <c r="O48" s="603"/>
      <c r="P48" s="603"/>
      <c r="Q48" s="603"/>
      <c r="R48" s="603"/>
      <c r="S48" s="603"/>
      <c r="T48" s="603"/>
      <c r="U48" s="603"/>
      <c r="V48" s="603"/>
      <c r="W48" s="603"/>
      <c r="X48" s="603"/>
      <c r="Y48" s="603"/>
      <c r="Z48" s="603"/>
      <c r="AA48" s="603"/>
      <c r="AB48" s="603"/>
      <c r="AC48" s="603"/>
      <c r="AD48" s="603"/>
      <c r="AE48" s="603"/>
      <c r="AF48" s="603"/>
      <c r="AG48" s="600"/>
      <c r="AH48" s="603"/>
      <c r="AI48" s="603"/>
      <c r="AJ48" s="603"/>
      <c r="AK48" s="603"/>
      <c r="AL48" s="603"/>
      <c r="AM48" s="603"/>
      <c r="AN48" s="603"/>
      <c r="AO48" s="603"/>
      <c r="AP48" s="603"/>
      <c r="AQ48" s="603"/>
      <c r="AR48" s="603"/>
      <c r="AS48" s="603"/>
      <c r="AT48" s="603"/>
      <c r="AU48" s="603"/>
      <c r="AV48" s="603"/>
      <c r="AW48" s="603"/>
      <c r="AX48" s="611"/>
    </row>
    <row r="49" ht="16.05" customHeight="1"/>
    <row r="50" ht="16.05" customHeight="1"/>
  </sheetData>
  <sheetProtection password="BE4D" sheet="1" objects="1" scenarios="1" selectLockedCells="1"/>
  <mergeCells count="347">
    <mergeCell ref="A2:D2"/>
    <mergeCell ref="E2:AF2"/>
    <mergeCell ref="AG2:AX2"/>
    <mergeCell ref="A3:D3"/>
    <mergeCell ref="E3:AF3"/>
    <mergeCell ref="AJ3:AN3"/>
    <mergeCell ref="AO3:AQ3"/>
    <mergeCell ref="AS3:AT3"/>
    <mergeCell ref="AV3:AW3"/>
    <mergeCell ref="A4:D4"/>
    <mergeCell ref="E4:I4"/>
    <mergeCell ref="J4:K4"/>
    <mergeCell ref="M4:O4"/>
    <mergeCell ref="P4:T4"/>
    <mergeCell ref="U4:W4"/>
    <mergeCell ref="X4:Y4"/>
    <mergeCell ref="Z4:AA4"/>
    <mergeCell ref="AB4:AC4"/>
    <mergeCell ref="AD4:AE4"/>
    <mergeCell ref="AJ4:AN4"/>
    <mergeCell ref="AO4:AX4"/>
    <mergeCell ref="L6:Q6"/>
    <mergeCell ref="T7:W7"/>
    <mergeCell ref="X7:AO7"/>
    <mergeCell ref="AP7:AX7"/>
    <mergeCell ref="AH10:AO10"/>
    <mergeCell ref="B11:H11"/>
    <mergeCell ref="I11:K11"/>
    <mergeCell ref="L11:N11"/>
    <mergeCell ref="O11:Q11"/>
    <mergeCell ref="T11:W11"/>
    <mergeCell ref="X11:Y11"/>
    <mergeCell ref="Z11:AF11"/>
    <mergeCell ref="AH11:AO11"/>
    <mergeCell ref="AP11:AQ11"/>
    <mergeCell ref="AR11:AX11"/>
    <mergeCell ref="B12:H12"/>
    <mergeCell ref="I12:K12"/>
    <mergeCell ref="L12:N12"/>
    <mergeCell ref="O12:Q12"/>
    <mergeCell ref="T12:W12"/>
    <mergeCell ref="X12:Y12"/>
    <mergeCell ref="Z12:AF12"/>
    <mergeCell ref="AH12:AO12"/>
    <mergeCell ref="AP12:AQ12"/>
    <mergeCell ref="AR12:AX12"/>
    <mergeCell ref="B13:H13"/>
    <mergeCell ref="I13:K13"/>
    <mergeCell ref="L13:N13"/>
    <mergeCell ref="O13:Q13"/>
    <mergeCell ref="T13:W13"/>
    <mergeCell ref="X13:Y13"/>
    <mergeCell ref="Z13:AF13"/>
    <mergeCell ref="AH13:AO13"/>
    <mergeCell ref="AP13:AQ13"/>
    <mergeCell ref="AR13:AX13"/>
    <mergeCell ref="B14:H14"/>
    <mergeCell ref="I14:K14"/>
    <mergeCell ref="L14:N14"/>
    <mergeCell ref="O14:Q14"/>
    <mergeCell ref="T14:W14"/>
    <mergeCell ref="X14:Y14"/>
    <mergeCell ref="Z14:AF14"/>
    <mergeCell ref="AH14:AO14"/>
    <mergeCell ref="AP14:AQ14"/>
    <mergeCell ref="AR14:AX14"/>
    <mergeCell ref="B15:H15"/>
    <mergeCell ref="I15:K15"/>
    <mergeCell ref="L15:N15"/>
    <mergeCell ref="O15:Q15"/>
    <mergeCell ref="T15:W15"/>
    <mergeCell ref="X15:Y15"/>
    <mergeCell ref="Z15:AF15"/>
    <mergeCell ref="AH15:AO15"/>
    <mergeCell ref="AP15:AQ15"/>
    <mergeCell ref="AR15:AX15"/>
    <mergeCell ref="B16:H16"/>
    <mergeCell ref="I16:K16"/>
    <mergeCell ref="L16:N16"/>
    <mergeCell ref="O16:Q16"/>
    <mergeCell ref="T16:W16"/>
    <mergeCell ref="X16:Y16"/>
    <mergeCell ref="Z16:AF16"/>
    <mergeCell ref="AH16:AO16"/>
    <mergeCell ref="AP16:AQ16"/>
    <mergeCell ref="AR16:AX16"/>
    <mergeCell ref="B17:H17"/>
    <mergeCell ref="I17:K17"/>
    <mergeCell ref="L17:N17"/>
    <mergeCell ref="O17:Q17"/>
    <mergeCell ref="T17:W17"/>
    <mergeCell ref="X17:Y17"/>
    <mergeCell ref="Z17:AF17"/>
    <mergeCell ref="AH17:AO17"/>
    <mergeCell ref="AP17:AQ17"/>
    <mergeCell ref="AR17:AX17"/>
    <mergeCell ref="B18:H18"/>
    <mergeCell ref="I18:K18"/>
    <mergeCell ref="L18:N18"/>
    <mergeCell ref="O18:Q18"/>
    <mergeCell ref="T18:W18"/>
    <mergeCell ref="X18:Y18"/>
    <mergeCell ref="Z18:AF18"/>
    <mergeCell ref="AH18:AO18"/>
    <mergeCell ref="AP18:AQ18"/>
    <mergeCell ref="AR18:AX18"/>
    <mergeCell ref="B19:H19"/>
    <mergeCell ref="I19:K19"/>
    <mergeCell ref="L19:N19"/>
    <mergeCell ref="O19:Q19"/>
    <mergeCell ref="T19:W19"/>
    <mergeCell ref="X19:Y19"/>
    <mergeCell ref="Z19:AF19"/>
    <mergeCell ref="AH19:AO19"/>
    <mergeCell ref="AP19:AQ19"/>
    <mergeCell ref="AR19:AX19"/>
    <mergeCell ref="B20:H20"/>
    <mergeCell ref="I20:K20"/>
    <mergeCell ref="L20:N20"/>
    <mergeCell ref="O20:Q20"/>
    <mergeCell ref="T20:W20"/>
    <mergeCell ref="X20:Y20"/>
    <mergeCell ref="Z20:AF20"/>
    <mergeCell ref="AH20:AO20"/>
    <mergeCell ref="AP20:AQ20"/>
    <mergeCell ref="AR20:AX20"/>
    <mergeCell ref="B21:H21"/>
    <mergeCell ref="I21:K21"/>
    <mergeCell ref="L21:N21"/>
    <mergeCell ref="O21:Q21"/>
    <mergeCell ref="T21:W21"/>
    <mergeCell ref="X21:Y21"/>
    <mergeCell ref="Z21:AF21"/>
    <mergeCell ref="AH21:AO21"/>
    <mergeCell ref="AP21:AQ21"/>
    <mergeCell ref="AR21:AX21"/>
    <mergeCell ref="B22:H22"/>
    <mergeCell ref="I22:K22"/>
    <mergeCell ref="L22:N22"/>
    <mergeCell ref="O22:Q22"/>
    <mergeCell ref="T22:W22"/>
    <mergeCell ref="X22:Y22"/>
    <mergeCell ref="Z22:AF22"/>
    <mergeCell ref="AH22:AO22"/>
    <mergeCell ref="AP22:AQ22"/>
    <mergeCell ref="AR22:AX22"/>
    <mergeCell ref="B23:H23"/>
    <mergeCell ref="I23:K23"/>
    <mergeCell ref="L23:N23"/>
    <mergeCell ref="O23:Q23"/>
    <mergeCell ref="T23:W23"/>
    <mergeCell ref="X23:Y23"/>
    <mergeCell ref="Z23:AF23"/>
    <mergeCell ref="AH23:AO23"/>
    <mergeCell ref="AP23:AQ23"/>
    <mergeCell ref="AR23:AX23"/>
    <mergeCell ref="B24:H24"/>
    <mergeCell ref="I24:K24"/>
    <mergeCell ref="L24:N24"/>
    <mergeCell ref="O24:Q24"/>
    <mergeCell ref="T24:W24"/>
    <mergeCell ref="X24:Y24"/>
    <mergeCell ref="Z24:AF24"/>
    <mergeCell ref="AH24:AO24"/>
    <mergeCell ref="AP24:AQ24"/>
    <mergeCell ref="AR24:AX24"/>
    <mergeCell ref="B25:H25"/>
    <mergeCell ref="I25:K25"/>
    <mergeCell ref="L25:N25"/>
    <mergeCell ref="O25:Q25"/>
    <mergeCell ref="T25:W25"/>
    <mergeCell ref="X25:Y25"/>
    <mergeCell ref="Z25:AF25"/>
    <mergeCell ref="AH25:AO25"/>
    <mergeCell ref="AP25:AQ25"/>
    <mergeCell ref="AR25:AX25"/>
    <mergeCell ref="B26:H26"/>
    <mergeCell ref="I26:K26"/>
    <mergeCell ref="L26:N26"/>
    <mergeCell ref="O26:Q26"/>
    <mergeCell ref="T26:W26"/>
    <mergeCell ref="X26:Y26"/>
    <mergeCell ref="Z26:AF26"/>
    <mergeCell ref="AH26:AO26"/>
    <mergeCell ref="AP26:AQ26"/>
    <mergeCell ref="AR26:AX26"/>
    <mergeCell ref="B27:H27"/>
    <mergeCell ref="I27:K27"/>
    <mergeCell ref="L27:N27"/>
    <mergeCell ref="O27:Q27"/>
    <mergeCell ref="T27:W27"/>
    <mergeCell ref="X27:Y27"/>
    <mergeCell ref="Z27:AF27"/>
    <mergeCell ref="AH27:AO27"/>
    <mergeCell ref="AP27:AQ27"/>
    <mergeCell ref="AR27:AX27"/>
    <mergeCell ref="B28:H28"/>
    <mergeCell ref="I28:K28"/>
    <mergeCell ref="L28:N28"/>
    <mergeCell ref="O28:Q28"/>
    <mergeCell ref="T28:W28"/>
    <mergeCell ref="X28:Y28"/>
    <mergeCell ref="Z28:AF28"/>
    <mergeCell ref="AH28:AO28"/>
    <mergeCell ref="AP28:AQ28"/>
    <mergeCell ref="AR28:AX28"/>
    <mergeCell ref="B29:H29"/>
    <mergeCell ref="I29:K29"/>
    <mergeCell ref="L29:N29"/>
    <mergeCell ref="O29:Q29"/>
    <mergeCell ref="T29:W29"/>
    <mergeCell ref="X29:Y29"/>
    <mergeCell ref="Z29:AF29"/>
    <mergeCell ref="AH29:AO29"/>
    <mergeCell ref="AP29:AQ29"/>
    <mergeCell ref="AR29:AX29"/>
    <mergeCell ref="B30:H30"/>
    <mergeCell ref="I30:K30"/>
    <mergeCell ref="L30:N30"/>
    <mergeCell ref="O30:Q30"/>
    <mergeCell ref="T30:W30"/>
    <mergeCell ref="X30:Y30"/>
    <mergeCell ref="Z30:AF30"/>
    <mergeCell ref="AH30:AO30"/>
    <mergeCell ref="AP30:AQ30"/>
    <mergeCell ref="AR30:AX30"/>
    <mergeCell ref="B31:H31"/>
    <mergeCell ref="I31:K31"/>
    <mergeCell ref="L31:N31"/>
    <mergeCell ref="O31:Q31"/>
    <mergeCell ref="T31:W31"/>
    <mergeCell ref="X31:Y31"/>
    <mergeCell ref="Z31:AF31"/>
    <mergeCell ref="AH31:AO31"/>
    <mergeCell ref="AP31:AQ31"/>
    <mergeCell ref="AR31:AX31"/>
    <mergeCell ref="B32:H32"/>
    <mergeCell ref="I32:K32"/>
    <mergeCell ref="L32:N32"/>
    <mergeCell ref="O32:Q32"/>
    <mergeCell ref="T32:W32"/>
    <mergeCell ref="X32:Y32"/>
    <mergeCell ref="Z32:AF32"/>
    <mergeCell ref="AH32:AO32"/>
    <mergeCell ref="AP32:AQ32"/>
    <mergeCell ref="AR32:AX32"/>
    <mergeCell ref="B33:H33"/>
    <mergeCell ref="I33:K33"/>
    <mergeCell ref="L33:N33"/>
    <mergeCell ref="O33:Q33"/>
    <mergeCell ref="T33:W33"/>
    <mergeCell ref="X33:Y33"/>
    <mergeCell ref="Z33:AF33"/>
    <mergeCell ref="AH33:AO33"/>
    <mergeCell ref="AP33:AQ33"/>
    <mergeCell ref="AR33:AX33"/>
    <mergeCell ref="B34:H34"/>
    <mergeCell ref="I34:K34"/>
    <mergeCell ref="L34:N34"/>
    <mergeCell ref="O34:Q34"/>
    <mergeCell ref="T34:W34"/>
    <mergeCell ref="X34:Y34"/>
    <mergeCell ref="Z34:AF34"/>
    <mergeCell ref="AH34:AO34"/>
    <mergeCell ref="AP34:AQ34"/>
    <mergeCell ref="AR34:AX34"/>
    <mergeCell ref="B35:H35"/>
    <mergeCell ref="I35:K35"/>
    <mergeCell ref="L35:N35"/>
    <mergeCell ref="O35:Q35"/>
    <mergeCell ref="T35:W35"/>
    <mergeCell ref="X35:Y35"/>
    <mergeCell ref="Z35:AF35"/>
    <mergeCell ref="AH35:AO35"/>
    <mergeCell ref="AP35:AQ35"/>
    <mergeCell ref="AR35:AX35"/>
    <mergeCell ref="B36:H36"/>
    <mergeCell ref="I36:K36"/>
    <mergeCell ref="L36:N36"/>
    <mergeCell ref="O36:Q36"/>
    <mergeCell ref="T36:W36"/>
    <mergeCell ref="X36:Y36"/>
    <mergeCell ref="Z36:AF36"/>
    <mergeCell ref="AH36:AO36"/>
    <mergeCell ref="AP36:AQ36"/>
    <mergeCell ref="AR36:AX36"/>
    <mergeCell ref="B37:H37"/>
    <mergeCell ref="I37:K37"/>
    <mergeCell ref="L37:N37"/>
    <mergeCell ref="O37:Q37"/>
    <mergeCell ref="T37:W37"/>
    <mergeCell ref="X37:Y37"/>
    <mergeCell ref="Z37:AF37"/>
    <mergeCell ref="AH37:AO37"/>
    <mergeCell ref="AP37:AQ37"/>
    <mergeCell ref="AR37:AX37"/>
    <mergeCell ref="B38:H38"/>
    <mergeCell ref="I38:K38"/>
    <mergeCell ref="L38:N38"/>
    <mergeCell ref="O38:Q38"/>
    <mergeCell ref="T38:W38"/>
    <mergeCell ref="X38:Y38"/>
    <mergeCell ref="Z38:AF38"/>
    <mergeCell ref="AH38:AO38"/>
    <mergeCell ref="AP38:AQ38"/>
    <mergeCell ref="AR38:AX38"/>
    <mergeCell ref="B39:H39"/>
    <mergeCell ref="I39:K39"/>
    <mergeCell ref="L39:N39"/>
    <mergeCell ref="O39:Q39"/>
    <mergeCell ref="T39:W39"/>
    <mergeCell ref="X39:Y39"/>
    <mergeCell ref="Z39:AF39"/>
    <mergeCell ref="AH39:AO39"/>
    <mergeCell ref="AP39:AQ39"/>
    <mergeCell ref="AR39:AX39"/>
    <mergeCell ref="B40:H40"/>
    <mergeCell ref="I40:K40"/>
    <mergeCell ref="L40:N40"/>
    <mergeCell ref="O40:Q40"/>
    <mergeCell ref="T40:W40"/>
    <mergeCell ref="X40:Y40"/>
    <mergeCell ref="Z40:AF40"/>
    <mergeCell ref="AH40:AO40"/>
    <mergeCell ref="AP40:AQ40"/>
    <mergeCell ref="AR40:AX40"/>
    <mergeCell ref="AP43:AR43"/>
    <mergeCell ref="AV43:AW43"/>
    <mergeCell ref="AP44:AR44"/>
    <mergeCell ref="AV44:AW44"/>
    <mergeCell ref="AP45:AR45"/>
    <mergeCell ref="AV45:AW45"/>
    <mergeCell ref="AP47:AR47"/>
    <mergeCell ref="AV47:AW47"/>
    <mergeCell ref="A6:A10"/>
    <mergeCell ref="B6:H10"/>
    <mergeCell ref="I6:K10"/>
    <mergeCell ref="R6:R10"/>
    <mergeCell ref="S6:S10"/>
    <mergeCell ref="L7:N10"/>
    <mergeCell ref="O7:Q10"/>
    <mergeCell ref="T8:W10"/>
    <mergeCell ref="X8:Y10"/>
    <mergeCell ref="Z8:AF10"/>
    <mergeCell ref="AG8:AO9"/>
    <mergeCell ref="AP8:AQ10"/>
    <mergeCell ref="AR8:AX10"/>
  </mergeCells>
  <phoneticPr fontId="21"/>
  <conditionalFormatting sqref="X11:Y40 AP11:AQ40">
    <cfRule type="expression" dxfId="3" priority="1">
      <formula>AND($R11="☐",$T11="加点なし")</formula>
    </cfRule>
  </conditionalFormatting>
  <conditionalFormatting sqref="Z11:AF40 AR11:AX40">
    <cfRule type="expression" dxfId="2" priority="2">
      <formula>AND($R11="☐",$S11="☐",$T11="加点なし")</formula>
    </cfRule>
  </conditionalFormatting>
  <conditionalFormatting sqref="AH11:AO40">
    <cfRule type="expression" dxfId="1" priority="6">
      <formula>$AG11="☐"</formula>
    </cfRule>
  </conditionalFormatting>
  <dataValidations count="4">
    <dataValidation type="list" allowBlank="1" showDropDown="0" showInputMessage="1" showErrorMessage="1" sqref="I41:N42">
      <formula1>"☐,☑"</formula1>
    </dataValidation>
    <dataValidation type="list" allowBlank="1" showDropDown="0" showInputMessage="1" showErrorMessage="1" sqref="O41:S42">
      <formula1>#REF!</formula1>
    </dataValidation>
    <dataValidation type="list" allowBlank="1" showDropDown="0" showInputMessage="1" showErrorMessage="1" sqref="S11:S40 AG11:AG40">
      <formula1>"☑,☐"</formula1>
    </dataValidation>
    <dataValidation type="list" allowBlank="1" showDropDown="0" showInputMessage="1" showErrorMessage="1" sqref="T11:W40">
      <formula1>"A.四国内,B.近畿以西,加点なし"</formula1>
    </dataValidation>
  </dataValidations>
  <pageMargins left="0.39370078740157483" right="0.39370078740157483" top="0.59055118110236227" bottom="0.59055118110236227" header="0.31496062992125984" footer="0.31496062992125984"/>
  <pageSetup paperSize="9" scale="67" fitToWidth="1" fitToHeight="1" orientation="landscape" usePrinterDefaults="1" r:id="rId1"/>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IF($T11="A.四国内",リスト!$G$2:$G$5,リスト!$F$2:$F$23)</xm:f>
          </x14:formula1>
          <xm:sqref>X11:Y40 AP11:AQ40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6">
    <tabColor rgb="FFFF0000"/>
    <pageSetUpPr fitToPage="1"/>
  </sheetPr>
  <dimension ref="A1:AV34"/>
  <sheetViews>
    <sheetView showGridLines="0" view="pageBreakPreview" zoomScaleSheetLayoutView="100" workbookViewId="0">
      <selection activeCell="D8" sqref="D8:G11"/>
    </sheetView>
  </sheetViews>
  <sheetFormatPr defaultColWidth="8.59765625" defaultRowHeight="12"/>
  <cols>
    <col min="1" max="1" width="4.69921875" style="149" customWidth="1"/>
    <col min="2" max="2" width="4.19921875" style="149" customWidth="1"/>
    <col min="3" max="3" width="3.19921875" style="149" customWidth="1"/>
    <col min="4" max="28" width="3.59765625" style="149" customWidth="1"/>
    <col min="29" max="29" width="4.09765625" style="149" customWidth="1"/>
    <col min="30" max="30" width="3.59765625" style="149" customWidth="1"/>
    <col min="31" max="31" width="3.19921875" style="149" customWidth="1"/>
    <col min="32" max="32" width="6.5" style="149" customWidth="1"/>
    <col min="33" max="33" width="1.796875" style="149" customWidth="1"/>
    <col min="34" max="34" width="6" style="149" customWidth="1"/>
    <col min="35" max="47" width="3.59765625" style="149" customWidth="1"/>
    <col min="48" max="48" width="4.296875" style="149" customWidth="1"/>
    <col min="49" max="51" width="3.59765625" style="149" customWidth="1"/>
    <col min="52" max="52" width="8.296875" style="149" customWidth="1"/>
    <col min="53" max="58" width="3.59765625" style="149" customWidth="1"/>
    <col min="59" max="16384" width="8.59765625" style="149"/>
  </cols>
  <sheetData>
    <row r="1" spans="1:48" ht="20.100000000000001" customHeight="1">
      <c r="A1" s="154" t="s">
        <v>431</v>
      </c>
    </row>
    <row r="2" spans="1:48" ht="21" customHeight="1">
      <c r="A2" s="389" t="s">
        <v>16</v>
      </c>
      <c r="B2" s="398"/>
      <c r="C2" s="398"/>
      <c r="D2" s="413"/>
      <c r="E2" s="546" t="str">
        <f>'A.木材使用量入力シート'!E2</f>
        <v>-</v>
      </c>
      <c r="F2" s="398"/>
      <c r="G2" s="398"/>
      <c r="H2" s="398"/>
      <c r="I2" s="398"/>
      <c r="J2" s="398"/>
      <c r="K2" s="398"/>
      <c r="L2" s="398"/>
      <c r="M2" s="398"/>
      <c r="N2" s="398"/>
      <c r="O2" s="398"/>
      <c r="P2" s="398"/>
      <c r="Q2" s="398"/>
      <c r="R2" s="398"/>
      <c r="S2" s="398"/>
      <c r="T2" s="398"/>
      <c r="U2" s="398"/>
      <c r="V2" s="398"/>
      <c r="W2" s="398"/>
      <c r="X2" s="398"/>
      <c r="Y2" s="398"/>
      <c r="Z2" s="398"/>
      <c r="AA2" s="398"/>
      <c r="AB2" s="398"/>
      <c r="AC2" s="398"/>
      <c r="AD2" s="398"/>
      <c r="AE2" s="398"/>
      <c r="AF2" s="398"/>
      <c r="AG2" s="398"/>
      <c r="AH2" s="493"/>
      <c r="AI2" s="501"/>
      <c r="AJ2" s="501"/>
      <c r="AK2" s="501"/>
      <c r="AL2" s="501"/>
      <c r="AM2" s="501"/>
      <c r="AN2" s="501"/>
      <c r="AO2" s="501"/>
      <c r="AP2" s="501"/>
      <c r="AQ2" s="501"/>
      <c r="AR2" s="501"/>
      <c r="AS2" s="501"/>
      <c r="AT2" s="501"/>
      <c r="AU2" s="501"/>
      <c r="AV2" s="528"/>
    </row>
    <row r="3" spans="1:48" ht="21" customHeight="1">
      <c r="A3" s="390" t="s">
        <v>18</v>
      </c>
      <c r="B3" s="399"/>
      <c r="C3" s="399"/>
      <c r="D3" s="414"/>
      <c r="E3" s="547" t="str">
        <f>'A.木材使用量入力シート'!E3</f>
        <v>-</v>
      </c>
      <c r="F3" s="399"/>
      <c r="G3" s="399"/>
      <c r="H3" s="399"/>
      <c r="I3" s="399"/>
      <c r="J3" s="399"/>
      <c r="K3" s="399"/>
      <c r="L3" s="399"/>
      <c r="M3" s="399"/>
      <c r="N3" s="399"/>
      <c r="O3" s="399"/>
      <c r="P3" s="399"/>
      <c r="Q3" s="399"/>
      <c r="R3" s="399"/>
      <c r="S3" s="399"/>
      <c r="T3" s="399"/>
      <c r="U3" s="399"/>
      <c r="V3" s="399"/>
      <c r="W3" s="399"/>
      <c r="X3" s="399"/>
      <c r="Y3" s="399"/>
      <c r="Z3" s="399"/>
      <c r="AA3" s="399"/>
      <c r="AB3" s="399"/>
      <c r="AC3" s="399"/>
      <c r="AD3" s="399"/>
      <c r="AE3" s="399"/>
      <c r="AF3" s="399"/>
      <c r="AG3" s="399"/>
      <c r="AH3" s="494"/>
      <c r="AI3" s="683" t="s">
        <v>1</v>
      </c>
      <c r="AJ3" s="683"/>
      <c r="AK3" s="683"/>
      <c r="AL3" s="683"/>
      <c r="AM3" s="607" t="str">
        <f>表紙及び評価結果!AG37</f>
        <v>-</v>
      </c>
      <c r="AN3" s="519"/>
      <c r="AO3" s="519"/>
      <c r="AP3" s="523" t="s">
        <v>4</v>
      </c>
      <c r="AQ3" s="519" t="str">
        <f>表紙及び評価結果!AK37</f>
        <v>-</v>
      </c>
      <c r="AR3" s="519"/>
      <c r="AS3" s="523" t="s">
        <v>10</v>
      </c>
      <c r="AT3" s="519" t="str">
        <f>表紙及び評価結果!AN37</f>
        <v>-</v>
      </c>
      <c r="AU3" s="519"/>
      <c r="AV3" s="529" t="s">
        <v>5</v>
      </c>
    </row>
    <row r="4" spans="1:48" ht="21" customHeight="1">
      <c r="A4" s="391" t="s">
        <v>23</v>
      </c>
      <c r="B4" s="400"/>
      <c r="C4" s="400"/>
      <c r="D4" s="415"/>
      <c r="E4" s="416" t="str">
        <f>'A.木材使用量入力シート'!E4</f>
        <v>-</v>
      </c>
      <c r="F4" s="416"/>
      <c r="G4" s="416"/>
      <c r="H4" s="416"/>
      <c r="I4" s="416"/>
      <c r="J4" s="429" t="s">
        <v>158</v>
      </c>
      <c r="K4" s="429"/>
      <c r="L4" s="443"/>
      <c r="M4" s="755" t="s">
        <v>27</v>
      </c>
      <c r="N4" s="400"/>
      <c r="O4" s="762"/>
      <c r="P4" s="765" t="str">
        <f>表紙及び評価結果!M38</f>
        <v>-</v>
      </c>
      <c r="Q4" s="460"/>
      <c r="R4" s="460"/>
      <c r="S4" s="460"/>
      <c r="T4" s="460"/>
      <c r="U4" s="460"/>
      <c r="V4" s="484"/>
      <c r="W4" s="400" t="s">
        <v>39</v>
      </c>
      <c r="X4" s="400"/>
      <c r="Y4" s="762"/>
      <c r="Z4" s="450" t="s">
        <v>40</v>
      </c>
      <c r="AA4" s="452"/>
      <c r="AB4" s="452" t="str">
        <f>'A.木材使用量入力シート'!AB4</f>
        <v>-</v>
      </c>
      <c r="AC4" s="452"/>
      <c r="AD4" s="452" t="s">
        <v>181</v>
      </c>
      <c r="AE4" s="452"/>
      <c r="AF4" s="452" t="str">
        <f>'A.木材使用量入力シート'!AF4</f>
        <v>-</v>
      </c>
      <c r="AG4" s="452"/>
      <c r="AH4" s="495"/>
      <c r="AI4" s="503" t="s">
        <v>6</v>
      </c>
      <c r="AJ4" s="503"/>
      <c r="AK4" s="503"/>
      <c r="AL4" s="443"/>
      <c r="AM4" s="450" t="str">
        <f>表紙及び評価結果!AG38</f>
        <v>-</v>
      </c>
      <c r="AN4" s="452"/>
      <c r="AO4" s="452"/>
      <c r="AP4" s="452"/>
      <c r="AQ4" s="452"/>
      <c r="AR4" s="452"/>
      <c r="AS4" s="452"/>
      <c r="AT4" s="452"/>
      <c r="AU4" s="452"/>
      <c r="AV4" s="530"/>
    </row>
    <row r="5" spans="1:48" ht="21" customHeight="1">
      <c r="A5" s="154"/>
    </row>
    <row r="6" spans="1:48" ht="21" customHeight="1">
      <c r="A6" s="706" t="s">
        <v>432</v>
      </c>
      <c r="B6" s="712" t="s">
        <v>380</v>
      </c>
      <c r="C6" s="444" t="s">
        <v>414</v>
      </c>
      <c r="D6" s="431"/>
      <c r="E6" s="431"/>
      <c r="F6" s="431"/>
      <c r="G6" s="437"/>
      <c r="H6" s="455" t="s">
        <v>433</v>
      </c>
      <c r="I6" s="461"/>
      <c r="J6" s="461"/>
      <c r="K6" s="461"/>
      <c r="L6" s="461"/>
      <c r="M6" s="461"/>
      <c r="N6" s="461"/>
      <c r="O6" s="461"/>
      <c r="P6" s="572"/>
      <c r="Q6" s="771" t="s">
        <v>7</v>
      </c>
      <c r="R6" s="777"/>
      <c r="S6" s="777"/>
      <c r="T6" s="777"/>
      <c r="U6" s="777"/>
      <c r="V6" s="777"/>
      <c r="W6" s="777"/>
      <c r="X6" s="777"/>
      <c r="Y6" s="777"/>
      <c r="Z6" s="777"/>
      <c r="AA6" s="777"/>
      <c r="AB6" s="800"/>
      <c r="AC6" s="424" t="s">
        <v>435</v>
      </c>
      <c r="AD6" s="431"/>
      <c r="AE6" s="431"/>
      <c r="AF6" s="496"/>
      <c r="AG6" s="685"/>
      <c r="AH6" s="615"/>
      <c r="AI6" s="622"/>
      <c r="AJ6" s="622"/>
      <c r="AK6" s="622"/>
      <c r="AL6" s="622"/>
      <c r="AM6" s="622"/>
      <c r="AN6" s="622"/>
      <c r="AO6" s="622"/>
      <c r="AP6" s="622"/>
      <c r="AQ6" s="622"/>
      <c r="AR6" s="622"/>
      <c r="AS6" s="622"/>
      <c r="AT6" s="622"/>
      <c r="AU6" s="622"/>
      <c r="AV6" s="846"/>
    </row>
    <row r="7" spans="1:48" ht="21" customHeight="1">
      <c r="A7" s="707"/>
      <c r="B7" s="713"/>
      <c r="C7" s="719"/>
      <c r="D7" s="725"/>
      <c r="E7" s="725"/>
      <c r="F7" s="725"/>
      <c r="G7" s="735"/>
      <c r="H7" s="719" t="s">
        <v>239</v>
      </c>
      <c r="I7" s="725"/>
      <c r="J7" s="745"/>
      <c r="K7" s="477" t="s">
        <v>438</v>
      </c>
      <c r="L7" s="477"/>
      <c r="M7" s="477"/>
      <c r="N7" s="477"/>
      <c r="O7" s="477"/>
      <c r="P7" s="766"/>
      <c r="Q7" s="772" t="s">
        <v>438</v>
      </c>
      <c r="R7" s="477"/>
      <c r="S7" s="477"/>
      <c r="T7" s="477"/>
      <c r="U7" s="477"/>
      <c r="V7" s="779"/>
      <c r="W7" s="783" t="s">
        <v>439</v>
      </c>
      <c r="X7" s="787"/>
      <c r="Y7" s="787"/>
      <c r="Z7" s="787"/>
      <c r="AA7" s="787"/>
      <c r="AB7" s="801"/>
      <c r="AC7" s="808"/>
      <c r="AD7" s="725"/>
      <c r="AE7" s="725"/>
      <c r="AF7" s="832"/>
      <c r="AG7" s="685"/>
      <c r="AH7" s="506"/>
      <c r="AV7" s="534"/>
    </row>
    <row r="8" spans="1:48" ht="21" customHeight="1">
      <c r="A8" s="707"/>
      <c r="B8" s="713"/>
      <c r="C8" s="713" t="s">
        <v>399</v>
      </c>
      <c r="D8" s="727"/>
      <c r="E8" s="727"/>
      <c r="F8" s="727"/>
      <c r="G8" s="736"/>
      <c r="H8" s="739" t="s">
        <v>371</v>
      </c>
      <c r="I8" s="742"/>
      <c r="J8" s="746"/>
      <c r="K8" s="751" t="s">
        <v>225</v>
      </c>
      <c r="L8" s="751"/>
      <c r="M8" s="756"/>
      <c r="N8" s="759"/>
      <c r="O8" s="763"/>
      <c r="P8" s="767" t="s">
        <v>440</v>
      </c>
      <c r="Q8" s="773" t="s">
        <v>352</v>
      </c>
      <c r="R8" s="751"/>
      <c r="S8" s="756"/>
      <c r="T8" s="759"/>
      <c r="U8" s="763"/>
      <c r="V8" s="780" t="s">
        <v>440</v>
      </c>
      <c r="W8" s="784">
        <v>50</v>
      </c>
      <c r="X8" s="784"/>
      <c r="Y8" s="784"/>
      <c r="Z8" s="788"/>
      <c r="AA8" s="794" t="str">
        <f>IF(N8=0,"☐",IF((T8/N8&gt;=W8*0.01),"☑","☐"))</f>
        <v>☐</v>
      </c>
      <c r="AB8" s="802"/>
      <c r="AC8" s="809" t="s">
        <v>354</v>
      </c>
      <c r="AD8" s="817"/>
      <c r="AE8" s="825" t="str">
        <f>IF(D8="","NG",IF(COUNTIF(AA8:AA11,"☑")&gt;=2,"OK","NG"))</f>
        <v>NG</v>
      </c>
      <c r="AF8" s="833" t="s">
        <v>441</v>
      </c>
      <c r="AG8" s="717"/>
      <c r="AH8" s="506"/>
      <c r="AV8" s="534"/>
    </row>
    <row r="9" spans="1:48" ht="21" customHeight="1">
      <c r="A9" s="707"/>
      <c r="B9" s="713"/>
      <c r="C9" s="713"/>
      <c r="D9" s="727"/>
      <c r="E9" s="727"/>
      <c r="F9" s="727"/>
      <c r="G9" s="736"/>
      <c r="H9" s="580" t="s">
        <v>442</v>
      </c>
      <c r="I9" s="584"/>
      <c r="J9" s="747"/>
      <c r="K9" s="752"/>
      <c r="L9" s="752"/>
      <c r="M9" s="757"/>
      <c r="N9" s="760"/>
      <c r="O9" s="464"/>
      <c r="P9" s="768" t="s">
        <v>440</v>
      </c>
      <c r="Q9" s="774"/>
      <c r="R9" s="752"/>
      <c r="S9" s="757"/>
      <c r="T9" s="760"/>
      <c r="U9" s="464"/>
      <c r="V9" s="781" t="s">
        <v>440</v>
      </c>
      <c r="W9" s="785">
        <v>30</v>
      </c>
      <c r="X9" s="785"/>
      <c r="Y9" s="785"/>
      <c r="Z9" s="789"/>
      <c r="AA9" s="795" t="str">
        <f>IF(N9=0,"☐",IF((T9/N9&gt;=W9*0.01),"☑","☐"))</f>
        <v>☐</v>
      </c>
      <c r="AB9" s="803"/>
      <c r="AC9" s="810"/>
      <c r="AD9" s="818"/>
      <c r="AE9" s="826"/>
      <c r="AF9" s="834"/>
      <c r="AG9" s="717"/>
      <c r="AH9" s="506"/>
      <c r="AV9" s="534"/>
    </row>
    <row r="10" spans="1:48" ht="21" customHeight="1">
      <c r="A10" s="707"/>
      <c r="B10" s="713"/>
      <c r="C10" s="713"/>
      <c r="D10" s="727"/>
      <c r="E10" s="727"/>
      <c r="F10" s="727"/>
      <c r="G10" s="736"/>
      <c r="H10" s="580" t="s">
        <v>445</v>
      </c>
      <c r="I10" s="584"/>
      <c r="J10" s="747"/>
      <c r="K10" s="752"/>
      <c r="L10" s="752"/>
      <c r="M10" s="757"/>
      <c r="N10" s="760"/>
      <c r="O10" s="464"/>
      <c r="P10" s="768" t="s">
        <v>440</v>
      </c>
      <c r="Q10" s="774"/>
      <c r="R10" s="752"/>
      <c r="S10" s="757"/>
      <c r="T10" s="760"/>
      <c r="U10" s="464"/>
      <c r="V10" s="781" t="s">
        <v>440</v>
      </c>
      <c r="W10" s="785">
        <v>50</v>
      </c>
      <c r="X10" s="785"/>
      <c r="Y10" s="785"/>
      <c r="Z10" s="789"/>
      <c r="AA10" s="795" t="str">
        <f>IF(N10=0,"☐",IF((T10/N10&gt;=W10*0.01),"☑","☐"))</f>
        <v>☐</v>
      </c>
      <c r="AB10" s="803"/>
      <c r="AC10" s="811" t="s">
        <v>446</v>
      </c>
      <c r="AD10" s="819"/>
      <c r="AE10" s="827">
        <f>COUNTIF(AA8:AB11,"☑")</f>
        <v>0</v>
      </c>
      <c r="AF10" s="835" t="s">
        <v>447</v>
      </c>
      <c r="AG10" s="717"/>
      <c r="AH10" s="506"/>
      <c r="AV10" s="534"/>
    </row>
    <row r="11" spans="1:48" ht="21" customHeight="1">
      <c r="A11" s="707"/>
      <c r="B11" s="713"/>
      <c r="C11" s="714"/>
      <c r="D11" s="726"/>
      <c r="E11" s="726"/>
      <c r="F11" s="726"/>
      <c r="G11" s="737"/>
      <c r="H11" s="740" t="s">
        <v>448</v>
      </c>
      <c r="I11" s="743"/>
      <c r="J11" s="748"/>
      <c r="K11" s="753" t="s">
        <v>450</v>
      </c>
      <c r="L11" s="743"/>
      <c r="M11" s="743"/>
      <c r="N11" s="743"/>
      <c r="O11" s="743"/>
      <c r="P11" s="769"/>
      <c r="Q11" s="775" t="s">
        <v>405</v>
      </c>
      <c r="R11" s="778"/>
      <c r="S11" s="778"/>
      <c r="T11" s="778"/>
      <c r="U11" s="778"/>
      <c r="V11" s="778"/>
      <c r="W11" s="778"/>
      <c r="X11" s="778"/>
      <c r="Y11" s="778"/>
      <c r="Z11" s="790"/>
      <c r="AA11" s="796" t="s">
        <v>19</v>
      </c>
      <c r="AB11" s="804"/>
      <c r="AC11" s="812"/>
      <c r="AD11" s="820"/>
      <c r="AE11" s="828"/>
      <c r="AF11" s="836"/>
      <c r="AG11" s="717"/>
      <c r="AH11" s="506"/>
      <c r="AV11" s="534"/>
    </row>
    <row r="12" spans="1:48" ht="21" customHeight="1">
      <c r="A12" s="707"/>
      <c r="B12" s="713"/>
      <c r="C12" s="720" t="s">
        <v>59</v>
      </c>
      <c r="D12" s="728"/>
      <c r="E12" s="733"/>
      <c r="F12" s="733"/>
      <c r="G12" s="738"/>
      <c r="H12" s="741" t="s">
        <v>371</v>
      </c>
      <c r="I12" s="744"/>
      <c r="J12" s="749"/>
      <c r="K12" s="754" t="s">
        <v>423</v>
      </c>
      <c r="L12" s="754"/>
      <c r="M12" s="758"/>
      <c r="N12" s="761"/>
      <c r="O12" s="764"/>
      <c r="P12" s="770" t="s">
        <v>440</v>
      </c>
      <c r="Q12" s="776" t="s">
        <v>352</v>
      </c>
      <c r="R12" s="754"/>
      <c r="S12" s="758"/>
      <c r="T12" s="761"/>
      <c r="U12" s="764"/>
      <c r="V12" s="782" t="s">
        <v>440</v>
      </c>
      <c r="W12" s="786">
        <v>50</v>
      </c>
      <c r="X12" s="786"/>
      <c r="Y12" s="786"/>
      <c r="Z12" s="791"/>
      <c r="AA12" s="797" t="str">
        <f>IF(N12=0,"☐",IF((T12/N12&gt;=W12*0.01),"☑","☐"))</f>
        <v>☐</v>
      </c>
      <c r="AB12" s="805"/>
      <c r="AC12" s="809" t="s">
        <v>425</v>
      </c>
      <c r="AD12" s="821"/>
      <c r="AE12" s="829">
        <f>COUNTIF(AA12:AB23,"☑")+Z24</f>
        <v>0</v>
      </c>
      <c r="AF12" s="837" t="s">
        <v>453</v>
      </c>
      <c r="AG12" s="717"/>
      <c r="AH12" s="506"/>
      <c r="AV12" s="534"/>
    </row>
    <row r="13" spans="1:48" ht="21" customHeight="1">
      <c r="A13" s="707"/>
      <c r="B13" s="713"/>
      <c r="C13" s="720"/>
      <c r="D13" s="729"/>
      <c r="E13" s="727"/>
      <c r="F13" s="727"/>
      <c r="G13" s="736"/>
      <c r="H13" s="580" t="s">
        <v>442</v>
      </c>
      <c r="I13" s="584"/>
      <c r="J13" s="747"/>
      <c r="K13" s="752"/>
      <c r="L13" s="752"/>
      <c r="M13" s="757"/>
      <c r="N13" s="760"/>
      <c r="O13" s="464"/>
      <c r="P13" s="768" t="s">
        <v>440</v>
      </c>
      <c r="Q13" s="774"/>
      <c r="R13" s="752"/>
      <c r="S13" s="757"/>
      <c r="T13" s="760"/>
      <c r="U13" s="464"/>
      <c r="V13" s="781" t="s">
        <v>440</v>
      </c>
      <c r="W13" s="785">
        <v>30</v>
      </c>
      <c r="X13" s="785"/>
      <c r="Y13" s="785"/>
      <c r="Z13" s="789"/>
      <c r="AA13" s="795" t="str">
        <f>IF(N13=0,"☐",IF((T13/N13&gt;=W13*0.01),"☑","☐"))</f>
        <v>☐</v>
      </c>
      <c r="AB13" s="803"/>
      <c r="AC13" s="811"/>
      <c r="AD13" s="822"/>
      <c r="AE13" s="830"/>
      <c r="AF13" s="838"/>
      <c r="AG13" s="717"/>
      <c r="AH13" s="506"/>
      <c r="AV13" s="534"/>
    </row>
    <row r="14" spans="1:48" ht="21" customHeight="1">
      <c r="A14" s="707"/>
      <c r="B14" s="713"/>
      <c r="C14" s="720"/>
      <c r="D14" s="729"/>
      <c r="E14" s="727"/>
      <c r="F14" s="727"/>
      <c r="G14" s="736"/>
      <c r="H14" s="580" t="s">
        <v>445</v>
      </c>
      <c r="I14" s="584"/>
      <c r="J14" s="747"/>
      <c r="K14" s="752"/>
      <c r="L14" s="752"/>
      <c r="M14" s="757"/>
      <c r="N14" s="760"/>
      <c r="O14" s="464"/>
      <c r="P14" s="768" t="s">
        <v>440</v>
      </c>
      <c r="Q14" s="774"/>
      <c r="R14" s="752"/>
      <c r="S14" s="757"/>
      <c r="T14" s="760"/>
      <c r="U14" s="464"/>
      <c r="V14" s="781" t="s">
        <v>440</v>
      </c>
      <c r="W14" s="785">
        <v>50</v>
      </c>
      <c r="X14" s="785"/>
      <c r="Y14" s="785"/>
      <c r="Z14" s="789"/>
      <c r="AA14" s="795" t="str">
        <f>IF(N14=0,"☐",IF((T14/N14&gt;=W14*0.01),"☑","☐"))</f>
        <v>☐</v>
      </c>
      <c r="AB14" s="803"/>
      <c r="AC14" s="811"/>
      <c r="AD14" s="822"/>
      <c r="AE14" s="830"/>
      <c r="AF14" s="838"/>
      <c r="AG14" s="717"/>
      <c r="AH14" s="506"/>
      <c r="AV14" s="534"/>
    </row>
    <row r="15" spans="1:48" ht="21" customHeight="1">
      <c r="A15" s="707"/>
      <c r="B15" s="713"/>
      <c r="C15" s="720"/>
      <c r="D15" s="730"/>
      <c r="E15" s="726"/>
      <c r="F15" s="726"/>
      <c r="G15" s="737"/>
      <c r="H15" s="740" t="s">
        <v>457</v>
      </c>
      <c r="I15" s="743"/>
      <c r="J15" s="748"/>
      <c r="K15" s="753" t="s">
        <v>450</v>
      </c>
      <c r="L15" s="743"/>
      <c r="M15" s="743"/>
      <c r="N15" s="743"/>
      <c r="O15" s="743"/>
      <c r="P15" s="769"/>
      <c r="Q15" s="775" t="s">
        <v>123</v>
      </c>
      <c r="R15" s="778"/>
      <c r="S15" s="778"/>
      <c r="T15" s="778"/>
      <c r="U15" s="778"/>
      <c r="V15" s="778"/>
      <c r="W15" s="778"/>
      <c r="X15" s="778"/>
      <c r="Y15" s="778"/>
      <c r="Z15" s="790"/>
      <c r="AA15" s="796" t="s">
        <v>19</v>
      </c>
      <c r="AB15" s="804"/>
      <c r="AC15" s="811"/>
      <c r="AD15" s="822"/>
      <c r="AE15" s="830"/>
      <c r="AF15" s="838"/>
      <c r="AG15" s="717"/>
      <c r="AH15" s="506"/>
      <c r="AV15" s="534"/>
    </row>
    <row r="16" spans="1:48" ht="21" customHeight="1">
      <c r="A16" s="707"/>
      <c r="B16" s="713"/>
      <c r="C16" s="720"/>
      <c r="D16" s="729"/>
      <c r="E16" s="727"/>
      <c r="F16" s="727"/>
      <c r="G16" s="736"/>
      <c r="H16" s="741" t="s">
        <v>371</v>
      </c>
      <c r="I16" s="744"/>
      <c r="J16" s="749"/>
      <c r="K16" s="754" t="s">
        <v>321</v>
      </c>
      <c r="L16" s="754"/>
      <c r="M16" s="758"/>
      <c r="N16" s="761"/>
      <c r="O16" s="764"/>
      <c r="P16" s="770" t="s">
        <v>440</v>
      </c>
      <c r="Q16" s="776" t="s">
        <v>352</v>
      </c>
      <c r="R16" s="754"/>
      <c r="S16" s="758"/>
      <c r="T16" s="761"/>
      <c r="U16" s="764"/>
      <c r="V16" s="782" t="s">
        <v>440</v>
      </c>
      <c r="W16" s="786">
        <v>50</v>
      </c>
      <c r="X16" s="786"/>
      <c r="Y16" s="786"/>
      <c r="Z16" s="791"/>
      <c r="AA16" s="797" t="str">
        <f>IF(N16=0,"☐",IF((T16/N16&gt;=W16*0.01),"☑","☐"))</f>
        <v>☐</v>
      </c>
      <c r="AB16" s="805"/>
      <c r="AC16" s="811"/>
      <c r="AD16" s="822"/>
      <c r="AE16" s="830"/>
      <c r="AF16" s="838"/>
      <c r="AG16" s="717"/>
      <c r="AH16" s="506"/>
      <c r="AV16" s="534"/>
    </row>
    <row r="17" spans="1:48" ht="21" customHeight="1">
      <c r="A17" s="707"/>
      <c r="B17" s="713"/>
      <c r="C17" s="720"/>
      <c r="D17" s="729"/>
      <c r="E17" s="727"/>
      <c r="F17" s="727"/>
      <c r="G17" s="736"/>
      <c r="H17" s="580" t="s">
        <v>442</v>
      </c>
      <c r="I17" s="584"/>
      <c r="J17" s="747"/>
      <c r="K17" s="752"/>
      <c r="L17" s="752"/>
      <c r="M17" s="757"/>
      <c r="N17" s="760"/>
      <c r="O17" s="464"/>
      <c r="P17" s="768" t="s">
        <v>440</v>
      </c>
      <c r="Q17" s="774"/>
      <c r="R17" s="752"/>
      <c r="S17" s="757"/>
      <c r="T17" s="760"/>
      <c r="U17" s="464"/>
      <c r="V17" s="781" t="s">
        <v>440</v>
      </c>
      <c r="W17" s="785">
        <v>30</v>
      </c>
      <c r="X17" s="785"/>
      <c r="Y17" s="785"/>
      <c r="Z17" s="789"/>
      <c r="AA17" s="795" t="str">
        <f>IF(N17=0,"☐",IF((T17/N17&gt;=W17*0.01),"☑","☐"))</f>
        <v>☐</v>
      </c>
      <c r="AB17" s="803"/>
      <c r="AC17" s="811"/>
      <c r="AD17" s="822"/>
      <c r="AE17" s="830"/>
      <c r="AF17" s="838"/>
      <c r="AG17" s="717"/>
      <c r="AH17" s="506"/>
      <c r="AV17" s="534"/>
    </row>
    <row r="18" spans="1:48" ht="21" customHeight="1">
      <c r="A18" s="707"/>
      <c r="B18" s="713"/>
      <c r="C18" s="720"/>
      <c r="D18" s="729"/>
      <c r="E18" s="727"/>
      <c r="F18" s="727"/>
      <c r="G18" s="736"/>
      <c r="H18" s="580" t="s">
        <v>445</v>
      </c>
      <c r="I18" s="584"/>
      <c r="J18" s="747"/>
      <c r="K18" s="752"/>
      <c r="L18" s="752"/>
      <c r="M18" s="757"/>
      <c r="N18" s="760"/>
      <c r="O18" s="464"/>
      <c r="P18" s="768" t="s">
        <v>440</v>
      </c>
      <c r="Q18" s="774"/>
      <c r="R18" s="752"/>
      <c r="S18" s="757"/>
      <c r="T18" s="760"/>
      <c r="U18" s="464"/>
      <c r="V18" s="781" t="s">
        <v>440</v>
      </c>
      <c r="W18" s="785">
        <v>50</v>
      </c>
      <c r="X18" s="785"/>
      <c r="Y18" s="785"/>
      <c r="Z18" s="789"/>
      <c r="AA18" s="795" t="str">
        <f>IF(N18=0,"☐",IF((T18/N18&gt;=W18*0.01),"☑","☐"))</f>
        <v>☐</v>
      </c>
      <c r="AB18" s="803"/>
      <c r="AC18" s="811"/>
      <c r="AD18" s="822"/>
      <c r="AE18" s="830"/>
      <c r="AF18" s="838"/>
      <c r="AG18" s="717"/>
      <c r="AH18" s="506"/>
      <c r="AV18" s="534"/>
    </row>
    <row r="19" spans="1:48" ht="21" customHeight="1">
      <c r="A19" s="707"/>
      <c r="B19" s="713"/>
      <c r="C19" s="720"/>
      <c r="D19" s="730"/>
      <c r="E19" s="726"/>
      <c r="F19" s="726"/>
      <c r="G19" s="737"/>
      <c r="H19" s="740" t="s">
        <v>457</v>
      </c>
      <c r="I19" s="743"/>
      <c r="J19" s="748"/>
      <c r="K19" s="753" t="s">
        <v>450</v>
      </c>
      <c r="L19" s="743"/>
      <c r="M19" s="743"/>
      <c r="N19" s="743"/>
      <c r="O19" s="743"/>
      <c r="P19" s="769"/>
      <c r="Q19" s="775" t="s">
        <v>123</v>
      </c>
      <c r="R19" s="778"/>
      <c r="S19" s="778"/>
      <c r="T19" s="778"/>
      <c r="U19" s="778"/>
      <c r="V19" s="778"/>
      <c r="W19" s="778"/>
      <c r="X19" s="778"/>
      <c r="Y19" s="778"/>
      <c r="Z19" s="790"/>
      <c r="AA19" s="798" t="s">
        <v>19</v>
      </c>
      <c r="AB19" s="804"/>
      <c r="AC19" s="811"/>
      <c r="AD19" s="822"/>
      <c r="AE19" s="830"/>
      <c r="AF19" s="838"/>
      <c r="AG19" s="717"/>
      <c r="AH19" s="506"/>
      <c r="AV19" s="534"/>
    </row>
    <row r="20" spans="1:48" ht="21" customHeight="1">
      <c r="A20" s="707"/>
      <c r="B20" s="713"/>
      <c r="C20" s="720"/>
      <c r="D20" s="729"/>
      <c r="E20" s="727"/>
      <c r="F20" s="727"/>
      <c r="G20" s="736"/>
      <c r="H20" s="741" t="s">
        <v>371</v>
      </c>
      <c r="I20" s="744"/>
      <c r="J20" s="749"/>
      <c r="K20" s="754" t="s">
        <v>321</v>
      </c>
      <c r="L20" s="754"/>
      <c r="M20" s="758"/>
      <c r="N20" s="761"/>
      <c r="O20" s="764"/>
      <c r="P20" s="770" t="s">
        <v>440</v>
      </c>
      <c r="Q20" s="776" t="s">
        <v>352</v>
      </c>
      <c r="R20" s="754"/>
      <c r="S20" s="758"/>
      <c r="T20" s="761"/>
      <c r="U20" s="764"/>
      <c r="V20" s="782" t="s">
        <v>440</v>
      </c>
      <c r="W20" s="786">
        <v>50</v>
      </c>
      <c r="X20" s="786"/>
      <c r="Y20" s="786"/>
      <c r="Z20" s="791"/>
      <c r="AA20" s="797" t="str">
        <f>IF(N20=0,"☐",IF((T20/N20&gt;=W20*0.01),"☑","☐"))</f>
        <v>☐</v>
      </c>
      <c r="AB20" s="805"/>
      <c r="AC20" s="811"/>
      <c r="AD20" s="822"/>
      <c r="AE20" s="830"/>
      <c r="AF20" s="838"/>
      <c r="AG20" s="717"/>
      <c r="AH20" s="506"/>
      <c r="AV20" s="534"/>
    </row>
    <row r="21" spans="1:48" ht="21" customHeight="1">
      <c r="A21" s="707"/>
      <c r="B21" s="713"/>
      <c r="C21" s="720"/>
      <c r="D21" s="729"/>
      <c r="E21" s="727"/>
      <c r="F21" s="727"/>
      <c r="G21" s="736"/>
      <c r="H21" s="580" t="s">
        <v>442</v>
      </c>
      <c r="I21" s="584"/>
      <c r="J21" s="747"/>
      <c r="K21" s="752"/>
      <c r="L21" s="752"/>
      <c r="M21" s="757"/>
      <c r="N21" s="760"/>
      <c r="O21" s="464"/>
      <c r="P21" s="768" t="s">
        <v>440</v>
      </c>
      <c r="Q21" s="774"/>
      <c r="R21" s="752"/>
      <c r="S21" s="757"/>
      <c r="T21" s="760"/>
      <c r="U21" s="464"/>
      <c r="V21" s="781" t="s">
        <v>440</v>
      </c>
      <c r="W21" s="785">
        <v>30</v>
      </c>
      <c r="X21" s="785"/>
      <c r="Y21" s="785"/>
      <c r="Z21" s="789"/>
      <c r="AA21" s="795" t="str">
        <f>IF(N21=0,"☐",IF((T21/N21&gt;=W21*0.01),"☑","☐"))</f>
        <v>☐</v>
      </c>
      <c r="AB21" s="803"/>
      <c r="AC21" s="811"/>
      <c r="AD21" s="822"/>
      <c r="AE21" s="830"/>
      <c r="AF21" s="838"/>
      <c r="AG21" s="717"/>
      <c r="AH21" s="506"/>
      <c r="AV21" s="534"/>
    </row>
    <row r="22" spans="1:48" ht="21" customHeight="1">
      <c r="A22" s="707"/>
      <c r="B22" s="713"/>
      <c r="C22" s="720"/>
      <c r="D22" s="729"/>
      <c r="E22" s="727"/>
      <c r="F22" s="727"/>
      <c r="G22" s="736"/>
      <c r="H22" s="580" t="s">
        <v>445</v>
      </c>
      <c r="I22" s="584"/>
      <c r="J22" s="747"/>
      <c r="K22" s="752"/>
      <c r="L22" s="752"/>
      <c r="M22" s="757"/>
      <c r="N22" s="760"/>
      <c r="O22" s="464"/>
      <c r="P22" s="768" t="s">
        <v>440</v>
      </c>
      <c r="Q22" s="774"/>
      <c r="R22" s="752"/>
      <c r="S22" s="757"/>
      <c r="T22" s="760"/>
      <c r="U22" s="464"/>
      <c r="V22" s="781" t="s">
        <v>440</v>
      </c>
      <c r="W22" s="785">
        <v>50</v>
      </c>
      <c r="X22" s="785"/>
      <c r="Y22" s="785"/>
      <c r="Z22" s="789"/>
      <c r="AA22" s="795" t="str">
        <f>IF(N22=0,"☐",IF((T22/N22&gt;=W22*0.01),"☑","☐"))</f>
        <v>☐</v>
      </c>
      <c r="AB22" s="803"/>
      <c r="AC22" s="811"/>
      <c r="AD22" s="822"/>
      <c r="AE22" s="830"/>
      <c r="AF22" s="838"/>
      <c r="AG22" s="717"/>
      <c r="AH22" s="506"/>
      <c r="AV22" s="534"/>
    </row>
    <row r="23" spans="1:48" ht="21" customHeight="1">
      <c r="A23" s="707"/>
      <c r="B23" s="714"/>
      <c r="C23" s="721"/>
      <c r="D23" s="730"/>
      <c r="E23" s="726"/>
      <c r="F23" s="726"/>
      <c r="G23" s="737"/>
      <c r="H23" s="740" t="s">
        <v>457</v>
      </c>
      <c r="I23" s="743"/>
      <c r="J23" s="748"/>
      <c r="K23" s="753" t="s">
        <v>450</v>
      </c>
      <c r="L23" s="743"/>
      <c r="M23" s="743"/>
      <c r="N23" s="743"/>
      <c r="O23" s="743"/>
      <c r="P23" s="769"/>
      <c r="Q23" s="775" t="s">
        <v>123</v>
      </c>
      <c r="R23" s="778"/>
      <c r="S23" s="778"/>
      <c r="T23" s="778"/>
      <c r="U23" s="778"/>
      <c r="V23" s="778"/>
      <c r="W23" s="778"/>
      <c r="X23" s="778"/>
      <c r="Y23" s="778"/>
      <c r="Z23" s="790"/>
      <c r="AA23" s="798" t="s">
        <v>19</v>
      </c>
      <c r="AB23" s="804"/>
      <c r="AC23" s="811"/>
      <c r="AD23" s="822"/>
      <c r="AE23" s="830"/>
      <c r="AF23" s="838"/>
      <c r="AG23" s="717"/>
      <c r="AH23" s="506"/>
      <c r="AV23" s="534"/>
    </row>
    <row r="24" spans="1:48" ht="21" customHeight="1">
      <c r="A24" s="707"/>
      <c r="B24" s="432" t="s">
        <v>202</v>
      </c>
      <c r="C24" s="438"/>
      <c r="D24" s="502" t="s">
        <v>379</v>
      </c>
      <c r="E24" s="399"/>
      <c r="F24" s="399"/>
      <c r="G24" s="399"/>
      <c r="H24" s="399"/>
      <c r="I24" s="399"/>
      <c r="J24" s="399"/>
      <c r="K24" s="399"/>
      <c r="L24" s="399"/>
      <c r="M24" s="399"/>
      <c r="N24" s="399"/>
      <c r="O24" s="399"/>
      <c r="P24" s="399"/>
      <c r="Q24" s="399"/>
      <c r="R24" s="399"/>
      <c r="S24" s="399"/>
      <c r="T24" s="399"/>
      <c r="U24" s="399"/>
      <c r="V24" s="399"/>
      <c r="W24" s="399"/>
      <c r="X24" s="399"/>
      <c r="Y24" s="399"/>
      <c r="Z24" s="792">
        <v>0</v>
      </c>
      <c r="AA24" s="792"/>
      <c r="AB24" s="792"/>
      <c r="AC24" s="811"/>
      <c r="AD24" s="822"/>
      <c r="AE24" s="830"/>
      <c r="AF24" s="838"/>
      <c r="AG24" s="717"/>
      <c r="AH24" s="506"/>
      <c r="AV24" s="534"/>
    </row>
    <row r="25" spans="1:48" ht="21" customHeight="1">
      <c r="A25" s="707"/>
      <c r="B25" s="432"/>
      <c r="C25" s="438"/>
      <c r="D25" s="731" t="s">
        <v>388</v>
      </c>
      <c r="E25" s="734"/>
      <c r="F25" s="734"/>
      <c r="G25" s="734"/>
      <c r="H25" s="734"/>
      <c r="I25" s="734"/>
      <c r="J25" s="750"/>
      <c r="K25" s="731" t="s">
        <v>458</v>
      </c>
      <c r="L25" s="734"/>
      <c r="M25" s="734"/>
      <c r="N25" s="734"/>
      <c r="O25" s="734"/>
      <c r="P25" s="734"/>
      <c r="Q25" s="734"/>
      <c r="R25" s="734"/>
      <c r="S25" s="734"/>
      <c r="T25" s="734"/>
      <c r="U25" s="734"/>
      <c r="V25" s="734"/>
      <c r="W25" s="734"/>
      <c r="X25" s="734"/>
      <c r="Y25" s="734"/>
      <c r="Z25" s="734"/>
      <c r="AA25" s="734"/>
      <c r="AB25" s="806"/>
      <c r="AC25" s="811"/>
      <c r="AD25" s="822"/>
      <c r="AE25" s="830"/>
      <c r="AF25" s="838"/>
      <c r="AH25" s="506"/>
      <c r="AV25" s="534"/>
    </row>
    <row r="26" spans="1:48" ht="21" customHeight="1">
      <c r="A26" s="707"/>
      <c r="B26" s="432"/>
      <c r="C26" s="438"/>
      <c r="D26" s="405"/>
      <c r="E26" s="411"/>
      <c r="F26" s="411"/>
      <c r="G26" s="411"/>
      <c r="H26" s="411"/>
      <c r="I26" s="411"/>
      <c r="J26" s="677"/>
      <c r="K26" s="405"/>
      <c r="L26" s="411"/>
      <c r="M26" s="411"/>
      <c r="N26" s="411"/>
      <c r="O26" s="411"/>
      <c r="P26" s="411"/>
      <c r="Q26" s="411"/>
      <c r="R26" s="411"/>
      <c r="S26" s="411"/>
      <c r="T26" s="411"/>
      <c r="U26" s="411"/>
      <c r="V26" s="411"/>
      <c r="W26" s="411"/>
      <c r="X26" s="411"/>
      <c r="Y26" s="411"/>
      <c r="Z26" s="411"/>
      <c r="AA26" s="411"/>
      <c r="AB26" s="421"/>
      <c r="AC26" s="811"/>
      <c r="AD26" s="822"/>
      <c r="AE26" s="830"/>
      <c r="AF26" s="838"/>
      <c r="AH26" s="506"/>
      <c r="AV26" s="534"/>
    </row>
    <row r="27" spans="1:48" ht="21" customHeight="1">
      <c r="A27" s="707"/>
      <c r="B27" s="432"/>
      <c r="C27" s="438"/>
      <c r="D27" s="405"/>
      <c r="E27" s="411"/>
      <c r="F27" s="411"/>
      <c r="G27" s="411"/>
      <c r="H27" s="411"/>
      <c r="I27" s="411"/>
      <c r="J27" s="677"/>
      <c r="K27" s="405"/>
      <c r="L27" s="411"/>
      <c r="M27" s="411"/>
      <c r="N27" s="411"/>
      <c r="O27" s="411"/>
      <c r="P27" s="411"/>
      <c r="Q27" s="411"/>
      <c r="R27" s="411"/>
      <c r="S27" s="411"/>
      <c r="T27" s="411"/>
      <c r="U27" s="411"/>
      <c r="V27" s="411"/>
      <c r="W27" s="411"/>
      <c r="X27" s="411"/>
      <c r="Y27" s="411"/>
      <c r="Z27" s="411"/>
      <c r="AA27" s="411"/>
      <c r="AB27" s="421"/>
      <c r="AC27" s="811"/>
      <c r="AD27" s="822"/>
      <c r="AE27" s="830"/>
      <c r="AF27" s="838"/>
      <c r="AH27" s="506"/>
      <c r="AI27" s="842"/>
      <c r="AJ27" s="516"/>
      <c r="AK27" s="516"/>
      <c r="AL27" s="516"/>
      <c r="AM27" s="516"/>
      <c r="AN27" s="516"/>
      <c r="AO27" s="516"/>
      <c r="AP27" s="516"/>
      <c r="AQ27" s="516"/>
      <c r="AR27" s="516"/>
      <c r="AS27" s="516"/>
      <c r="AT27" s="516"/>
      <c r="AU27" s="516"/>
      <c r="AV27" s="534"/>
    </row>
    <row r="28" spans="1:48" ht="21" customHeight="1">
      <c r="A28" s="708"/>
      <c r="B28" s="715"/>
      <c r="C28" s="722"/>
      <c r="D28" s="406"/>
      <c r="E28" s="412"/>
      <c r="F28" s="412"/>
      <c r="G28" s="412"/>
      <c r="H28" s="412"/>
      <c r="I28" s="412"/>
      <c r="J28" s="678"/>
      <c r="K28" s="406"/>
      <c r="L28" s="412"/>
      <c r="M28" s="412"/>
      <c r="N28" s="412"/>
      <c r="O28" s="412"/>
      <c r="P28" s="412"/>
      <c r="Q28" s="412"/>
      <c r="R28" s="412"/>
      <c r="S28" s="412"/>
      <c r="T28" s="412"/>
      <c r="U28" s="412"/>
      <c r="V28" s="412"/>
      <c r="W28" s="412"/>
      <c r="X28" s="412"/>
      <c r="Y28" s="412"/>
      <c r="Z28" s="412"/>
      <c r="AA28" s="412"/>
      <c r="AB28" s="422"/>
      <c r="AC28" s="813"/>
      <c r="AD28" s="823"/>
      <c r="AE28" s="831"/>
      <c r="AF28" s="839"/>
      <c r="AH28" s="506"/>
      <c r="AV28" s="534"/>
    </row>
    <row r="29" spans="1:48" ht="21" customHeight="1">
      <c r="A29" s="709" t="s">
        <v>330</v>
      </c>
      <c r="B29" s="655" t="s">
        <v>460</v>
      </c>
      <c r="C29" s="723"/>
      <c r="D29" s="732" t="s">
        <v>461</v>
      </c>
      <c r="E29" s="398"/>
      <c r="F29" s="398"/>
      <c r="G29" s="398"/>
      <c r="H29" s="398"/>
      <c r="I29" s="398"/>
      <c r="J29" s="398"/>
      <c r="K29" s="398"/>
      <c r="L29" s="398"/>
      <c r="M29" s="398"/>
      <c r="N29" s="398"/>
      <c r="O29" s="398"/>
      <c r="P29" s="398"/>
      <c r="Q29" s="398"/>
      <c r="R29" s="398"/>
      <c r="S29" s="398"/>
      <c r="T29" s="398"/>
      <c r="U29" s="398"/>
      <c r="V29" s="398"/>
      <c r="W29" s="398"/>
      <c r="X29" s="398"/>
      <c r="Y29" s="398"/>
      <c r="Z29" s="793" t="s">
        <v>19</v>
      </c>
      <c r="AA29" s="799"/>
      <c r="AB29" s="807"/>
      <c r="AC29" s="814" t="s">
        <v>464</v>
      </c>
      <c r="AD29" s="407"/>
      <c r="AE29" s="407"/>
      <c r="AF29" s="417"/>
      <c r="AG29" s="408"/>
      <c r="AH29" s="510"/>
      <c r="AI29" s="842"/>
      <c r="AJ29" s="516"/>
      <c r="AK29" s="516"/>
      <c r="AL29" s="516"/>
      <c r="AM29" s="516"/>
      <c r="AN29" s="516"/>
      <c r="AO29" s="516"/>
      <c r="AP29" s="516"/>
      <c r="AQ29" s="516"/>
      <c r="AR29" s="516"/>
      <c r="AS29" s="843"/>
      <c r="AU29" s="845"/>
      <c r="AV29" s="534"/>
    </row>
    <row r="30" spans="1:48" ht="21" customHeight="1">
      <c r="A30" s="710"/>
      <c r="B30" s="656"/>
      <c r="C30" s="720"/>
      <c r="D30" s="731" t="s">
        <v>465</v>
      </c>
      <c r="E30" s="734"/>
      <c r="F30" s="734"/>
      <c r="G30" s="734"/>
      <c r="H30" s="734"/>
      <c r="I30" s="734"/>
      <c r="J30" s="750"/>
      <c r="K30" s="731" t="s">
        <v>467</v>
      </c>
      <c r="L30" s="734"/>
      <c r="M30" s="734"/>
      <c r="N30" s="734"/>
      <c r="O30" s="734"/>
      <c r="P30" s="734"/>
      <c r="Q30" s="734"/>
      <c r="R30" s="734"/>
      <c r="S30" s="734"/>
      <c r="T30" s="734"/>
      <c r="U30" s="734"/>
      <c r="V30" s="734"/>
      <c r="W30" s="734"/>
      <c r="X30" s="734"/>
      <c r="Y30" s="734"/>
      <c r="Z30" s="734"/>
      <c r="AA30" s="734"/>
      <c r="AB30" s="806"/>
      <c r="AC30" s="815"/>
      <c r="AD30" s="408"/>
      <c r="AE30" s="408"/>
      <c r="AF30" s="418"/>
      <c r="AG30" s="538"/>
      <c r="AH30" s="510"/>
      <c r="AI30" s="842"/>
      <c r="AJ30" s="516"/>
      <c r="AK30" s="516"/>
      <c r="AL30" s="516"/>
      <c r="AM30" s="516"/>
      <c r="AN30" s="516"/>
      <c r="AO30" s="516"/>
      <c r="AP30" s="516"/>
      <c r="AQ30" s="516"/>
      <c r="AR30" s="516"/>
      <c r="AS30" s="843"/>
      <c r="AT30" s="844"/>
      <c r="AV30" s="534"/>
    </row>
    <row r="31" spans="1:48" ht="21" customHeight="1">
      <c r="A31" s="710"/>
      <c r="B31" s="716"/>
      <c r="C31" s="724"/>
      <c r="D31" s="406"/>
      <c r="E31" s="412"/>
      <c r="F31" s="412"/>
      <c r="G31" s="412"/>
      <c r="H31" s="412"/>
      <c r="I31" s="412"/>
      <c r="J31" s="678"/>
      <c r="K31" s="406"/>
      <c r="L31" s="412"/>
      <c r="M31" s="412"/>
      <c r="N31" s="412"/>
      <c r="O31" s="412"/>
      <c r="P31" s="412"/>
      <c r="Q31" s="412"/>
      <c r="R31" s="412"/>
      <c r="S31" s="412"/>
      <c r="T31" s="412"/>
      <c r="U31" s="412"/>
      <c r="V31" s="412"/>
      <c r="W31" s="412"/>
      <c r="X31" s="412"/>
      <c r="Y31" s="412"/>
      <c r="Z31" s="412"/>
      <c r="AA31" s="412"/>
      <c r="AB31" s="422"/>
      <c r="AC31" s="815"/>
      <c r="AD31" s="408"/>
      <c r="AE31" s="408"/>
      <c r="AF31" s="418"/>
      <c r="AG31" s="538"/>
      <c r="AH31" s="510"/>
      <c r="AT31" s="844"/>
      <c r="AU31" s="844"/>
      <c r="AV31" s="534"/>
    </row>
    <row r="32" spans="1:48" ht="21" customHeight="1">
      <c r="A32" s="710"/>
      <c r="B32" s="717" t="s">
        <v>347</v>
      </c>
      <c r="C32" s="720"/>
      <c r="D32" s="732" t="s">
        <v>329</v>
      </c>
      <c r="E32" s="398"/>
      <c r="F32" s="398"/>
      <c r="G32" s="398"/>
      <c r="H32" s="398"/>
      <c r="I32" s="398"/>
      <c r="J32" s="398"/>
      <c r="K32" s="398"/>
      <c r="L32" s="398"/>
      <c r="M32" s="398"/>
      <c r="N32" s="398"/>
      <c r="O32" s="398"/>
      <c r="P32" s="398"/>
      <c r="Q32" s="398"/>
      <c r="R32" s="398"/>
      <c r="S32" s="398"/>
      <c r="T32" s="398"/>
      <c r="U32" s="398"/>
      <c r="V32" s="398"/>
      <c r="W32" s="398"/>
      <c r="X32" s="398"/>
      <c r="Y32" s="398"/>
      <c r="Z32" s="793" t="s">
        <v>19</v>
      </c>
      <c r="AA32" s="799"/>
      <c r="AB32" s="807"/>
      <c r="AC32" s="815"/>
      <c r="AD32" s="408"/>
      <c r="AE32" s="408"/>
      <c r="AF32" s="418"/>
      <c r="AH32" s="841"/>
      <c r="AI32" s="842"/>
      <c r="AJ32" s="516"/>
      <c r="AK32" s="516"/>
      <c r="AL32" s="516"/>
      <c r="AM32" s="516"/>
      <c r="AN32" s="516"/>
      <c r="AO32" s="516"/>
      <c r="AP32" s="516"/>
      <c r="AQ32" s="516"/>
      <c r="AR32" s="516"/>
      <c r="AS32" s="843"/>
      <c r="AT32" s="408"/>
      <c r="AU32" s="844"/>
      <c r="AV32" s="534"/>
    </row>
    <row r="33" spans="1:48" ht="21" customHeight="1">
      <c r="A33" s="710"/>
      <c r="B33" s="717"/>
      <c r="C33" s="720"/>
      <c r="D33" s="731" t="s">
        <v>90</v>
      </c>
      <c r="E33" s="734"/>
      <c r="F33" s="734"/>
      <c r="G33" s="734"/>
      <c r="H33" s="734"/>
      <c r="I33" s="734"/>
      <c r="J33" s="750"/>
      <c r="K33" s="731" t="s">
        <v>468</v>
      </c>
      <c r="L33" s="734"/>
      <c r="M33" s="734"/>
      <c r="N33" s="734"/>
      <c r="O33" s="734"/>
      <c r="P33" s="734"/>
      <c r="Q33" s="734"/>
      <c r="R33" s="734"/>
      <c r="S33" s="734"/>
      <c r="T33" s="734"/>
      <c r="U33" s="734"/>
      <c r="V33" s="734"/>
      <c r="W33" s="734"/>
      <c r="X33" s="734"/>
      <c r="Y33" s="734"/>
      <c r="Z33" s="734"/>
      <c r="AA33" s="734"/>
      <c r="AB33" s="806"/>
      <c r="AC33" s="815"/>
      <c r="AD33" s="408"/>
      <c r="AE33" s="408"/>
      <c r="AF33" s="418"/>
      <c r="AH33" s="506"/>
      <c r="AU33" s="408"/>
      <c r="AV33" s="534"/>
    </row>
    <row r="34" spans="1:48" ht="21" customHeight="1">
      <c r="A34" s="711"/>
      <c r="B34" s="718"/>
      <c r="C34" s="724"/>
      <c r="D34" s="406"/>
      <c r="E34" s="412"/>
      <c r="F34" s="412"/>
      <c r="G34" s="412"/>
      <c r="H34" s="412"/>
      <c r="I34" s="412"/>
      <c r="J34" s="678"/>
      <c r="K34" s="406"/>
      <c r="L34" s="412"/>
      <c r="M34" s="412"/>
      <c r="N34" s="412"/>
      <c r="O34" s="412"/>
      <c r="P34" s="412"/>
      <c r="Q34" s="412"/>
      <c r="R34" s="412"/>
      <c r="S34" s="412"/>
      <c r="T34" s="412"/>
      <c r="U34" s="412"/>
      <c r="V34" s="412"/>
      <c r="W34" s="412"/>
      <c r="X34" s="412"/>
      <c r="Y34" s="412"/>
      <c r="Z34" s="412"/>
      <c r="AA34" s="412"/>
      <c r="AB34" s="422"/>
      <c r="AC34" s="816"/>
      <c r="AD34" s="824"/>
      <c r="AE34" s="824"/>
      <c r="AF34" s="840"/>
      <c r="AH34" s="600"/>
      <c r="AI34" s="603"/>
      <c r="AJ34" s="603"/>
      <c r="AK34" s="603"/>
      <c r="AL34" s="603"/>
      <c r="AM34" s="603"/>
      <c r="AN34" s="603"/>
      <c r="AO34" s="603"/>
      <c r="AP34" s="603"/>
      <c r="AQ34" s="603"/>
      <c r="AR34" s="603"/>
      <c r="AS34" s="603"/>
      <c r="AT34" s="603"/>
      <c r="AU34" s="603"/>
      <c r="AV34" s="611"/>
    </row>
  </sheetData>
  <sheetProtection password="BE4D" sheet="1" objects="1" scenarios="1" selectLockedCells="1"/>
  <mergeCells count="154">
    <mergeCell ref="A2:D2"/>
    <mergeCell ref="E2:AH2"/>
    <mergeCell ref="A3:D3"/>
    <mergeCell ref="E3:AH3"/>
    <mergeCell ref="AM3:AO3"/>
    <mergeCell ref="AQ3:AR3"/>
    <mergeCell ref="AT3:AU3"/>
    <mergeCell ref="A4:D4"/>
    <mergeCell ref="E4:I4"/>
    <mergeCell ref="J4:K4"/>
    <mergeCell ref="M4:O4"/>
    <mergeCell ref="P4:V4"/>
    <mergeCell ref="W4:Y4"/>
    <mergeCell ref="Z4:AA4"/>
    <mergeCell ref="AB4:AC4"/>
    <mergeCell ref="AD4:AE4"/>
    <mergeCell ref="AG4:AH4"/>
    <mergeCell ref="AM4:AV4"/>
    <mergeCell ref="H6:P6"/>
    <mergeCell ref="Q6:AB6"/>
    <mergeCell ref="H7:J7"/>
    <mergeCell ref="K7:P7"/>
    <mergeCell ref="Q7:V7"/>
    <mergeCell ref="W7:AB7"/>
    <mergeCell ref="H8:J8"/>
    <mergeCell ref="N8:O8"/>
    <mergeCell ref="T8:U8"/>
    <mergeCell ref="W8:Z8"/>
    <mergeCell ref="AA8:AB8"/>
    <mergeCell ref="H9:J9"/>
    <mergeCell ref="N9:O9"/>
    <mergeCell ref="T9:U9"/>
    <mergeCell ref="W9:Z9"/>
    <mergeCell ref="AA9:AB9"/>
    <mergeCell ref="H10:J10"/>
    <mergeCell ref="N10:O10"/>
    <mergeCell ref="T10:U10"/>
    <mergeCell ref="W10:Z10"/>
    <mergeCell ref="AA10:AB10"/>
    <mergeCell ref="H11:J11"/>
    <mergeCell ref="K11:P11"/>
    <mergeCell ref="Q11:Z11"/>
    <mergeCell ref="AA11:AB11"/>
    <mergeCell ref="H12:J12"/>
    <mergeCell ref="N12:O12"/>
    <mergeCell ref="T12:U12"/>
    <mergeCell ref="W12:Z12"/>
    <mergeCell ref="AA12:AB12"/>
    <mergeCell ref="H13:J13"/>
    <mergeCell ref="N13:O13"/>
    <mergeCell ref="T13:U13"/>
    <mergeCell ref="W13:Z13"/>
    <mergeCell ref="AA13:AB13"/>
    <mergeCell ref="H14:J14"/>
    <mergeCell ref="N14:O14"/>
    <mergeCell ref="T14:U14"/>
    <mergeCell ref="W14:Z14"/>
    <mergeCell ref="AA14:AB14"/>
    <mergeCell ref="H15:J15"/>
    <mergeCell ref="K15:P15"/>
    <mergeCell ref="Q15:Z15"/>
    <mergeCell ref="AA15:AB15"/>
    <mergeCell ref="H16:J16"/>
    <mergeCell ref="N16:O16"/>
    <mergeCell ref="T16:U16"/>
    <mergeCell ref="W16:Z16"/>
    <mergeCell ref="AA16:AB16"/>
    <mergeCell ref="H17:J17"/>
    <mergeCell ref="N17:O17"/>
    <mergeCell ref="T17:U17"/>
    <mergeCell ref="W17:Z17"/>
    <mergeCell ref="AA17:AB17"/>
    <mergeCell ref="H18:J18"/>
    <mergeCell ref="N18:O18"/>
    <mergeCell ref="T18:U18"/>
    <mergeCell ref="W18:Z18"/>
    <mergeCell ref="AA18:AB18"/>
    <mergeCell ref="H19:J19"/>
    <mergeCell ref="K19:P19"/>
    <mergeCell ref="Q19:Z19"/>
    <mergeCell ref="AA19:AB19"/>
    <mergeCell ref="H20:J20"/>
    <mergeCell ref="N20:O20"/>
    <mergeCell ref="T20:U20"/>
    <mergeCell ref="W20:Z20"/>
    <mergeCell ref="AA20:AB20"/>
    <mergeCell ref="H21:J21"/>
    <mergeCell ref="N21:O21"/>
    <mergeCell ref="T21:U21"/>
    <mergeCell ref="W21:Z21"/>
    <mergeCell ref="AA21:AB21"/>
    <mergeCell ref="H22:J22"/>
    <mergeCell ref="N22:O22"/>
    <mergeCell ref="T22:U22"/>
    <mergeCell ref="W22:Z22"/>
    <mergeCell ref="AA22:AB22"/>
    <mergeCell ref="H23:J23"/>
    <mergeCell ref="K23:P23"/>
    <mergeCell ref="Q23:Z23"/>
    <mergeCell ref="AA23:AB23"/>
    <mergeCell ref="D24:Y24"/>
    <mergeCell ref="Z24:AB24"/>
    <mergeCell ref="D25:J25"/>
    <mergeCell ref="K25:AB25"/>
    <mergeCell ref="D26:J26"/>
    <mergeCell ref="K26:AB26"/>
    <mergeCell ref="D27:J27"/>
    <mergeCell ref="K27:AB27"/>
    <mergeCell ref="D28:J28"/>
    <mergeCell ref="K28:AB28"/>
    <mergeCell ref="D29:Y29"/>
    <mergeCell ref="Z29:AB29"/>
    <mergeCell ref="D30:J30"/>
    <mergeCell ref="K30:AB30"/>
    <mergeCell ref="D31:J31"/>
    <mergeCell ref="K31:AB31"/>
    <mergeCell ref="D32:Y32"/>
    <mergeCell ref="Z32:AB32"/>
    <mergeCell ref="D33:J33"/>
    <mergeCell ref="K33:AB33"/>
    <mergeCell ref="D34:J34"/>
    <mergeCell ref="K34:AB34"/>
    <mergeCell ref="C6:G7"/>
    <mergeCell ref="AC6:AF7"/>
    <mergeCell ref="C8:C11"/>
    <mergeCell ref="D8:G11"/>
    <mergeCell ref="K8:M10"/>
    <mergeCell ref="Q8:S10"/>
    <mergeCell ref="AC8:AD9"/>
    <mergeCell ref="AE8:AE9"/>
    <mergeCell ref="AF8:AF9"/>
    <mergeCell ref="AC10:AD11"/>
    <mergeCell ref="AE10:AE11"/>
    <mergeCell ref="AF10:AF11"/>
    <mergeCell ref="D12:G15"/>
    <mergeCell ref="K12:M14"/>
    <mergeCell ref="Q12:S14"/>
    <mergeCell ref="D16:G19"/>
    <mergeCell ref="K16:M18"/>
    <mergeCell ref="Q16:S18"/>
    <mergeCell ref="D20:G23"/>
    <mergeCell ref="K20:M22"/>
    <mergeCell ref="Q20:S22"/>
    <mergeCell ref="B24:C28"/>
    <mergeCell ref="A29:A34"/>
    <mergeCell ref="B29:C31"/>
    <mergeCell ref="AC29:AF34"/>
    <mergeCell ref="B32:C34"/>
    <mergeCell ref="A6:A28"/>
    <mergeCell ref="B6:B23"/>
    <mergeCell ref="C12:C23"/>
    <mergeCell ref="AC12:AD28"/>
    <mergeCell ref="AE12:AE28"/>
    <mergeCell ref="AF12:AF28"/>
  </mergeCells>
  <phoneticPr fontId="21"/>
  <conditionalFormatting sqref="AE8:AG8 AF10:AG10 AE12">
    <cfRule type="containsText" dxfId="0" priority="10" text="NG">
      <formula>NOT(ISERROR(SEARCH("NG",AE8)))</formula>
    </cfRule>
  </conditionalFormatting>
  <dataValidations count="2">
    <dataValidation type="list" allowBlank="1" showDropDown="0" showInputMessage="1" showErrorMessage="1" sqref="AA23 AA11 AA19 AA15 Z29:AB29 Z32:AB32">
      <formula1>"☐,☑"</formula1>
    </dataValidation>
    <dataValidation type="list" allowBlank="1" showDropDown="0" showInputMessage="1" showErrorMessage="1" sqref="Z24:AB24">
      <formula1>"0,1,2,3"</formula1>
    </dataValidation>
  </dataValidations>
  <pageMargins left="0.39370078740157483" right="0.39370078740157483" top="0.59055118110236227" bottom="0.59055118110236227" header="0.31496062992125984" footer="0.31496062992125984"/>
  <pageSetup paperSize="9" scale="71" fitToWidth="1" fitToHeight="1" orientation="landscape"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7">
    <tabColor rgb="FFFF0000"/>
    <pageSetUpPr fitToPage="1"/>
  </sheetPr>
  <dimension ref="A1:AY31"/>
  <sheetViews>
    <sheetView showGridLines="0" zoomScale="85" zoomScaleNormal="85" workbookViewId="0">
      <selection activeCell="AQ7" sqref="AQ7:AY7"/>
    </sheetView>
  </sheetViews>
  <sheetFormatPr defaultColWidth="8.59765625" defaultRowHeight="12"/>
  <cols>
    <col min="1" max="25" width="3.59765625" style="149" customWidth="1"/>
    <col min="26" max="51" width="3.69921875" style="149" customWidth="1"/>
    <col min="52" max="54" width="3.59765625" style="149" customWidth="1"/>
    <col min="55" max="16384" width="8.59765625" style="149"/>
  </cols>
  <sheetData>
    <row r="1" spans="1:51" ht="20.100000000000001" customHeight="1">
      <c r="A1" s="154" t="s">
        <v>469</v>
      </c>
    </row>
    <row r="2" spans="1:51" ht="20.100000000000001" customHeight="1">
      <c r="A2" s="389" t="s">
        <v>16</v>
      </c>
      <c r="B2" s="398"/>
      <c r="C2" s="398"/>
      <c r="D2" s="413"/>
      <c r="E2" s="546" t="str">
        <f>表紙及び評価結果!F36</f>
        <v>-</v>
      </c>
      <c r="F2" s="398"/>
      <c r="G2" s="398"/>
      <c r="H2" s="398"/>
      <c r="I2" s="398"/>
      <c r="J2" s="398"/>
      <c r="K2" s="398"/>
      <c r="L2" s="398"/>
      <c r="M2" s="398"/>
      <c r="N2" s="398"/>
      <c r="O2" s="398"/>
      <c r="P2" s="398"/>
      <c r="Q2" s="398"/>
      <c r="R2" s="398"/>
      <c r="S2" s="398"/>
      <c r="T2" s="398"/>
      <c r="U2" s="398"/>
      <c r="V2" s="398"/>
      <c r="W2" s="398"/>
      <c r="X2" s="398"/>
      <c r="Y2" s="398"/>
      <c r="Z2" s="398"/>
      <c r="AA2" s="398"/>
      <c r="AB2" s="398"/>
      <c r="AC2" s="398"/>
      <c r="AD2" s="398"/>
      <c r="AE2" s="398"/>
      <c r="AF2" s="398"/>
      <c r="AG2" s="398"/>
      <c r="AH2" s="398"/>
      <c r="AI2" s="398"/>
      <c r="AJ2" s="398"/>
      <c r="AK2" s="493"/>
      <c r="AL2" s="501"/>
      <c r="AM2" s="501"/>
      <c r="AN2" s="501"/>
      <c r="AO2" s="501"/>
      <c r="AP2" s="501"/>
      <c r="AQ2" s="501"/>
      <c r="AR2" s="501"/>
      <c r="AS2" s="501"/>
      <c r="AT2" s="501"/>
      <c r="AU2" s="501"/>
      <c r="AV2" s="501"/>
      <c r="AW2" s="501"/>
      <c r="AX2" s="501"/>
      <c r="AY2" s="528"/>
    </row>
    <row r="3" spans="1:51" ht="20.100000000000001" customHeight="1">
      <c r="A3" s="390" t="s">
        <v>18</v>
      </c>
      <c r="B3" s="399"/>
      <c r="C3" s="399"/>
      <c r="D3" s="414"/>
      <c r="E3" s="547" t="str">
        <f>表紙及び評価結果!F37</f>
        <v>-</v>
      </c>
      <c r="F3" s="399"/>
      <c r="G3" s="399"/>
      <c r="H3" s="399"/>
      <c r="I3" s="399"/>
      <c r="J3" s="399"/>
      <c r="K3" s="399"/>
      <c r="L3" s="399"/>
      <c r="M3" s="399"/>
      <c r="N3" s="399"/>
      <c r="O3" s="399"/>
      <c r="P3" s="399"/>
      <c r="Q3" s="399"/>
      <c r="R3" s="399"/>
      <c r="S3" s="399"/>
      <c r="T3" s="399"/>
      <c r="U3" s="399"/>
      <c r="V3" s="399"/>
      <c r="W3" s="399"/>
      <c r="X3" s="399"/>
      <c r="Y3" s="399"/>
      <c r="Z3" s="399"/>
      <c r="AA3" s="399"/>
      <c r="AB3" s="399"/>
      <c r="AC3" s="399"/>
      <c r="AD3" s="399"/>
      <c r="AE3" s="399"/>
      <c r="AF3" s="399"/>
      <c r="AG3" s="399"/>
      <c r="AH3" s="399"/>
      <c r="AI3" s="399"/>
      <c r="AJ3" s="399"/>
      <c r="AK3" s="494"/>
      <c r="AL3" s="683" t="s">
        <v>1</v>
      </c>
      <c r="AM3" s="683"/>
      <c r="AN3" s="683"/>
      <c r="AO3" s="683"/>
      <c r="AP3" s="607" t="str">
        <f>表紙及び評価結果!AG37</f>
        <v>-</v>
      </c>
      <c r="AQ3" s="519"/>
      <c r="AR3" s="519"/>
      <c r="AS3" s="523" t="s">
        <v>4</v>
      </c>
      <c r="AT3" s="519" t="str">
        <f>表紙及び評価結果!AK37</f>
        <v>-</v>
      </c>
      <c r="AU3" s="519"/>
      <c r="AV3" s="523" t="s">
        <v>10</v>
      </c>
      <c r="AW3" s="519" t="str">
        <f>表紙及び評価結果!AN37</f>
        <v>-</v>
      </c>
      <c r="AX3" s="519"/>
      <c r="AY3" s="529" t="s">
        <v>5</v>
      </c>
    </row>
    <row r="4" spans="1:51" ht="20.100000000000001" customHeight="1">
      <c r="A4" s="391" t="s">
        <v>23</v>
      </c>
      <c r="B4" s="400"/>
      <c r="C4" s="400"/>
      <c r="D4" s="415"/>
      <c r="E4" s="872" t="str">
        <f>表紙及び評価結果!F38</f>
        <v>-</v>
      </c>
      <c r="F4" s="416"/>
      <c r="G4" s="416"/>
      <c r="H4" s="416"/>
      <c r="I4" s="416"/>
      <c r="J4" s="429" t="s">
        <v>158</v>
      </c>
      <c r="K4" s="429"/>
      <c r="L4" s="443"/>
      <c r="M4" s="755" t="s">
        <v>27</v>
      </c>
      <c r="N4" s="400"/>
      <c r="O4" s="762"/>
      <c r="P4" s="765" t="str">
        <f>表紙及び評価結果!M38</f>
        <v>-</v>
      </c>
      <c r="Q4" s="460"/>
      <c r="R4" s="460"/>
      <c r="S4" s="460"/>
      <c r="T4" s="460"/>
      <c r="U4" s="460"/>
      <c r="V4" s="460"/>
      <c r="W4" s="460"/>
      <c r="X4" s="484"/>
      <c r="Y4" s="400" t="s">
        <v>39</v>
      </c>
      <c r="Z4" s="400"/>
      <c r="AA4" s="762"/>
      <c r="AB4" s="452" t="s">
        <v>40</v>
      </c>
      <c r="AC4" s="452"/>
      <c r="AD4" s="452" t="str">
        <f>表紙及び評価結果!W38</f>
        <v>-</v>
      </c>
      <c r="AE4" s="452"/>
      <c r="AF4" s="452" t="s">
        <v>181</v>
      </c>
      <c r="AG4" s="452"/>
      <c r="AH4" s="452" t="str">
        <f>表紙及び評価結果!AA38</f>
        <v>-</v>
      </c>
      <c r="AI4" s="452"/>
      <c r="AJ4" s="503"/>
      <c r="AK4" s="443"/>
      <c r="AL4" s="503" t="s">
        <v>6</v>
      </c>
      <c r="AM4" s="503"/>
      <c r="AN4" s="503"/>
      <c r="AO4" s="443"/>
      <c r="AP4" s="450" t="str">
        <f>表紙及び評価結果!AG38</f>
        <v>-</v>
      </c>
      <c r="AQ4" s="452"/>
      <c r="AR4" s="452"/>
      <c r="AS4" s="452"/>
      <c r="AT4" s="452"/>
      <c r="AU4" s="452"/>
      <c r="AV4" s="452"/>
      <c r="AW4" s="452"/>
      <c r="AX4" s="452"/>
      <c r="AY4" s="530"/>
    </row>
    <row r="5" spans="1:51" ht="10.050000000000001" customHeight="1"/>
    <row r="6" spans="1:51" ht="25.05" customHeight="1">
      <c r="A6" s="847" t="s">
        <v>470</v>
      </c>
      <c r="B6" s="859"/>
      <c r="C6" s="859"/>
      <c r="D6" s="859"/>
      <c r="E6" s="859"/>
      <c r="F6" s="859"/>
      <c r="G6" s="859"/>
      <c r="H6" s="859"/>
      <c r="I6" s="859"/>
      <c r="J6" s="859"/>
      <c r="K6" s="859"/>
      <c r="L6" s="859"/>
      <c r="M6" s="859"/>
      <c r="N6" s="859"/>
      <c r="O6" s="859"/>
      <c r="P6" s="859"/>
      <c r="Q6" s="859"/>
      <c r="R6" s="859"/>
      <c r="S6" s="859"/>
      <c r="T6" s="859"/>
      <c r="U6" s="859"/>
      <c r="V6" s="859"/>
      <c r="W6" s="859"/>
      <c r="X6" s="859"/>
      <c r="Y6" s="859"/>
      <c r="Z6" s="859"/>
      <c r="AA6" s="859"/>
      <c r="AB6" s="859"/>
      <c r="AC6" s="859"/>
      <c r="AD6" s="859"/>
      <c r="AE6" s="859"/>
      <c r="AF6" s="859"/>
      <c r="AG6" s="859"/>
      <c r="AH6" s="859"/>
      <c r="AI6" s="859"/>
      <c r="AJ6" s="859"/>
      <c r="AK6" s="859"/>
      <c r="AL6" s="922"/>
      <c r="AM6" s="922"/>
      <c r="AN6" s="922"/>
      <c r="AO6" s="922"/>
      <c r="AP6" s="922"/>
      <c r="AQ6" s="922"/>
      <c r="AR6" s="922"/>
      <c r="AS6" s="922"/>
      <c r="AT6" s="922"/>
      <c r="AU6" s="922"/>
      <c r="AV6" s="922"/>
      <c r="AW6" s="922"/>
      <c r="AX6" s="922"/>
      <c r="AY6" s="931"/>
    </row>
    <row r="7" spans="1:51" ht="25.05" customHeight="1">
      <c r="A7" s="848"/>
      <c r="B7" s="582">
        <v>1</v>
      </c>
      <c r="C7" s="586"/>
      <c r="D7" s="863" t="s">
        <v>19</v>
      </c>
      <c r="E7" s="863"/>
      <c r="F7" s="882" t="s">
        <v>471</v>
      </c>
      <c r="G7" s="891"/>
      <c r="H7" s="891"/>
      <c r="I7" s="891"/>
      <c r="J7" s="891"/>
      <c r="K7" s="891"/>
      <c r="L7" s="891"/>
      <c r="M7" s="891"/>
      <c r="N7" s="891"/>
      <c r="O7" s="891"/>
      <c r="P7" s="891"/>
      <c r="Q7" s="891"/>
      <c r="R7" s="891"/>
      <c r="S7" s="891"/>
      <c r="T7" s="891"/>
      <c r="U7" s="891"/>
      <c r="V7" s="891"/>
      <c r="W7" s="891"/>
      <c r="X7" s="891"/>
      <c r="Y7" s="891"/>
      <c r="Z7" s="891"/>
      <c r="AA7" s="891"/>
      <c r="AL7" s="731" t="s">
        <v>474</v>
      </c>
      <c r="AM7" s="734"/>
      <c r="AN7" s="734"/>
      <c r="AO7" s="734"/>
      <c r="AP7" s="734"/>
      <c r="AQ7" s="914"/>
      <c r="AR7" s="914"/>
      <c r="AS7" s="914"/>
      <c r="AT7" s="914"/>
      <c r="AU7" s="914"/>
      <c r="AV7" s="914"/>
      <c r="AW7" s="914"/>
      <c r="AX7" s="914"/>
      <c r="AY7" s="932"/>
    </row>
    <row r="8" spans="1:51" ht="25.05" customHeight="1">
      <c r="A8" s="849"/>
      <c r="B8" s="477"/>
      <c r="C8" s="766"/>
      <c r="D8" s="863"/>
      <c r="E8" s="863"/>
      <c r="F8" s="883" t="s">
        <v>475</v>
      </c>
      <c r="G8" s="892"/>
      <c r="H8" s="892"/>
      <c r="I8" s="892"/>
      <c r="J8" s="892"/>
      <c r="K8" s="892"/>
      <c r="L8" s="892"/>
      <c r="M8" s="892"/>
      <c r="N8" s="892"/>
      <c r="O8" s="892"/>
      <c r="P8" s="892"/>
      <c r="Q8" s="892"/>
      <c r="R8" s="892"/>
      <c r="S8" s="892"/>
      <c r="T8" s="892"/>
      <c r="U8" s="892"/>
      <c r="V8" s="892"/>
      <c r="W8" s="892"/>
      <c r="X8" s="892"/>
      <c r="Y8" s="892"/>
      <c r="Z8" s="892"/>
      <c r="AA8" s="892"/>
      <c r="AB8" s="892"/>
      <c r="AC8" s="892"/>
      <c r="AD8" s="892"/>
      <c r="AE8" s="892"/>
      <c r="AF8" s="892"/>
      <c r="AG8" s="892"/>
      <c r="AH8" s="892"/>
      <c r="AI8" s="892"/>
      <c r="AJ8" s="892"/>
      <c r="AK8" s="916"/>
      <c r="AL8" s="923" t="s">
        <v>255</v>
      </c>
      <c r="AM8" s="929"/>
      <c r="AN8" s="929"/>
      <c r="AO8" s="929"/>
      <c r="AP8" s="929"/>
      <c r="AQ8" s="915"/>
      <c r="AR8" s="915"/>
      <c r="AS8" s="915"/>
      <c r="AT8" s="915"/>
      <c r="AU8" s="915"/>
      <c r="AV8" s="915"/>
      <c r="AW8" s="915"/>
      <c r="AX8" s="915"/>
      <c r="AY8" s="933"/>
    </row>
    <row r="9" spans="1:51" ht="25.05" customHeight="1">
      <c r="A9" s="850" t="s">
        <v>148</v>
      </c>
      <c r="B9" s="860"/>
      <c r="C9" s="860"/>
      <c r="D9" s="860"/>
      <c r="E9" s="860"/>
      <c r="F9" s="860"/>
      <c r="G9" s="860"/>
      <c r="H9" s="860"/>
      <c r="I9" s="860"/>
      <c r="J9" s="860"/>
      <c r="K9" s="860"/>
      <c r="L9" s="860"/>
      <c r="M9" s="860"/>
      <c r="N9" s="860"/>
      <c r="O9" s="860"/>
      <c r="P9" s="860"/>
      <c r="Q9" s="860"/>
      <c r="R9" s="860"/>
      <c r="S9" s="860"/>
      <c r="T9" s="860"/>
      <c r="U9" s="860"/>
      <c r="V9" s="860"/>
      <c r="W9" s="860"/>
      <c r="X9" s="860"/>
      <c r="Y9" s="860"/>
      <c r="Z9" s="860"/>
      <c r="AA9" s="860"/>
      <c r="AB9" s="860"/>
      <c r="AC9" s="860"/>
      <c r="AD9" s="860"/>
      <c r="AE9" s="860"/>
      <c r="AF9" s="860"/>
      <c r="AG9" s="860"/>
      <c r="AH9" s="860"/>
      <c r="AI9" s="860"/>
      <c r="AJ9" s="860"/>
      <c r="AK9" s="860"/>
      <c r="AL9" s="924"/>
      <c r="AM9" s="924"/>
      <c r="AN9" s="924"/>
      <c r="AO9" s="924"/>
      <c r="AP9" s="924"/>
      <c r="AQ9" s="924"/>
      <c r="AR9" s="924"/>
      <c r="AS9" s="924"/>
      <c r="AT9" s="924"/>
      <c r="AU9" s="924"/>
      <c r="AV9" s="924"/>
      <c r="AW9" s="924"/>
      <c r="AX9" s="924"/>
      <c r="AY9" s="934"/>
    </row>
    <row r="10" spans="1:51" ht="25.05" customHeight="1">
      <c r="A10" s="851"/>
      <c r="B10" s="578">
        <v>2</v>
      </c>
      <c r="C10" s="586"/>
      <c r="D10" s="864" t="s">
        <v>19</v>
      </c>
      <c r="E10" s="873"/>
      <c r="F10" s="882" t="s">
        <v>336</v>
      </c>
      <c r="G10" s="891"/>
      <c r="H10" s="891"/>
      <c r="I10" s="891"/>
      <c r="J10" s="891"/>
      <c r="K10" s="891"/>
      <c r="L10" s="891"/>
      <c r="M10" s="891"/>
      <c r="N10" s="891"/>
      <c r="O10" s="901"/>
      <c r="P10" s="901"/>
      <c r="Q10" s="901"/>
      <c r="R10" s="901"/>
      <c r="S10" s="744"/>
      <c r="T10" s="744"/>
      <c r="U10" s="744"/>
      <c r="V10" s="744"/>
      <c r="W10" s="891"/>
      <c r="X10" s="891"/>
      <c r="Y10" s="891"/>
      <c r="Z10" s="901"/>
      <c r="AA10" s="901"/>
      <c r="AB10" s="891"/>
      <c r="AC10" s="891"/>
      <c r="AD10" s="891"/>
      <c r="AE10" s="891"/>
      <c r="AF10" s="891"/>
      <c r="AG10" s="891"/>
      <c r="AH10" s="891"/>
      <c r="AI10" s="744"/>
      <c r="AJ10" s="744"/>
      <c r="AK10" s="770"/>
      <c r="AL10" s="731" t="s">
        <v>255</v>
      </c>
      <c r="AM10" s="734"/>
      <c r="AN10" s="734"/>
      <c r="AO10" s="734"/>
      <c r="AP10" s="734"/>
      <c r="AQ10" s="734"/>
      <c r="AR10" s="734"/>
      <c r="AS10" s="734"/>
      <c r="AT10" s="734"/>
      <c r="AU10" s="734"/>
      <c r="AV10" s="734"/>
      <c r="AW10" s="734"/>
      <c r="AX10" s="734"/>
      <c r="AY10" s="806"/>
    </row>
    <row r="11" spans="1:51" ht="25.05" customHeight="1">
      <c r="A11" s="852"/>
      <c r="B11" s="772"/>
      <c r="C11" s="766"/>
      <c r="D11" s="865"/>
      <c r="E11" s="874"/>
      <c r="F11" s="884" t="s">
        <v>111</v>
      </c>
      <c r="G11" s="893"/>
      <c r="H11" s="893"/>
      <c r="I11" s="893"/>
      <c r="J11" s="893"/>
      <c r="K11" s="893"/>
      <c r="L11" s="893"/>
      <c r="M11" s="893"/>
      <c r="N11" s="893"/>
      <c r="O11" s="893"/>
      <c r="P11" s="893"/>
      <c r="Q11" s="893"/>
      <c r="R11" s="893"/>
      <c r="S11" s="893"/>
      <c r="T11" s="893"/>
      <c r="U11" s="893"/>
      <c r="V11" s="893"/>
      <c r="W11" s="893"/>
      <c r="X11" s="893"/>
      <c r="Y11" s="893"/>
      <c r="Z11" s="893"/>
      <c r="AA11" s="893"/>
      <c r="AB11" s="893"/>
      <c r="AC11" s="893"/>
      <c r="AD11" s="893"/>
      <c r="AE11" s="893"/>
      <c r="AF11" s="893"/>
      <c r="AG11" s="893"/>
      <c r="AH11" s="893"/>
      <c r="AI11" s="893"/>
      <c r="AJ11" s="893"/>
      <c r="AK11" s="917"/>
      <c r="AL11" s="925"/>
      <c r="AM11" s="915"/>
      <c r="AN11" s="915"/>
      <c r="AO11" s="915"/>
      <c r="AP11" s="915"/>
      <c r="AQ11" s="915"/>
      <c r="AR11" s="915"/>
      <c r="AS11" s="915"/>
      <c r="AT11" s="915"/>
      <c r="AU11" s="915"/>
      <c r="AV11" s="915"/>
      <c r="AW11" s="915"/>
      <c r="AX11" s="915"/>
      <c r="AY11" s="933"/>
    </row>
    <row r="12" spans="1:51" ht="24" customHeight="1">
      <c r="A12" s="853"/>
      <c r="B12" s="578">
        <v>3</v>
      </c>
      <c r="C12" s="586"/>
      <c r="D12" s="866"/>
      <c r="E12" s="875"/>
      <c r="F12" s="882" t="s">
        <v>100</v>
      </c>
      <c r="G12" s="891"/>
      <c r="H12" s="891"/>
      <c r="I12" s="891"/>
      <c r="J12" s="891"/>
      <c r="K12" s="891"/>
      <c r="L12" s="891"/>
      <c r="M12" s="891"/>
      <c r="N12" s="891"/>
      <c r="O12" s="891"/>
      <c r="P12" s="891"/>
      <c r="Q12" s="891"/>
      <c r="R12" s="891"/>
      <c r="S12" s="891"/>
      <c r="T12" s="891"/>
      <c r="U12" s="891"/>
      <c r="V12" s="891"/>
      <c r="W12" s="891"/>
      <c r="X12" s="891"/>
      <c r="Y12" s="891"/>
      <c r="Z12" s="907" t="s">
        <v>65</v>
      </c>
      <c r="AA12" s="891"/>
      <c r="AB12" s="891"/>
      <c r="AC12" s="914"/>
      <c r="AD12" s="914"/>
      <c r="AE12" s="914"/>
      <c r="AF12" s="914"/>
      <c r="AG12" s="914"/>
      <c r="AH12" s="914"/>
      <c r="AI12" s="914"/>
      <c r="AJ12" s="914"/>
      <c r="AK12" s="918"/>
      <c r="AL12" s="731" t="s">
        <v>477</v>
      </c>
      <c r="AM12" s="734"/>
      <c r="AN12" s="734"/>
      <c r="AO12" s="734"/>
      <c r="AP12" s="734"/>
      <c r="AQ12" s="914"/>
      <c r="AR12" s="914"/>
      <c r="AS12" s="914"/>
      <c r="AT12" s="914"/>
      <c r="AU12" s="914"/>
      <c r="AV12" s="914"/>
      <c r="AW12" s="914"/>
      <c r="AX12" s="914"/>
      <c r="AY12" s="932"/>
    </row>
    <row r="13" spans="1:51" ht="24" customHeight="1">
      <c r="A13" s="853"/>
      <c r="B13" s="402"/>
      <c r="C13" s="639"/>
      <c r="D13" s="867"/>
      <c r="E13" s="876"/>
      <c r="F13" s="885" t="s">
        <v>313</v>
      </c>
      <c r="G13" s="894"/>
      <c r="H13" s="894"/>
      <c r="I13" s="894"/>
      <c r="J13" s="894"/>
      <c r="K13" s="894"/>
      <c r="L13" s="894"/>
      <c r="M13" s="894"/>
      <c r="N13" s="894"/>
      <c r="O13" s="894"/>
      <c r="P13" s="894"/>
      <c r="Q13" s="894"/>
      <c r="R13" s="894"/>
      <c r="S13" s="894"/>
      <c r="T13" s="894"/>
      <c r="U13" s="894"/>
      <c r="V13" s="894"/>
      <c r="W13" s="894"/>
      <c r="X13" s="894"/>
      <c r="Y13" s="904"/>
      <c r="Z13" s="908" t="s">
        <v>367</v>
      </c>
      <c r="AA13" s="910"/>
      <c r="AB13" s="912"/>
      <c r="AC13" s="411"/>
      <c r="AD13" s="411"/>
      <c r="AE13" s="411"/>
      <c r="AF13" s="411"/>
      <c r="AG13" s="411"/>
      <c r="AH13" s="411"/>
      <c r="AI13" s="411"/>
      <c r="AJ13" s="411"/>
      <c r="AK13" s="677"/>
      <c r="AL13" s="926" t="s">
        <v>479</v>
      </c>
      <c r="AM13" s="930"/>
      <c r="AN13" s="930"/>
      <c r="AO13" s="930"/>
      <c r="AP13" s="930"/>
      <c r="AQ13" s="411"/>
      <c r="AR13" s="411"/>
      <c r="AS13" s="411"/>
      <c r="AT13" s="411"/>
      <c r="AU13" s="411"/>
      <c r="AV13" s="411"/>
      <c r="AW13" s="411"/>
      <c r="AX13" s="411"/>
      <c r="AY13" s="421"/>
    </row>
    <row r="14" spans="1:51" ht="24" customHeight="1">
      <c r="A14" s="853"/>
      <c r="B14" s="402"/>
      <c r="C14" s="639"/>
      <c r="D14" s="867"/>
      <c r="E14" s="876"/>
      <c r="F14" s="886"/>
      <c r="G14" s="895"/>
      <c r="H14" s="895"/>
      <c r="I14" s="895"/>
      <c r="J14" s="895"/>
      <c r="K14" s="895"/>
      <c r="L14" s="895"/>
      <c r="M14" s="895"/>
      <c r="N14" s="895"/>
      <c r="O14" s="895"/>
      <c r="P14" s="895"/>
      <c r="Q14" s="895"/>
      <c r="R14" s="895"/>
      <c r="S14" s="895"/>
      <c r="T14" s="895"/>
      <c r="U14" s="895"/>
      <c r="V14" s="895"/>
      <c r="W14" s="895"/>
      <c r="X14" s="895"/>
      <c r="Y14" s="905"/>
      <c r="Z14" s="908" t="s">
        <v>367</v>
      </c>
      <c r="AA14" s="910"/>
      <c r="AB14" s="912"/>
      <c r="AC14" s="411"/>
      <c r="AD14" s="411"/>
      <c r="AE14" s="411"/>
      <c r="AF14" s="411"/>
      <c r="AG14" s="411"/>
      <c r="AH14" s="411"/>
      <c r="AI14" s="411"/>
      <c r="AJ14" s="411"/>
      <c r="AK14" s="677"/>
      <c r="AL14" s="926" t="s">
        <v>479</v>
      </c>
      <c r="AM14" s="930"/>
      <c r="AN14" s="930"/>
      <c r="AO14" s="930"/>
      <c r="AP14" s="930"/>
      <c r="AQ14" s="411"/>
      <c r="AR14" s="411"/>
      <c r="AS14" s="411"/>
      <c r="AT14" s="411"/>
      <c r="AU14" s="411"/>
      <c r="AV14" s="411"/>
      <c r="AW14" s="411"/>
      <c r="AX14" s="411"/>
      <c r="AY14" s="421"/>
    </row>
    <row r="15" spans="1:51" ht="24" customHeight="1">
      <c r="A15" s="853"/>
      <c r="B15" s="402"/>
      <c r="C15" s="639"/>
      <c r="D15" s="867"/>
      <c r="E15" s="876"/>
      <c r="F15" s="886"/>
      <c r="G15" s="895"/>
      <c r="H15" s="895"/>
      <c r="I15" s="895"/>
      <c r="J15" s="895"/>
      <c r="K15" s="895"/>
      <c r="L15" s="895"/>
      <c r="M15" s="895"/>
      <c r="N15" s="895"/>
      <c r="O15" s="895"/>
      <c r="P15" s="895"/>
      <c r="Q15" s="895"/>
      <c r="R15" s="895"/>
      <c r="S15" s="895"/>
      <c r="T15" s="895"/>
      <c r="U15" s="895"/>
      <c r="V15" s="895"/>
      <c r="W15" s="895"/>
      <c r="X15" s="895"/>
      <c r="Y15" s="905"/>
      <c r="Z15" s="908" t="s">
        <v>367</v>
      </c>
      <c r="AA15" s="910"/>
      <c r="AB15" s="912"/>
      <c r="AC15" s="411"/>
      <c r="AD15" s="411"/>
      <c r="AE15" s="411"/>
      <c r="AF15" s="411"/>
      <c r="AG15" s="411"/>
      <c r="AH15" s="411"/>
      <c r="AI15" s="411"/>
      <c r="AJ15" s="411"/>
      <c r="AK15" s="677"/>
      <c r="AL15" s="926" t="s">
        <v>479</v>
      </c>
      <c r="AM15" s="930"/>
      <c r="AN15" s="930"/>
      <c r="AO15" s="930"/>
      <c r="AP15" s="930"/>
      <c r="AQ15" s="411"/>
      <c r="AR15" s="411"/>
      <c r="AS15" s="411"/>
      <c r="AT15" s="411"/>
      <c r="AU15" s="411"/>
      <c r="AV15" s="411"/>
      <c r="AW15" s="411"/>
      <c r="AX15" s="411"/>
      <c r="AY15" s="421"/>
    </row>
    <row r="16" spans="1:51" ht="24" customHeight="1">
      <c r="A16" s="853"/>
      <c r="B16" s="772"/>
      <c r="C16" s="766"/>
      <c r="D16" s="868"/>
      <c r="E16" s="877"/>
      <c r="F16" s="887"/>
      <c r="G16" s="896"/>
      <c r="H16" s="896"/>
      <c r="I16" s="896"/>
      <c r="J16" s="896"/>
      <c r="K16" s="896"/>
      <c r="L16" s="896"/>
      <c r="M16" s="896"/>
      <c r="N16" s="896"/>
      <c r="O16" s="896"/>
      <c r="P16" s="896"/>
      <c r="Q16" s="896"/>
      <c r="R16" s="896"/>
      <c r="S16" s="896"/>
      <c r="T16" s="896"/>
      <c r="U16" s="896"/>
      <c r="V16" s="896"/>
      <c r="W16" s="896"/>
      <c r="X16" s="896"/>
      <c r="Y16" s="906"/>
      <c r="Z16" s="909" t="s">
        <v>367</v>
      </c>
      <c r="AA16" s="911"/>
      <c r="AB16" s="913"/>
      <c r="AC16" s="915"/>
      <c r="AD16" s="915"/>
      <c r="AE16" s="915"/>
      <c r="AF16" s="915"/>
      <c r="AG16" s="915"/>
      <c r="AH16" s="915"/>
      <c r="AI16" s="915"/>
      <c r="AJ16" s="915"/>
      <c r="AK16" s="919"/>
      <c r="AL16" s="926" t="s">
        <v>479</v>
      </c>
      <c r="AM16" s="930"/>
      <c r="AN16" s="930"/>
      <c r="AO16" s="930"/>
      <c r="AP16" s="930"/>
      <c r="AQ16" s="915"/>
      <c r="AR16" s="915"/>
      <c r="AS16" s="915"/>
      <c r="AT16" s="915"/>
      <c r="AU16" s="915"/>
      <c r="AV16" s="915"/>
      <c r="AW16" s="915"/>
      <c r="AX16" s="915"/>
      <c r="AY16" s="933"/>
    </row>
    <row r="17" spans="1:51" ht="25.05" customHeight="1">
      <c r="A17" s="854" t="s">
        <v>437</v>
      </c>
      <c r="B17" s="861"/>
      <c r="C17" s="861"/>
      <c r="D17" s="861"/>
      <c r="E17" s="861"/>
      <c r="F17" s="861"/>
      <c r="G17" s="861"/>
      <c r="H17" s="861"/>
      <c r="I17" s="861"/>
      <c r="J17" s="861"/>
      <c r="K17" s="861"/>
      <c r="L17" s="861"/>
      <c r="M17" s="861"/>
      <c r="N17" s="861"/>
      <c r="O17" s="861"/>
      <c r="P17" s="861"/>
      <c r="Q17" s="861"/>
      <c r="R17" s="861"/>
      <c r="S17" s="861"/>
      <c r="T17" s="861"/>
      <c r="U17" s="861"/>
      <c r="V17" s="861"/>
      <c r="W17" s="861"/>
      <c r="X17" s="861"/>
      <c r="Y17" s="861"/>
      <c r="Z17" s="861"/>
      <c r="AA17" s="861"/>
      <c r="AB17" s="861"/>
      <c r="AC17" s="861"/>
      <c r="AD17" s="861"/>
      <c r="AE17" s="861"/>
      <c r="AF17" s="861"/>
      <c r="AG17" s="861"/>
      <c r="AH17" s="861"/>
      <c r="AI17" s="861"/>
      <c r="AJ17" s="861"/>
      <c r="AK17" s="861"/>
      <c r="AL17" s="927"/>
      <c r="AM17" s="927"/>
      <c r="AN17" s="927"/>
      <c r="AO17" s="927"/>
      <c r="AP17" s="927"/>
      <c r="AQ17" s="927"/>
      <c r="AR17" s="927"/>
      <c r="AS17" s="927"/>
      <c r="AT17" s="927"/>
      <c r="AU17" s="927"/>
      <c r="AV17" s="927"/>
      <c r="AW17" s="927"/>
      <c r="AX17" s="927"/>
      <c r="AY17" s="935"/>
    </row>
    <row r="18" spans="1:51" ht="25.05" customHeight="1">
      <c r="A18" s="855"/>
      <c r="B18" s="578">
        <v>4</v>
      </c>
      <c r="C18" s="586"/>
      <c r="D18" s="864" t="s">
        <v>19</v>
      </c>
      <c r="E18" s="878"/>
      <c r="F18" s="888" t="s">
        <v>82</v>
      </c>
      <c r="G18" s="897"/>
      <c r="H18" s="897"/>
      <c r="I18" s="897"/>
      <c r="J18" s="897"/>
      <c r="K18" s="897"/>
      <c r="L18" s="897"/>
      <c r="M18" s="897"/>
      <c r="N18" s="897"/>
      <c r="O18" s="897"/>
      <c r="P18" s="897"/>
      <c r="Q18" s="897"/>
      <c r="R18" s="897"/>
      <c r="S18" s="897"/>
      <c r="T18" s="897"/>
      <c r="U18" s="897"/>
      <c r="V18" s="897"/>
      <c r="W18" s="897"/>
      <c r="X18" s="897"/>
      <c r="Y18" s="897"/>
      <c r="Z18" s="897"/>
      <c r="AA18" s="897"/>
      <c r="AB18" s="897"/>
      <c r="AC18" s="897"/>
      <c r="AD18" s="897"/>
      <c r="AE18" s="897"/>
      <c r="AF18" s="897"/>
      <c r="AG18" s="897"/>
      <c r="AH18" s="897"/>
      <c r="AI18" s="897"/>
      <c r="AJ18" s="897"/>
      <c r="AK18" s="920"/>
      <c r="AL18" s="907" t="s">
        <v>481</v>
      </c>
      <c r="AM18" s="891"/>
      <c r="AN18" s="891"/>
      <c r="AO18" s="891"/>
      <c r="AP18" s="891"/>
      <c r="AQ18" s="891"/>
      <c r="AR18" s="891"/>
      <c r="AS18" s="891"/>
      <c r="AT18" s="891"/>
      <c r="AU18" s="891"/>
      <c r="AV18" s="891"/>
      <c r="AW18" s="891"/>
      <c r="AX18" s="891"/>
      <c r="AY18" s="936"/>
    </row>
    <row r="19" spans="1:51" ht="25.05" customHeight="1">
      <c r="A19" s="855"/>
      <c r="B19" s="772"/>
      <c r="C19" s="766"/>
      <c r="D19" s="865"/>
      <c r="E19" s="879"/>
      <c r="F19" s="884" t="s">
        <v>327</v>
      </c>
      <c r="G19" s="893"/>
      <c r="H19" s="893"/>
      <c r="I19" s="893"/>
      <c r="J19" s="893"/>
      <c r="K19" s="893"/>
      <c r="L19" s="893"/>
      <c r="M19" s="893"/>
      <c r="N19" s="893"/>
      <c r="O19" s="893"/>
      <c r="P19" s="893"/>
      <c r="Q19" s="893"/>
      <c r="R19" s="893"/>
      <c r="S19" s="893"/>
      <c r="T19" s="893"/>
      <c r="U19" s="893"/>
      <c r="V19" s="893"/>
      <c r="W19" s="893"/>
      <c r="X19" s="893"/>
      <c r="Y19" s="893"/>
      <c r="Z19" s="893"/>
      <c r="AA19" s="893"/>
      <c r="AB19" s="893"/>
      <c r="AC19" s="893"/>
      <c r="AD19" s="893"/>
      <c r="AE19" s="893"/>
      <c r="AF19" s="893"/>
      <c r="AG19" s="893"/>
      <c r="AH19" s="893"/>
      <c r="AI19" s="893"/>
      <c r="AJ19" s="893"/>
      <c r="AK19" s="917"/>
      <c r="AL19" s="925"/>
      <c r="AM19" s="915"/>
      <c r="AN19" s="915"/>
      <c r="AO19" s="915"/>
      <c r="AP19" s="915"/>
      <c r="AQ19" s="915"/>
      <c r="AR19" s="915"/>
      <c r="AS19" s="915"/>
      <c r="AT19" s="915"/>
      <c r="AU19" s="915"/>
      <c r="AV19" s="915"/>
      <c r="AW19" s="915"/>
      <c r="AX19" s="915"/>
      <c r="AY19" s="933"/>
    </row>
    <row r="20" spans="1:51" ht="25.05" customHeight="1">
      <c r="A20" s="855"/>
      <c r="B20" s="578">
        <v>5</v>
      </c>
      <c r="C20" s="586"/>
      <c r="D20" s="864" t="s">
        <v>19</v>
      </c>
      <c r="E20" s="878"/>
      <c r="F20" s="888" t="s">
        <v>210</v>
      </c>
      <c r="G20" s="897"/>
      <c r="H20" s="897"/>
      <c r="I20" s="897"/>
      <c r="J20" s="897"/>
      <c r="K20" s="897"/>
      <c r="L20" s="897"/>
      <c r="M20" s="897"/>
      <c r="N20" s="897"/>
      <c r="O20" s="897"/>
      <c r="P20" s="897"/>
      <c r="Q20" s="897"/>
      <c r="R20" s="897"/>
      <c r="S20" s="897"/>
      <c r="T20" s="897"/>
      <c r="U20" s="897"/>
      <c r="V20" s="897"/>
      <c r="W20" s="897"/>
      <c r="X20" s="897"/>
      <c r="Y20" s="897"/>
      <c r="Z20" s="897"/>
      <c r="AA20" s="897"/>
      <c r="AB20" s="897"/>
      <c r="AC20" s="897"/>
      <c r="AD20" s="897"/>
      <c r="AE20" s="897"/>
      <c r="AF20" s="897"/>
      <c r="AG20" s="897"/>
      <c r="AH20" s="897"/>
      <c r="AI20" s="897"/>
      <c r="AJ20" s="897"/>
      <c r="AK20" s="920"/>
      <c r="AL20" s="907" t="s">
        <v>481</v>
      </c>
      <c r="AM20" s="891"/>
      <c r="AN20" s="891"/>
      <c r="AO20" s="891"/>
      <c r="AP20" s="891"/>
      <c r="AQ20" s="891"/>
      <c r="AR20" s="891"/>
      <c r="AS20" s="891"/>
      <c r="AT20" s="891"/>
      <c r="AU20" s="891"/>
      <c r="AV20" s="891"/>
      <c r="AW20" s="891"/>
      <c r="AX20" s="891"/>
      <c r="AY20" s="936"/>
    </row>
    <row r="21" spans="1:51" ht="25.05" customHeight="1">
      <c r="A21" s="855"/>
      <c r="B21" s="772"/>
      <c r="C21" s="766"/>
      <c r="D21" s="865"/>
      <c r="E21" s="879"/>
      <c r="F21" s="884" t="s">
        <v>466</v>
      </c>
      <c r="G21" s="893"/>
      <c r="H21" s="893"/>
      <c r="I21" s="893"/>
      <c r="J21" s="893"/>
      <c r="K21" s="893"/>
      <c r="L21" s="893"/>
      <c r="M21" s="893"/>
      <c r="N21" s="893"/>
      <c r="O21" s="893"/>
      <c r="P21" s="893"/>
      <c r="Q21" s="893"/>
      <c r="R21" s="893"/>
      <c r="S21" s="893"/>
      <c r="T21" s="893"/>
      <c r="U21" s="893"/>
      <c r="V21" s="893"/>
      <c r="W21" s="893"/>
      <c r="X21" s="893"/>
      <c r="Y21" s="893"/>
      <c r="Z21" s="893"/>
      <c r="AA21" s="893"/>
      <c r="AB21" s="893"/>
      <c r="AC21" s="893"/>
      <c r="AD21" s="893"/>
      <c r="AE21" s="893"/>
      <c r="AF21" s="893"/>
      <c r="AG21" s="893"/>
      <c r="AH21" s="893"/>
      <c r="AI21" s="893"/>
      <c r="AJ21" s="893"/>
      <c r="AK21" s="917"/>
      <c r="AL21" s="925"/>
      <c r="AM21" s="915"/>
      <c r="AN21" s="915"/>
      <c r="AO21" s="915"/>
      <c r="AP21" s="915"/>
      <c r="AQ21" s="915"/>
      <c r="AR21" s="915"/>
      <c r="AS21" s="915"/>
      <c r="AT21" s="915"/>
      <c r="AU21" s="915"/>
      <c r="AV21" s="915"/>
      <c r="AW21" s="915"/>
      <c r="AX21" s="915"/>
      <c r="AY21" s="933"/>
    </row>
    <row r="22" spans="1:51" ht="25.05" customHeight="1">
      <c r="A22" s="855"/>
      <c r="B22" s="402">
        <v>6</v>
      </c>
      <c r="C22" s="639"/>
      <c r="D22" s="869" t="s">
        <v>19</v>
      </c>
      <c r="E22" s="863"/>
      <c r="F22" s="888" t="s">
        <v>476</v>
      </c>
      <c r="G22" s="897"/>
      <c r="H22" s="897"/>
      <c r="I22" s="897"/>
      <c r="J22" s="897"/>
      <c r="K22" s="897"/>
      <c r="L22" s="897"/>
      <c r="M22" s="897"/>
      <c r="N22" s="897"/>
      <c r="O22" s="897"/>
      <c r="P22" s="897"/>
      <c r="Q22" s="897"/>
      <c r="R22" s="897"/>
      <c r="S22" s="897"/>
      <c r="T22" s="897"/>
      <c r="U22" s="897"/>
      <c r="V22" s="897"/>
      <c r="W22" s="897"/>
      <c r="X22" s="897"/>
      <c r="Y22" s="897"/>
      <c r="Z22" s="897"/>
      <c r="AA22" s="897"/>
      <c r="AB22" s="897"/>
      <c r="AC22" s="897"/>
      <c r="AD22" s="897"/>
      <c r="AE22" s="897"/>
      <c r="AF22" s="897"/>
      <c r="AG22" s="897"/>
      <c r="AH22" s="897"/>
      <c r="AI22" s="897"/>
      <c r="AJ22" s="897"/>
      <c r="AK22" s="920"/>
      <c r="AL22" s="907" t="s">
        <v>481</v>
      </c>
      <c r="AM22" s="891"/>
      <c r="AN22" s="891"/>
      <c r="AO22" s="891"/>
      <c r="AP22" s="891"/>
      <c r="AQ22" s="891"/>
      <c r="AR22" s="891"/>
      <c r="AS22" s="891"/>
      <c r="AT22" s="891"/>
      <c r="AU22" s="891"/>
      <c r="AV22" s="891"/>
      <c r="AW22" s="891"/>
      <c r="AX22" s="891"/>
      <c r="AY22" s="936"/>
    </row>
    <row r="23" spans="1:51" ht="25.05" customHeight="1">
      <c r="A23" s="856"/>
      <c r="B23" s="772"/>
      <c r="C23" s="766"/>
      <c r="D23" s="863"/>
      <c r="E23" s="863"/>
      <c r="F23" s="884" t="s">
        <v>483</v>
      </c>
      <c r="G23" s="893"/>
      <c r="H23" s="893"/>
      <c r="I23" s="893"/>
      <c r="J23" s="893"/>
      <c r="K23" s="893"/>
      <c r="L23" s="893"/>
      <c r="M23" s="893"/>
      <c r="N23" s="893"/>
      <c r="O23" s="893"/>
      <c r="P23" s="893"/>
      <c r="Q23" s="893"/>
      <c r="R23" s="893"/>
      <c r="S23" s="893"/>
      <c r="T23" s="893"/>
      <c r="U23" s="893"/>
      <c r="V23" s="893"/>
      <c r="W23" s="893"/>
      <c r="X23" s="893"/>
      <c r="Y23" s="893"/>
      <c r="Z23" s="893"/>
      <c r="AA23" s="893"/>
      <c r="AB23" s="893"/>
      <c r="AC23" s="893"/>
      <c r="AD23" s="893"/>
      <c r="AE23" s="893"/>
      <c r="AF23" s="893"/>
      <c r="AG23" s="893"/>
      <c r="AH23" s="893"/>
      <c r="AI23" s="893"/>
      <c r="AJ23" s="893"/>
      <c r="AK23" s="917"/>
      <c r="AL23" s="925"/>
      <c r="AM23" s="915"/>
      <c r="AN23" s="915"/>
      <c r="AO23" s="915"/>
      <c r="AP23" s="915"/>
      <c r="AQ23" s="915"/>
      <c r="AR23" s="915"/>
      <c r="AS23" s="915"/>
      <c r="AT23" s="915"/>
      <c r="AU23" s="915"/>
      <c r="AV23" s="915"/>
      <c r="AW23" s="915"/>
      <c r="AX23" s="915"/>
      <c r="AY23" s="933"/>
    </row>
    <row r="24" spans="1:51" ht="25.05" customHeight="1">
      <c r="A24" s="857" t="s">
        <v>484</v>
      </c>
      <c r="B24" s="862"/>
      <c r="C24" s="862"/>
      <c r="D24" s="862"/>
      <c r="E24" s="862"/>
      <c r="F24" s="862"/>
      <c r="G24" s="862"/>
      <c r="H24" s="862"/>
      <c r="I24" s="862"/>
      <c r="J24" s="862"/>
      <c r="K24" s="862"/>
      <c r="L24" s="862"/>
      <c r="M24" s="862"/>
      <c r="N24" s="862"/>
      <c r="O24" s="862"/>
      <c r="P24" s="862"/>
      <c r="Q24" s="862"/>
      <c r="R24" s="862"/>
      <c r="S24" s="862"/>
      <c r="T24" s="862"/>
      <c r="U24" s="862"/>
      <c r="V24" s="862"/>
      <c r="W24" s="862"/>
      <c r="X24" s="862"/>
      <c r="Y24" s="862"/>
      <c r="Z24" s="862"/>
      <c r="AA24" s="862"/>
      <c r="AB24" s="862"/>
      <c r="AC24" s="862"/>
      <c r="AD24" s="862"/>
      <c r="AE24" s="862"/>
      <c r="AF24" s="862"/>
      <c r="AG24" s="862"/>
      <c r="AH24" s="862"/>
      <c r="AI24" s="862"/>
      <c r="AJ24" s="862"/>
      <c r="AK24" s="862"/>
      <c r="AL24" s="928"/>
      <c r="AM24" s="928"/>
      <c r="AN24" s="928"/>
      <c r="AO24" s="928"/>
      <c r="AP24" s="928"/>
      <c r="AQ24" s="928"/>
      <c r="AR24" s="928"/>
      <c r="AS24" s="928"/>
      <c r="AT24" s="928"/>
      <c r="AU24" s="928"/>
      <c r="AV24" s="928"/>
      <c r="AW24" s="928"/>
      <c r="AX24" s="928"/>
      <c r="AY24" s="937"/>
    </row>
    <row r="25" spans="1:51" ht="25.05" customHeight="1">
      <c r="A25" s="858"/>
      <c r="B25" s="582">
        <v>7</v>
      </c>
      <c r="C25" s="586"/>
      <c r="D25" s="870" t="s">
        <v>19</v>
      </c>
      <c r="E25" s="880"/>
      <c r="F25" s="889" t="s">
        <v>485</v>
      </c>
      <c r="G25" s="891"/>
      <c r="H25" s="891"/>
      <c r="I25" s="891"/>
      <c r="J25" s="891"/>
      <c r="K25" s="891"/>
      <c r="L25" s="891"/>
      <c r="M25" s="891"/>
      <c r="N25" s="891"/>
      <c r="O25" s="891"/>
      <c r="P25" s="891"/>
      <c r="Q25" s="891"/>
      <c r="R25" s="891"/>
      <c r="S25" s="891"/>
      <c r="T25" s="891"/>
      <c r="U25" s="891"/>
      <c r="V25" s="891"/>
      <c r="W25" s="891"/>
      <c r="X25" s="891"/>
      <c r="Y25" s="891"/>
      <c r="Z25" s="891"/>
      <c r="AA25" s="891"/>
      <c r="AB25" s="891"/>
      <c r="AC25" s="891"/>
      <c r="AD25" s="891"/>
      <c r="AE25" s="891"/>
      <c r="AF25" s="891"/>
      <c r="AG25" s="891"/>
      <c r="AH25" s="891"/>
      <c r="AI25" s="891"/>
      <c r="AJ25" s="891"/>
      <c r="AK25" s="770"/>
      <c r="AL25" s="731" t="s">
        <v>79</v>
      </c>
      <c r="AM25" s="734"/>
      <c r="AN25" s="734"/>
      <c r="AO25" s="734"/>
      <c r="AP25" s="734"/>
      <c r="AQ25" s="734"/>
      <c r="AR25" s="734"/>
      <c r="AS25" s="734"/>
      <c r="AT25" s="734"/>
      <c r="AU25" s="734"/>
      <c r="AV25" s="734"/>
      <c r="AW25" s="734"/>
      <c r="AX25" s="734"/>
      <c r="AY25" s="806"/>
    </row>
    <row r="26" spans="1:51" ht="25.05" customHeight="1">
      <c r="A26" s="858"/>
      <c r="B26" s="477"/>
      <c r="C26" s="766"/>
      <c r="D26" s="871"/>
      <c r="E26" s="881"/>
      <c r="F26" s="884" t="s">
        <v>443</v>
      </c>
      <c r="G26" s="893"/>
      <c r="H26" s="893"/>
      <c r="I26" s="893"/>
      <c r="J26" s="893"/>
      <c r="K26" s="893"/>
      <c r="L26" s="893"/>
      <c r="M26" s="893"/>
      <c r="N26" s="893"/>
      <c r="O26" s="893"/>
      <c r="P26" s="893"/>
      <c r="Q26" s="893"/>
      <c r="R26" s="893"/>
      <c r="S26" s="893"/>
      <c r="T26" s="893"/>
      <c r="U26" s="893"/>
      <c r="V26" s="893"/>
      <c r="W26" s="893"/>
      <c r="X26" s="893"/>
      <c r="Y26" s="893"/>
      <c r="Z26" s="893"/>
      <c r="AA26" s="893"/>
      <c r="AB26" s="893"/>
      <c r="AC26" s="893"/>
      <c r="AD26" s="893"/>
      <c r="AE26" s="893"/>
      <c r="AF26" s="893"/>
      <c r="AG26" s="893"/>
      <c r="AH26" s="893"/>
      <c r="AI26" s="893"/>
      <c r="AJ26" s="893"/>
      <c r="AK26" s="917"/>
      <c r="AL26" s="925"/>
      <c r="AM26" s="915"/>
      <c r="AN26" s="915"/>
      <c r="AO26" s="915"/>
      <c r="AP26" s="915"/>
      <c r="AQ26" s="915"/>
      <c r="AR26" s="915"/>
      <c r="AS26" s="915"/>
      <c r="AT26" s="915"/>
      <c r="AU26" s="915"/>
      <c r="AV26" s="915"/>
      <c r="AW26" s="915"/>
      <c r="AX26" s="915"/>
      <c r="AY26" s="933"/>
    </row>
    <row r="27" spans="1:51" ht="25.05" customHeight="1">
      <c r="A27" s="858"/>
      <c r="B27" s="578">
        <v>8</v>
      </c>
      <c r="C27" s="586"/>
      <c r="D27" s="870" t="s">
        <v>19</v>
      </c>
      <c r="E27" s="880"/>
      <c r="F27" s="889" t="s">
        <v>221</v>
      </c>
      <c r="G27" s="891"/>
      <c r="H27" s="891"/>
      <c r="I27" s="891"/>
      <c r="J27" s="891"/>
      <c r="K27" s="891"/>
      <c r="L27" s="891"/>
      <c r="M27" s="891"/>
      <c r="N27" s="891"/>
      <c r="O27" s="891"/>
      <c r="P27" s="891"/>
      <c r="Q27" s="891"/>
      <c r="R27" s="901"/>
      <c r="S27" s="901"/>
      <c r="T27" s="901"/>
      <c r="U27" s="901"/>
      <c r="V27" s="901"/>
      <c r="W27" s="901"/>
      <c r="X27" s="901"/>
      <c r="Y27" s="901"/>
      <c r="Z27" s="901"/>
      <c r="AA27" s="901"/>
      <c r="AB27" s="901"/>
      <c r="AC27" s="891"/>
      <c r="AD27" s="891"/>
      <c r="AE27" s="891"/>
      <c r="AF27" s="891"/>
      <c r="AG27" s="891"/>
      <c r="AH27" s="891"/>
      <c r="AI27" s="744"/>
      <c r="AJ27" s="744"/>
      <c r="AK27" s="891"/>
      <c r="AL27" s="731" t="s">
        <v>482</v>
      </c>
      <c r="AM27" s="734"/>
      <c r="AN27" s="734"/>
      <c r="AO27" s="734"/>
      <c r="AP27" s="734"/>
      <c r="AQ27" s="734"/>
      <c r="AR27" s="734"/>
      <c r="AS27" s="734"/>
      <c r="AT27" s="734"/>
      <c r="AU27" s="734"/>
      <c r="AV27" s="734"/>
      <c r="AW27" s="734"/>
      <c r="AX27" s="734"/>
      <c r="AY27" s="806"/>
    </row>
    <row r="28" spans="1:51" ht="25.05" customHeight="1">
      <c r="A28" s="858"/>
      <c r="B28" s="772"/>
      <c r="C28" s="766"/>
      <c r="D28" s="871"/>
      <c r="E28" s="881"/>
      <c r="F28" s="890" t="s">
        <v>434</v>
      </c>
      <c r="G28" s="898"/>
      <c r="H28" s="898"/>
      <c r="I28" s="898"/>
      <c r="J28" s="898"/>
      <c r="K28" s="898"/>
      <c r="L28" s="898"/>
      <c r="M28" s="898"/>
      <c r="N28" s="898"/>
      <c r="O28" s="898"/>
      <c r="P28" s="898"/>
      <c r="Q28" s="898"/>
      <c r="R28" s="898"/>
      <c r="S28" s="898"/>
      <c r="T28" s="898"/>
      <c r="U28" s="898"/>
      <c r="V28" s="898"/>
      <c r="W28" s="898"/>
      <c r="X28" s="898"/>
      <c r="Y28" s="898"/>
      <c r="Z28" s="898"/>
      <c r="AA28" s="898"/>
      <c r="AB28" s="898"/>
      <c r="AC28" s="898"/>
      <c r="AD28" s="898"/>
      <c r="AE28" s="898"/>
      <c r="AF28" s="898"/>
      <c r="AG28" s="898"/>
      <c r="AH28" s="898"/>
      <c r="AI28" s="898"/>
      <c r="AJ28" s="898"/>
      <c r="AK28" s="921"/>
      <c r="AL28" s="925"/>
      <c r="AM28" s="915"/>
      <c r="AN28" s="915"/>
      <c r="AO28" s="915"/>
      <c r="AP28" s="915"/>
      <c r="AQ28" s="915"/>
      <c r="AR28" s="915"/>
      <c r="AS28" s="915"/>
      <c r="AT28" s="915"/>
      <c r="AU28" s="915"/>
      <c r="AV28" s="915"/>
      <c r="AW28" s="915"/>
      <c r="AX28" s="915"/>
      <c r="AY28" s="933"/>
    </row>
    <row r="29" spans="1:51" ht="25.05" customHeight="1">
      <c r="A29" s="814"/>
      <c r="B29" s="622"/>
      <c r="C29" s="622"/>
      <c r="D29" s="622"/>
      <c r="E29" s="622"/>
      <c r="F29" s="622"/>
      <c r="G29" s="622"/>
      <c r="H29" s="622"/>
      <c r="I29" s="622"/>
      <c r="J29" s="622"/>
      <c r="K29" s="622"/>
      <c r="L29" s="622"/>
      <c r="M29" s="622"/>
      <c r="N29" s="622"/>
      <c r="O29" s="622"/>
      <c r="P29" s="622"/>
      <c r="Q29" s="622"/>
      <c r="R29" s="902"/>
      <c r="S29" s="902"/>
      <c r="T29" s="902"/>
      <c r="U29" s="902"/>
      <c r="V29" s="902"/>
      <c r="W29" s="902"/>
      <c r="X29" s="902"/>
      <c r="Y29" s="902"/>
      <c r="Z29" s="902"/>
      <c r="AA29" s="902"/>
      <c r="AB29" s="902"/>
      <c r="AC29" s="622"/>
      <c r="AD29" s="622"/>
      <c r="AE29" s="622"/>
      <c r="AF29" s="622"/>
      <c r="AG29" s="622"/>
      <c r="AH29" s="622"/>
      <c r="AI29" s="407"/>
      <c r="AJ29" s="407"/>
      <c r="AK29" s="622"/>
      <c r="AL29" s="622"/>
      <c r="AM29" s="622"/>
      <c r="AN29" s="622"/>
      <c r="AO29" s="622"/>
      <c r="AP29" s="622"/>
      <c r="AQ29" s="622"/>
      <c r="AR29" s="622"/>
      <c r="AS29" s="622"/>
      <c r="AT29" s="622"/>
      <c r="AU29" s="622"/>
      <c r="AV29" s="622"/>
      <c r="AW29" s="622"/>
      <c r="AX29" s="622"/>
      <c r="AY29" s="846"/>
    </row>
    <row r="30" spans="1:51" ht="25.05" customHeight="1">
      <c r="A30" s="816"/>
      <c r="B30" s="603"/>
      <c r="C30" s="603"/>
      <c r="D30" s="603"/>
      <c r="E30" s="603"/>
      <c r="F30" s="603"/>
      <c r="G30" s="603"/>
      <c r="H30" s="603"/>
      <c r="I30" s="603"/>
      <c r="J30" s="603"/>
      <c r="K30" s="603"/>
      <c r="L30" s="603"/>
      <c r="M30" s="603"/>
      <c r="N30" s="603"/>
      <c r="O30" s="603"/>
      <c r="P30" s="603"/>
      <c r="Q30" s="603"/>
      <c r="R30" s="903"/>
      <c r="S30" s="903"/>
      <c r="T30" s="903"/>
      <c r="U30" s="903"/>
      <c r="V30" s="903"/>
      <c r="W30" s="903"/>
      <c r="X30" s="903"/>
      <c r="Y30" s="903"/>
      <c r="Z30" s="903"/>
      <c r="AA30" s="903"/>
      <c r="AB30" s="903"/>
      <c r="AC30" s="603"/>
      <c r="AD30" s="603"/>
      <c r="AE30" s="603"/>
      <c r="AF30" s="603"/>
      <c r="AG30" s="603"/>
      <c r="AH30" s="603"/>
      <c r="AI30" s="824"/>
      <c r="AJ30" s="824"/>
      <c r="AK30" s="603"/>
      <c r="AL30" s="603"/>
      <c r="AM30" s="603"/>
      <c r="AN30" s="603"/>
      <c r="AO30" s="603"/>
      <c r="AP30" s="603"/>
      <c r="AQ30" s="603"/>
      <c r="AR30" s="603"/>
      <c r="AS30" s="603"/>
      <c r="AT30" s="603"/>
      <c r="AU30" s="603"/>
      <c r="AV30" s="603"/>
      <c r="AW30" s="603"/>
      <c r="AX30" s="603"/>
      <c r="AY30" s="611"/>
    </row>
    <row r="31" spans="1:51" ht="20.100000000000001" customHeight="1">
      <c r="I31" s="899"/>
      <c r="J31" s="899"/>
      <c r="K31" s="899"/>
      <c r="L31" s="899"/>
      <c r="M31" s="900"/>
      <c r="AG31" s="408"/>
    </row>
    <row r="32" spans="1:51"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sheetData>
  <sheetProtection password="BE4D" sheet="1" objects="1" scenarios="1" selectLockedCells="1"/>
  <mergeCells count="74">
    <mergeCell ref="A2:D2"/>
    <mergeCell ref="E2:AK2"/>
    <mergeCell ref="A3:D3"/>
    <mergeCell ref="E3:AK3"/>
    <mergeCell ref="AP3:AR3"/>
    <mergeCell ref="AT3:AU3"/>
    <mergeCell ref="AW3:AX3"/>
    <mergeCell ref="A4:D4"/>
    <mergeCell ref="E4:I4"/>
    <mergeCell ref="J4:K4"/>
    <mergeCell ref="M4:O4"/>
    <mergeCell ref="P4:X4"/>
    <mergeCell ref="Y4:AA4"/>
    <mergeCell ref="AB4:AC4"/>
    <mergeCell ref="AD4:AE4"/>
    <mergeCell ref="AF4:AG4"/>
    <mergeCell ref="AH4:AI4"/>
    <mergeCell ref="AP4:AY4"/>
    <mergeCell ref="AL7:AP7"/>
    <mergeCell ref="AQ7:AY7"/>
    <mergeCell ref="F8:AK8"/>
    <mergeCell ref="AL8:AP8"/>
    <mergeCell ref="AQ8:AY8"/>
    <mergeCell ref="S10:T10"/>
    <mergeCell ref="AL10:AY10"/>
    <mergeCell ref="F11:AK11"/>
    <mergeCell ref="AL11:AY11"/>
    <mergeCell ref="AC12:AK12"/>
    <mergeCell ref="AL12:AP12"/>
    <mergeCell ref="AQ12:AY12"/>
    <mergeCell ref="AC13:AK13"/>
    <mergeCell ref="AL13:AP13"/>
    <mergeCell ref="AQ13:AY13"/>
    <mergeCell ref="AC14:AK14"/>
    <mergeCell ref="AL14:AP14"/>
    <mergeCell ref="AQ14:AY14"/>
    <mergeCell ref="AC15:AK15"/>
    <mergeCell ref="AL15:AP15"/>
    <mergeCell ref="AQ15:AY15"/>
    <mergeCell ref="AC16:AK16"/>
    <mergeCell ref="AL16:AP16"/>
    <mergeCell ref="AQ16:AY16"/>
    <mergeCell ref="F18:AK18"/>
    <mergeCell ref="F19:AK19"/>
    <mergeCell ref="AL19:AY19"/>
    <mergeCell ref="F20:AK20"/>
    <mergeCell ref="F21:AK21"/>
    <mergeCell ref="AL21:AY21"/>
    <mergeCell ref="F22:AK22"/>
    <mergeCell ref="F23:AK23"/>
    <mergeCell ref="AL23:AY23"/>
    <mergeCell ref="AL25:AY25"/>
    <mergeCell ref="F26:AK26"/>
    <mergeCell ref="AL26:AY26"/>
    <mergeCell ref="AL27:AY27"/>
    <mergeCell ref="F28:AK28"/>
    <mergeCell ref="AL28:AY28"/>
    <mergeCell ref="B7:C8"/>
    <mergeCell ref="D7:E8"/>
    <mergeCell ref="B10:C11"/>
    <mergeCell ref="D10:E11"/>
    <mergeCell ref="B12:C16"/>
    <mergeCell ref="D12:E16"/>
    <mergeCell ref="F13:Y16"/>
    <mergeCell ref="B18:C19"/>
    <mergeCell ref="D18:E19"/>
    <mergeCell ref="B20:C21"/>
    <mergeCell ref="D20:E21"/>
    <mergeCell ref="B22:C23"/>
    <mergeCell ref="D22:E23"/>
    <mergeCell ref="B25:C26"/>
    <mergeCell ref="D25:E26"/>
    <mergeCell ref="B27:C28"/>
    <mergeCell ref="D27:E28"/>
  </mergeCells>
  <phoneticPr fontId="21"/>
  <dataValidations count="5">
    <dataValidation type="list" allowBlank="1" showDropDown="0" showInputMessage="1" showErrorMessage="1" sqref="I27:J27 I29:J30">
      <formula1>"☐,☑"</formula1>
    </dataValidation>
    <dataValidation type="list" allowBlank="1" showDropDown="0" showInputMessage="1" showErrorMessage="1" sqref="AG27:AJ27 AG29:AJ30">
      <formula1>"-,○"</formula1>
    </dataValidation>
    <dataValidation type="list" allowBlank="1" showDropDown="0" showInputMessage="1" showErrorMessage="1" sqref="K27:N27 K29:N30">
      <formula1>#REF!</formula1>
    </dataValidation>
    <dataValidation type="list" allowBlank="1" showDropDown="0" showInputMessage="1" showErrorMessage="1" sqref="D7 D10 D27 AL8 D20 D22 D18 D25">
      <formula1>"☑,☐"</formula1>
    </dataValidation>
    <dataValidation type="list" allowBlank="1" showDropDown="0" showInputMessage="1" showErrorMessage="1" sqref="D12:E16">
      <formula1>"0,1,2,3,4,5"</formula1>
    </dataValidation>
  </dataValidations>
  <pageMargins left="0.39370078740157483" right="0.39370078740157483" top="0.59055118110236227" bottom="0.59055118110236227" header="0.31496062992125984" footer="0.31496062992125984"/>
  <pageSetup paperSize="9" scale="68" fitToWidth="1" fitToHeight="1" orientation="landscape" usePrinterDefaults="1" r:id="rId1"/>
  <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木材データベース!$G$3:$G$147</xm:f>
          </x14:formula1>
          <xm:sqref>AC27:AF27 AC29:AF30</xm:sqref>
        </x14:dataValidation>
        <x14:dataValidation type="list" allowBlank="1" showDropDown="0" showInputMessage="1" showErrorMessage="1">
          <x14:formula1>
            <xm:f>木材データベース!$C$3:$C$8</xm:f>
          </x14:formula1>
          <xm:sqref>R27:AB27 R29:AB30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8">
    <tabColor theme="0" tint="-0.5"/>
    <pageSetUpPr fitToPage="1"/>
  </sheetPr>
  <dimension ref="A1:H147"/>
  <sheetViews>
    <sheetView workbookViewId="0"/>
  </sheetViews>
  <sheetFormatPr defaultColWidth="9" defaultRowHeight="18"/>
  <cols>
    <col min="1" max="1" width="14.19921875" style="33" customWidth="1"/>
    <col min="2" max="2" width="27.59765625" style="33" customWidth="1"/>
    <col min="3" max="4" width="18.59765625" style="33" customWidth="1"/>
    <col min="5" max="5" width="21.796875" style="33" customWidth="1"/>
    <col min="6" max="8" width="13.5" style="33" customWidth="1"/>
    <col min="9" max="9" width="17.09765625" style="33" customWidth="1"/>
    <col min="10" max="16384" width="9" style="33"/>
  </cols>
  <sheetData>
    <row r="1" spans="1:8">
      <c r="A1" s="33" t="s">
        <v>299</v>
      </c>
    </row>
    <row r="2" spans="1:8" ht="57.6" customHeight="1">
      <c r="A2" s="938" t="s">
        <v>487</v>
      </c>
      <c r="B2" s="942"/>
      <c r="C2" s="945" t="s">
        <v>319</v>
      </c>
      <c r="D2" s="945" t="s">
        <v>488</v>
      </c>
      <c r="F2" s="945" t="s">
        <v>376</v>
      </c>
      <c r="G2" s="945" t="s">
        <v>489</v>
      </c>
      <c r="H2" s="950" t="s">
        <v>490</v>
      </c>
    </row>
    <row r="3" spans="1:8">
      <c r="A3" s="939" t="s">
        <v>473</v>
      </c>
      <c r="B3" s="939" t="s">
        <v>491</v>
      </c>
      <c r="C3" s="946"/>
      <c r="D3" s="947">
        <v>0.5</v>
      </c>
      <c r="F3" s="939" t="s">
        <v>286</v>
      </c>
      <c r="G3" s="949">
        <v>0.38</v>
      </c>
      <c r="H3" s="949">
        <f t="shared" ref="H3:H66" si="0">ROUND(G3*0.87,2)</f>
        <v>0.33</v>
      </c>
    </row>
    <row r="4" spans="1:8">
      <c r="A4" s="939" t="s">
        <v>161</v>
      </c>
      <c r="B4" s="939" t="s">
        <v>462</v>
      </c>
      <c r="C4" s="947">
        <v>0.59599999999999997</v>
      </c>
      <c r="D4" s="947">
        <v>0.45100000000000001</v>
      </c>
      <c r="F4" s="939" t="s">
        <v>258</v>
      </c>
      <c r="G4" s="949">
        <v>0.38</v>
      </c>
      <c r="H4" s="949">
        <f t="shared" si="0"/>
        <v>0.33</v>
      </c>
    </row>
    <row r="5" spans="1:8">
      <c r="A5" s="939" t="s">
        <v>161</v>
      </c>
      <c r="B5" s="939" t="s">
        <v>168</v>
      </c>
      <c r="C5" s="947">
        <v>0.78800000000000003</v>
      </c>
      <c r="D5" s="947">
        <v>0.42499999999999999</v>
      </c>
      <c r="F5" s="939" t="s">
        <v>342</v>
      </c>
      <c r="G5" s="949">
        <v>0.44</v>
      </c>
      <c r="H5" s="949">
        <f t="shared" si="0"/>
        <v>0.38</v>
      </c>
    </row>
    <row r="6" spans="1:8">
      <c r="A6" s="939" t="s">
        <v>161</v>
      </c>
      <c r="B6" s="939" t="s">
        <v>454</v>
      </c>
      <c r="C6" s="947">
        <v>0.69099999999999995</v>
      </c>
      <c r="D6" s="947">
        <v>0.42699999999999999</v>
      </c>
      <c r="F6" s="939" t="s">
        <v>382</v>
      </c>
      <c r="G6" s="949">
        <v>0.52</v>
      </c>
      <c r="H6" s="949">
        <f t="shared" si="0"/>
        <v>0.45</v>
      </c>
    </row>
    <row r="7" spans="1:8">
      <c r="A7" s="939" t="s">
        <v>161</v>
      </c>
      <c r="B7" s="939" t="s">
        <v>463</v>
      </c>
      <c r="C7" s="947">
        <v>0.159</v>
      </c>
      <c r="D7" s="947">
        <v>0.47399999999999998</v>
      </c>
      <c r="F7" s="939" t="s">
        <v>494</v>
      </c>
      <c r="G7" s="949">
        <v>0.5</v>
      </c>
      <c r="H7" s="949">
        <f t="shared" si="0"/>
        <v>0.44</v>
      </c>
    </row>
    <row r="8" spans="1:8">
      <c r="A8" s="940" t="s">
        <v>236</v>
      </c>
      <c r="B8" s="940" t="s">
        <v>495</v>
      </c>
      <c r="C8" s="948">
        <v>0.54200000000000004</v>
      </c>
      <c r="D8" s="947">
        <v>0.49299999999999999</v>
      </c>
      <c r="F8" s="939" t="s">
        <v>496</v>
      </c>
      <c r="G8" s="949">
        <v>0.4</v>
      </c>
      <c r="H8" s="949">
        <f t="shared" si="0"/>
        <v>0.35</v>
      </c>
    </row>
    <row r="9" spans="1:8">
      <c r="A9" s="941"/>
      <c r="B9" s="943"/>
      <c r="C9" s="943"/>
      <c r="D9" s="944"/>
      <c r="F9" s="939" t="s">
        <v>493</v>
      </c>
      <c r="G9" s="949">
        <v>0.43</v>
      </c>
      <c r="H9" s="949">
        <f t="shared" si="0"/>
        <v>0.37</v>
      </c>
    </row>
    <row r="10" spans="1:8">
      <c r="B10" s="944"/>
      <c r="C10" s="944"/>
      <c r="D10" s="944"/>
      <c r="F10" s="939" t="s">
        <v>357</v>
      </c>
      <c r="G10" s="949">
        <v>0.34</v>
      </c>
      <c r="H10" s="949">
        <f t="shared" si="0"/>
        <v>0.3</v>
      </c>
    </row>
    <row r="11" spans="1:8">
      <c r="F11" s="939" t="s">
        <v>275</v>
      </c>
      <c r="G11" s="949">
        <v>0.36</v>
      </c>
      <c r="H11" s="949">
        <f t="shared" si="0"/>
        <v>0.31</v>
      </c>
    </row>
    <row r="12" spans="1:8">
      <c r="A12" s="33" t="s">
        <v>173</v>
      </c>
      <c r="F12" s="939" t="s">
        <v>497</v>
      </c>
      <c r="G12" s="949">
        <v>0.45</v>
      </c>
      <c r="H12" s="949">
        <f t="shared" si="0"/>
        <v>0.39</v>
      </c>
    </row>
    <row r="13" spans="1:8">
      <c r="A13" s="33" t="s">
        <v>409</v>
      </c>
      <c r="F13" s="939" t="s">
        <v>492</v>
      </c>
      <c r="G13" s="949">
        <v>0.47</v>
      </c>
      <c r="H13" s="949">
        <f t="shared" si="0"/>
        <v>0.41</v>
      </c>
    </row>
    <row r="14" spans="1:8">
      <c r="A14" s="33" t="s">
        <v>20</v>
      </c>
      <c r="F14" s="939" t="s">
        <v>385</v>
      </c>
      <c r="G14" s="949">
        <v>0.44</v>
      </c>
      <c r="H14" s="949">
        <f t="shared" si="0"/>
        <v>0.38</v>
      </c>
    </row>
    <row r="15" spans="1:8">
      <c r="F15" s="939" t="s">
        <v>499</v>
      </c>
      <c r="G15" s="949">
        <v>0.45</v>
      </c>
      <c r="H15" s="949">
        <f t="shared" si="0"/>
        <v>0.39</v>
      </c>
    </row>
    <row r="16" spans="1:8">
      <c r="F16" s="939" t="s">
        <v>395</v>
      </c>
      <c r="G16" s="949">
        <v>0.54</v>
      </c>
      <c r="H16" s="949">
        <f t="shared" si="0"/>
        <v>0.47</v>
      </c>
    </row>
    <row r="17" spans="6:8">
      <c r="F17" s="939" t="s">
        <v>501</v>
      </c>
      <c r="G17" s="949">
        <v>0.49</v>
      </c>
      <c r="H17" s="949">
        <f t="shared" si="0"/>
        <v>0.43</v>
      </c>
    </row>
    <row r="18" spans="6:8">
      <c r="F18" s="939" t="s">
        <v>55</v>
      </c>
      <c r="G18" s="949">
        <v>0.5</v>
      </c>
      <c r="H18" s="949">
        <f t="shared" si="0"/>
        <v>0.44</v>
      </c>
    </row>
    <row r="19" spans="6:8">
      <c r="F19" s="939" t="s">
        <v>502</v>
      </c>
      <c r="G19" s="949">
        <v>0.54</v>
      </c>
      <c r="H19" s="949">
        <f t="shared" si="0"/>
        <v>0.47</v>
      </c>
    </row>
    <row r="20" spans="6:8">
      <c r="F20" s="939" t="s">
        <v>503</v>
      </c>
      <c r="G20" s="949">
        <v>0.42</v>
      </c>
      <c r="H20" s="949">
        <f t="shared" si="0"/>
        <v>0.37</v>
      </c>
    </row>
    <row r="21" spans="6:8">
      <c r="F21" s="939" t="s">
        <v>324</v>
      </c>
      <c r="G21" s="949">
        <v>0.51</v>
      </c>
      <c r="H21" s="949">
        <f t="shared" si="0"/>
        <v>0.44</v>
      </c>
    </row>
    <row r="22" spans="6:8">
      <c r="F22" s="939" t="s">
        <v>452</v>
      </c>
      <c r="G22" s="949">
        <v>0.53</v>
      </c>
      <c r="H22" s="949">
        <f t="shared" si="0"/>
        <v>0.46</v>
      </c>
    </row>
    <row r="23" spans="6:8">
      <c r="F23" s="939" t="s">
        <v>340</v>
      </c>
      <c r="G23" s="949">
        <v>0.65</v>
      </c>
      <c r="H23" s="949">
        <f t="shared" si="0"/>
        <v>0.56999999999999995</v>
      </c>
    </row>
    <row r="24" spans="6:8">
      <c r="F24" s="939" t="s">
        <v>200</v>
      </c>
      <c r="G24" s="949">
        <v>0.52</v>
      </c>
      <c r="H24" s="949">
        <f t="shared" si="0"/>
        <v>0.45</v>
      </c>
    </row>
    <row r="25" spans="6:8">
      <c r="F25" s="939" t="s">
        <v>504</v>
      </c>
      <c r="G25" s="949">
        <v>0.67</v>
      </c>
      <c r="H25" s="949">
        <f t="shared" si="0"/>
        <v>0.57999999999999996</v>
      </c>
    </row>
    <row r="26" spans="6:8">
      <c r="F26" s="939" t="s">
        <v>505</v>
      </c>
      <c r="G26" s="949">
        <v>0.56999999999999995</v>
      </c>
      <c r="H26" s="949">
        <f t="shared" si="0"/>
        <v>0.5</v>
      </c>
    </row>
    <row r="27" spans="6:8">
      <c r="F27" s="939" t="s">
        <v>394</v>
      </c>
      <c r="G27" s="949">
        <v>0.9</v>
      </c>
      <c r="H27" s="949">
        <f t="shared" si="0"/>
        <v>0.78</v>
      </c>
    </row>
    <row r="28" spans="6:8">
      <c r="F28" s="939" t="s">
        <v>417</v>
      </c>
      <c r="G28" s="949">
        <v>0.73</v>
      </c>
      <c r="H28" s="949">
        <f t="shared" si="0"/>
        <v>0.64</v>
      </c>
    </row>
    <row r="29" spans="6:8">
      <c r="F29" s="939" t="s">
        <v>506</v>
      </c>
      <c r="G29" s="949">
        <v>0.3</v>
      </c>
      <c r="H29" s="949">
        <f t="shared" si="0"/>
        <v>0.26</v>
      </c>
    </row>
    <row r="30" spans="6:8">
      <c r="F30" s="939" t="s">
        <v>455</v>
      </c>
      <c r="G30" s="949">
        <v>0.9</v>
      </c>
      <c r="H30" s="949">
        <f t="shared" si="0"/>
        <v>0.78</v>
      </c>
    </row>
    <row r="31" spans="6:8">
      <c r="F31" s="939" t="s">
        <v>507</v>
      </c>
      <c r="G31" s="949">
        <v>0.5</v>
      </c>
      <c r="H31" s="949">
        <f t="shared" si="0"/>
        <v>0.44</v>
      </c>
    </row>
    <row r="32" spans="6:8">
      <c r="F32" s="939" t="s">
        <v>140</v>
      </c>
      <c r="G32" s="949">
        <v>0.61</v>
      </c>
      <c r="H32" s="949">
        <f t="shared" si="0"/>
        <v>0.53</v>
      </c>
    </row>
    <row r="33" spans="6:8">
      <c r="F33" s="939" t="s">
        <v>69</v>
      </c>
      <c r="G33" s="949">
        <v>0.69</v>
      </c>
      <c r="H33" s="949">
        <f t="shared" si="0"/>
        <v>0.6</v>
      </c>
    </row>
    <row r="34" spans="6:8">
      <c r="F34" s="939" t="s">
        <v>508</v>
      </c>
      <c r="G34" s="949">
        <v>0.6</v>
      </c>
      <c r="H34" s="949">
        <f t="shared" si="0"/>
        <v>0.52</v>
      </c>
    </row>
    <row r="35" spans="6:8">
      <c r="F35" s="939" t="s">
        <v>510</v>
      </c>
      <c r="G35" s="949">
        <v>0.54</v>
      </c>
      <c r="H35" s="949">
        <f t="shared" si="0"/>
        <v>0.47</v>
      </c>
    </row>
    <row r="36" spans="6:8">
      <c r="F36" s="939" t="s">
        <v>511</v>
      </c>
      <c r="G36" s="949">
        <v>0.61</v>
      </c>
      <c r="H36" s="949">
        <f t="shared" si="0"/>
        <v>0.53</v>
      </c>
    </row>
    <row r="37" spans="6:8">
      <c r="F37" s="939" t="s">
        <v>513</v>
      </c>
      <c r="G37" s="949">
        <v>0.65</v>
      </c>
      <c r="H37" s="949">
        <f t="shared" si="0"/>
        <v>0.56999999999999995</v>
      </c>
    </row>
    <row r="38" spans="6:8">
      <c r="F38" s="939" t="s">
        <v>512</v>
      </c>
      <c r="G38" s="949">
        <v>0.69</v>
      </c>
      <c r="H38" s="949">
        <f t="shared" si="0"/>
        <v>0.6</v>
      </c>
    </row>
    <row r="39" spans="6:8">
      <c r="F39" s="939" t="s">
        <v>514</v>
      </c>
      <c r="G39" s="949">
        <v>0.87</v>
      </c>
      <c r="H39" s="949">
        <f t="shared" si="0"/>
        <v>0.76</v>
      </c>
    </row>
    <row r="40" spans="6:8">
      <c r="F40" s="939" t="s">
        <v>515</v>
      </c>
      <c r="G40" s="949">
        <v>0.8</v>
      </c>
      <c r="H40" s="949">
        <f t="shared" si="0"/>
        <v>0.7</v>
      </c>
    </row>
    <row r="41" spans="6:8">
      <c r="F41" s="939" t="s">
        <v>193</v>
      </c>
      <c r="G41" s="949">
        <v>0.96</v>
      </c>
      <c r="H41" s="949">
        <f t="shared" si="0"/>
        <v>0.84</v>
      </c>
    </row>
    <row r="42" spans="6:8">
      <c r="F42" s="939" t="s">
        <v>86</v>
      </c>
      <c r="G42" s="949">
        <v>0.83</v>
      </c>
      <c r="H42" s="949">
        <f t="shared" si="0"/>
        <v>0.72</v>
      </c>
    </row>
    <row r="43" spans="6:8">
      <c r="F43" s="939" t="s">
        <v>517</v>
      </c>
      <c r="G43" s="949">
        <v>0.84</v>
      </c>
      <c r="H43" s="949">
        <f t="shared" si="0"/>
        <v>0.73</v>
      </c>
    </row>
    <row r="44" spans="6:8">
      <c r="F44" s="939" t="s">
        <v>392</v>
      </c>
      <c r="G44" s="949">
        <v>0.68</v>
      </c>
      <c r="H44" s="949">
        <f t="shared" si="0"/>
        <v>0.59</v>
      </c>
    </row>
    <row r="45" spans="6:8">
      <c r="F45" s="939" t="s">
        <v>518</v>
      </c>
      <c r="G45" s="949">
        <v>0.79</v>
      </c>
      <c r="H45" s="949">
        <f t="shared" si="0"/>
        <v>0.69</v>
      </c>
    </row>
    <row r="46" spans="6:8">
      <c r="F46" s="939" t="s">
        <v>519</v>
      </c>
      <c r="G46" s="949">
        <v>1.07</v>
      </c>
      <c r="H46" s="949">
        <f t="shared" si="0"/>
        <v>0.93</v>
      </c>
    </row>
    <row r="47" spans="6:8">
      <c r="F47" s="939" t="s">
        <v>170</v>
      </c>
      <c r="G47" s="949">
        <v>0.9</v>
      </c>
      <c r="H47" s="949">
        <f t="shared" si="0"/>
        <v>0.78</v>
      </c>
    </row>
    <row r="48" spans="6:8">
      <c r="F48" s="939" t="s">
        <v>520</v>
      </c>
      <c r="G48" s="949">
        <v>0.52</v>
      </c>
      <c r="H48" s="949">
        <f t="shared" si="0"/>
        <v>0.45</v>
      </c>
    </row>
    <row r="49" spans="6:8">
      <c r="F49" s="939" t="s">
        <v>521</v>
      </c>
      <c r="G49" s="949">
        <v>0.53</v>
      </c>
      <c r="H49" s="949">
        <f t="shared" si="0"/>
        <v>0.46</v>
      </c>
    </row>
    <row r="50" spans="6:8">
      <c r="F50" s="939" t="s">
        <v>279</v>
      </c>
      <c r="G50" s="949">
        <v>0.45</v>
      </c>
      <c r="H50" s="949">
        <f t="shared" si="0"/>
        <v>0.39</v>
      </c>
    </row>
    <row r="51" spans="6:8">
      <c r="F51" s="939" t="s">
        <v>522</v>
      </c>
      <c r="G51" s="949">
        <v>0.52</v>
      </c>
      <c r="H51" s="949">
        <f t="shared" si="0"/>
        <v>0.45</v>
      </c>
    </row>
    <row r="52" spans="6:8">
      <c r="F52" s="939" t="s">
        <v>524</v>
      </c>
      <c r="G52" s="949">
        <v>0.65</v>
      </c>
      <c r="H52" s="949">
        <f t="shared" si="0"/>
        <v>0.56999999999999995</v>
      </c>
    </row>
    <row r="53" spans="6:8">
      <c r="F53" s="939" t="s">
        <v>525</v>
      </c>
      <c r="G53" s="949">
        <v>0.59</v>
      </c>
      <c r="H53" s="949">
        <f t="shared" si="0"/>
        <v>0.51</v>
      </c>
    </row>
    <row r="54" spans="6:8">
      <c r="F54" s="939" t="s">
        <v>269</v>
      </c>
      <c r="G54" s="949">
        <v>0.49</v>
      </c>
      <c r="H54" s="949">
        <f t="shared" si="0"/>
        <v>0.43</v>
      </c>
    </row>
    <row r="55" spans="6:8">
      <c r="F55" s="939" t="s">
        <v>163</v>
      </c>
      <c r="G55" s="949">
        <v>0.62</v>
      </c>
      <c r="H55" s="949">
        <f t="shared" si="0"/>
        <v>0.54</v>
      </c>
    </row>
    <row r="56" spans="6:8">
      <c r="F56" s="939" t="s">
        <v>246</v>
      </c>
      <c r="G56" s="949">
        <v>0.55000000000000004</v>
      </c>
      <c r="H56" s="949">
        <f t="shared" si="0"/>
        <v>0.48</v>
      </c>
    </row>
    <row r="57" spans="6:8">
      <c r="F57" s="939" t="s">
        <v>526</v>
      </c>
      <c r="G57" s="949">
        <v>0.53</v>
      </c>
      <c r="H57" s="949">
        <f t="shared" si="0"/>
        <v>0.46</v>
      </c>
    </row>
    <row r="58" spans="6:8">
      <c r="F58" s="939" t="s">
        <v>243</v>
      </c>
      <c r="G58" s="949">
        <v>0.75</v>
      </c>
      <c r="H58" s="949">
        <f t="shared" si="0"/>
        <v>0.65</v>
      </c>
    </row>
    <row r="59" spans="6:8">
      <c r="F59" s="939" t="s">
        <v>527</v>
      </c>
      <c r="G59" s="949">
        <v>0.71</v>
      </c>
      <c r="H59" s="949">
        <f t="shared" si="0"/>
        <v>0.62</v>
      </c>
    </row>
    <row r="60" spans="6:8">
      <c r="F60" s="939" t="s">
        <v>374</v>
      </c>
      <c r="G60" s="949">
        <v>0.72</v>
      </c>
      <c r="H60" s="949">
        <f t="shared" si="0"/>
        <v>0.63</v>
      </c>
    </row>
    <row r="61" spans="6:8">
      <c r="F61" s="939" t="s">
        <v>259</v>
      </c>
      <c r="G61" s="949">
        <v>0.62</v>
      </c>
      <c r="H61" s="949">
        <f t="shared" si="0"/>
        <v>0.54</v>
      </c>
    </row>
    <row r="62" spans="6:8">
      <c r="F62" s="939" t="s">
        <v>110</v>
      </c>
      <c r="G62" s="949">
        <v>0.49</v>
      </c>
      <c r="H62" s="949">
        <f t="shared" si="0"/>
        <v>0.43</v>
      </c>
    </row>
    <row r="63" spans="6:8">
      <c r="F63" s="939" t="s">
        <v>529</v>
      </c>
      <c r="G63" s="949">
        <v>0.42</v>
      </c>
      <c r="H63" s="949">
        <f t="shared" si="0"/>
        <v>0.37</v>
      </c>
    </row>
    <row r="64" spans="6:8">
      <c r="F64" s="939" t="s">
        <v>262</v>
      </c>
      <c r="G64" s="949">
        <v>0.5</v>
      </c>
      <c r="H64" s="949">
        <f t="shared" si="0"/>
        <v>0.44</v>
      </c>
    </row>
    <row r="65" spans="6:8">
      <c r="F65" s="939" t="s">
        <v>530</v>
      </c>
      <c r="G65" s="949">
        <v>0.63</v>
      </c>
      <c r="H65" s="949">
        <f t="shared" si="0"/>
        <v>0.55000000000000004</v>
      </c>
    </row>
    <row r="66" spans="6:8">
      <c r="F66" s="939" t="s">
        <v>350</v>
      </c>
      <c r="G66" s="949">
        <v>0.69</v>
      </c>
      <c r="H66" s="949">
        <f t="shared" si="0"/>
        <v>0.6</v>
      </c>
    </row>
    <row r="67" spans="6:8">
      <c r="F67" s="939" t="s">
        <v>286</v>
      </c>
      <c r="G67" s="949">
        <v>0.38</v>
      </c>
      <c r="H67" s="949">
        <f t="shared" ref="H67:H130" si="1">ROUND(G67*0.87,2)</f>
        <v>0.33</v>
      </c>
    </row>
    <row r="68" spans="6:8">
      <c r="F68" s="939" t="s">
        <v>531</v>
      </c>
      <c r="G68" s="949">
        <v>0.55000000000000004</v>
      </c>
      <c r="H68" s="949">
        <f t="shared" si="1"/>
        <v>0.48</v>
      </c>
    </row>
    <row r="69" spans="6:8">
      <c r="F69" s="939" t="s">
        <v>532</v>
      </c>
      <c r="G69" s="949">
        <v>0.46</v>
      </c>
      <c r="H69" s="949">
        <f t="shared" si="1"/>
        <v>0.4</v>
      </c>
    </row>
    <row r="70" spans="6:8">
      <c r="F70" s="939" t="s">
        <v>533</v>
      </c>
      <c r="G70" s="949">
        <v>0.47</v>
      </c>
      <c r="H70" s="949">
        <f t="shared" si="1"/>
        <v>0.41</v>
      </c>
    </row>
    <row r="71" spans="6:8">
      <c r="F71" s="939" t="s">
        <v>534</v>
      </c>
      <c r="G71" s="949">
        <v>0.51</v>
      </c>
      <c r="H71" s="949">
        <f t="shared" si="1"/>
        <v>0.44</v>
      </c>
    </row>
    <row r="72" spans="6:8">
      <c r="F72" s="939" t="s">
        <v>77</v>
      </c>
      <c r="G72" s="949">
        <v>0.37</v>
      </c>
      <c r="H72" s="949">
        <f t="shared" si="1"/>
        <v>0.32</v>
      </c>
    </row>
    <row r="73" spans="6:8">
      <c r="F73" s="939" t="s">
        <v>301</v>
      </c>
      <c r="G73" s="949">
        <v>0.49</v>
      </c>
      <c r="H73" s="949">
        <f t="shared" si="1"/>
        <v>0.43</v>
      </c>
    </row>
    <row r="74" spans="6:8">
      <c r="F74" s="939" t="s">
        <v>535</v>
      </c>
      <c r="G74" s="949">
        <v>0.47</v>
      </c>
      <c r="H74" s="949">
        <f t="shared" si="1"/>
        <v>0.41</v>
      </c>
    </row>
    <row r="75" spans="6:8">
      <c r="F75" s="939" t="s">
        <v>536</v>
      </c>
      <c r="G75" s="949">
        <v>0.46</v>
      </c>
      <c r="H75" s="949">
        <f t="shared" si="1"/>
        <v>0.4</v>
      </c>
    </row>
    <row r="76" spans="6:8">
      <c r="F76" s="939" t="s">
        <v>537</v>
      </c>
      <c r="G76" s="949">
        <v>0.41</v>
      </c>
      <c r="H76" s="949">
        <f t="shared" si="1"/>
        <v>0.36</v>
      </c>
    </row>
    <row r="77" spans="6:8">
      <c r="F77" s="939" t="s">
        <v>538</v>
      </c>
      <c r="G77" s="949">
        <v>0.42</v>
      </c>
      <c r="H77" s="949">
        <f t="shared" si="1"/>
        <v>0.37</v>
      </c>
    </row>
    <row r="78" spans="6:8">
      <c r="F78" s="939" t="s">
        <v>291</v>
      </c>
      <c r="G78" s="949">
        <v>0.46</v>
      </c>
      <c r="H78" s="949">
        <f t="shared" si="1"/>
        <v>0.4</v>
      </c>
    </row>
    <row r="79" spans="6:8">
      <c r="F79" s="939" t="s">
        <v>539</v>
      </c>
      <c r="G79" s="949">
        <v>0.71</v>
      </c>
      <c r="H79" s="949">
        <f t="shared" si="1"/>
        <v>0.62</v>
      </c>
    </row>
    <row r="80" spans="6:8">
      <c r="F80" s="939" t="s">
        <v>540</v>
      </c>
      <c r="G80" s="949">
        <v>0.82</v>
      </c>
      <c r="H80" s="949">
        <f t="shared" si="1"/>
        <v>0.71</v>
      </c>
    </row>
    <row r="81" spans="1:8">
      <c r="F81" s="939" t="s">
        <v>541</v>
      </c>
      <c r="G81" s="949">
        <v>0.63</v>
      </c>
      <c r="H81" s="949">
        <f t="shared" si="1"/>
        <v>0.55000000000000004</v>
      </c>
    </row>
    <row r="82" spans="1:8">
      <c r="F82" s="939" t="s">
        <v>80</v>
      </c>
      <c r="G82" s="949">
        <v>0.69</v>
      </c>
      <c r="H82" s="949">
        <f t="shared" si="1"/>
        <v>0.6</v>
      </c>
    </row>
    <row r="83" spans="1:8">
      <c r="F83" s="939" t="s">
        <v>542</v>
      </c>
      <c r="G83" s="949">
        <v>0.45</v>
      </c>
      <c r="H83" s="949">
        <f t="shared" si="1"/>
        <v>0.39</v>
      </c>
    </row>
    <row r="84" spans="1:8">
      <c r="F84" s="939" t="s">
        <v>543</v>
      </c>
      <c r="G84" s="949">
        <v>0.46</v>
      </c>
      <c r="H84" s="949">
        <f t="shared" si="1"/>
        <v>0.4</v>
      </c>
    </row>
    <row r="85" spans="1:8">
      <c r="A85" s="33" t="s">
        <v>334</v>
      </c>
      <c r="F85" s="939" t="s">
        <v>545</v>
      </c>
      <c r="G85" s="949">
        <v>0.45</v>
      </c>
      <c r="H85" s="949">
        <f t="shared" si="1"/>
        <v>0.39</v>
      </c>
    </row>
    <row r="86" spans="1:8">
      <c r="F86" s="939" t="s">
        <v>546</v>
      </c>
      <c r="G86" s="949">
        <v>0.6</v>
      </c>
      <c r="H86" s="949">
        <f t="shared" si="1"/>
        <v>0.52</v>
      </c>
    </row>
    <row r="87" spans="1:8">
      <c r="F87" s="939" t="s">
        <v>547</v>
      </c>
      <c r="G87" s="949">
        <v>0.43</v>
      </c>
      <c r="H87" s="949">
        <f t="shared" si="1"/>
        <v>0.37</v>
      </c>
    </row>
    <row r="88" spans="1:8">
      <c r="F88" s="939" t="s">
        <v>278</v>
      </c>
      <c r="G88" s="949">
        <v>0.8</v>
      </c>
      <c r="H88" s="949">
        <f t="shared" si="1"/>
        <v>0.7</v>
      </c>
    </row>
    <row r="89" spans="1:8">
      <c r="F89" s="939" t="s">
        <v>548</v>
      </c>
      <c r="G89" s="949">
        <v>0.44</v>
      </c>
      <c r="H89" s="949">
        <f t="shared" si="1"/>
        <v>0.38</v>
      </c>
    </row>
    <row r="90" spans="1:8">
      <c r="F90" s="939" t="s">
        <v>549</v>
      </c>
      <c r="G90" s="949">
        <v>0.16</v>
      </c>
      <c r="H90" s="949">
        <f t="shared" si="1"/>
        <v>0.14000000000000001</v>
      </c>
    </row>
    <row r="91" spans="1:8">
      <c r="F91" s="939" t="s">
        <v>550</v>
      </c>
      <c r="G91" s="949">
        <v>0.56000000000000005</v>
      </c>
      <c r="H91" s="949">
        <f t="shared" si="1"/>
        <v>0.49</v>
      </c>
    </row>
    <row r="92" spans="1:8">
      <c r="F92" s="939" t="s">
        <v>551</v>
      </c>
      <c r="G92" s="949">
        <v>0.39</v>
      </c>
      <c r="H92" s="949">
        <f t="shared" si="1"/>
        <v>0.34</v>
      </c>
    </row>
    <row r="93" spans="1:8">
      <c r="F93" s="939" t="s">
        <v>552</v>
      </c>
      <c r="G93" s="949">
        <v>0.76</v>
      </c>
      <c r="H93" s="949">
        <f t="shared" si="1"/>
        <v>0.66</v>
      </c>
    </row>
    <row r="94" spans="1:8">
      <c r="F94" s="939" t="s">
        <v>554</v>
      </c>
      <c r="G94" s="949">
        <v>0.6</v>
      </c>
      <c r="H94" s="949">
        <f t="shared" si="1"/>
        <v>0.52</v>
      </c>
    </row>
    <row r="95" spans="1:8">
      <c r="F95" s="939" t="s">
        <v>556</v>
      </c>
      <c r="G95" s="949">
        <v>0.69</v>
      </c>
      <c r="H95" s="949">
        <f t="shared" si="1"/>
        <v>0.6</v>
      </c>
    </row>
    <row r="96" spans="1:8">
      <c r="F96" s="939" t="s">
        <v>509</v>
      </c>
      <c r="G96" s="949">
        <v>0.85</v>
      </c>
      <c r="H96" s="949">
        <f t="shared" si="1"/>
        <v>0.74</v>
      </c>
    </row>
    <row r="97" spans="6:8">
      <c r="F97" s="939" t="s">
        <v>557</v>
      </c>
      <c r="G97" s="949">
        <v>0.38</v>
      </c>
      <c r="H97" s="949">
        <f t="shared" si="1"/>
        <v>0.33</v>
      </c>
    </row>
    <row r="98" spans="6:8">
      <c r="F98" s="939" t="s">
        <v>558</v>
      </c>
      <c r="G98" s="949">
        <v>0.65</v>
      </c>
      <c r="H98" s="949">
        <f t="shared" si="1"/>
        <v>0.56999999999999995</v>
      </c>
    </row>
    <row r="99" spans="6:8">
      <c r="F99" s="939" t="s">
        <v>559</v>
      </c>
      <c r="G99" s="949">
        <v>0.92</v>
      </c>
      <c r="H99" s="949">
        <f t="shared" si="1"/>
        <v>0.8</v>
      </c>
    </row>
    <row r="100" spans="6:8">
      <c r="F100" s="939" t="s">
        <v>293</v>
      </c>
      <c r="G100" s="949">
        <v>0.65</v>
      </c>
      <c r="H100" s="949">
        <f t="shared" si="1"/>
        <v>0.56999999999999995</v>
      </c>
    </row>
    <row r="101" spans="6:8">
      <c r="F101" s="939" t="s">
        <v>284</v>
      </c>
      <c r="G101" s="949">
        <v>0.47</v>
      </c>
      <c r="H101" s="949">
        <f t="shared" si="1"/>
        <v>0.41</v>
      </c>
    </row>
    <row r="102" spans="6:8">
      <c r="F102" s="939" t="s">
        <v>560</v>
      </c>
      <c r="G102" s="949">
        <v>0.96</v>
      </c>
      <c r="H102" s="949">
        <f t="shared" si="1"/>
        <v>0.84</v>
      </c>
    </row>
    <row r="103" spans="6:8">
      <c r="F103" s="939" t="s">
        <v>563</v>
      </c>
      <c r="G103" s="949">
        <v>0.34</v>
      </c>
      <c r="H103" s="949">
        <f t="shared" si="1"/>
        <v>0.3</v>
      </c>
    </row>
    <row r="104" spans="6:8">
      <c r="F104" s="939" t="s">
        <v>369</v>
      </c>
      <c r="G104" s="949">
        <v>0.85</v>
      </c>
      <c r="H104" s="949">
        <f t="shared" si="1"/>
        <v>0.74</v>
      </c>
    </row>
    <row r="105" spans="6:8">
      <c r="F105" s="939" t="s">
        <v>64</v>
      </c>
      <c r="G105" s="949">
        <v>0.82</v>
      </c>
      <c r="H105" s="949">
        <f t="shared" si="1"/>
        <v>0.71</v>
      </c>
    </row>
    <row r="106" spans="6:8">
      <c r="F106" s="939" t="s">
        <v>480</v>
      </c>
      <c r="G106" s="949">
        <v>0.87</v>
      </c>
      <c r="H106" s="949">
        <f t="shared" si="1"/>
        <v>0.76</v>
      </c>
    </row>
    <row r="107" spans="6:8">
      <c r="F107" s="939" t="s">
        <v>528</v>
      </c>
      <c r="G107" s="949">
        <v>0.83</v>
      </c>
      <c r="H107" s="949">
        <f t="shared" si="1"/>
        <v>0.72</v>
      </c>
    </row>
    <row r="108" spans="6:8">
      <c r="F108" s="939" t="s">
        <v>516</v>
      </c>
      <c r="G108" s="949">
        <v>0.65</v>
      </c>
      <c r="H108" s="949">
        <f t="shared" si="1"/>
        <v>0.56999999999999995</v>
      </c>
    </row>
    <row r="109" spans="6:8">
      <c r="F109" s="939" t="s">
        <v>230</v>
      </c>
      <c r="G109" s="949">
        <v>0.48</v>
      </c>
      <c r="H109" s="949">
        <f t="shared" si="1"/>
        <v>0.42</v>
      </c>
    </row>
    <row r="110" spans="6:8">
      <c r="F110" s="939" t="s">
        <v>564</v>
      </c>
      <c r="G110" s="949">
        <v>0.64</v>
      </c>
      <c r="H110" s="949">
        <f t="shared" si="1"/>
        <v>0.56000000000000005</v>
      </c>
    </row>
    <row r="111" spans="6:8">
      <c r="F111" s="939" t="s">
        <v>498</v>
      </c>
      <c r="G111" s="949">
        <v>0.46</v>
      </c>
      <c r="H111" s="949">
        <f t="shared" si="1"/>
        <v>0.4</v>
      </c>
    </row>
    <row r="112" spans="6:8">
      <c r="F112" s="939" t="s">
        <v>459</v>
      </c>
      <c r="G112" s="949">
        <v>0.7</v>
      </c>
      <c r="H112" s="949">
        <f t="shared" si="1"/>
        <v>0.61</v>
      </c>
    </row>
    <row r="113" spans="6:8">
      <c r="F113" s="939" t="s">
        <v>113</v>
      </c>
      <c r="G113" s="949">
        <v>0.64</v>
      </c>
      <c r="H113" s="949">
        <f t="shared" si="1"/>
        <v>0.56000000000000005</v>
      </c>
    </row>
    <row r="114" spans="6:8">
      <c r="F114" s="939" t="s">
        <v>373</v>
      </c>
      <c r="G114" s="949">
        <v>0.4</v>
      </c>
      <c r="H114" s="949">
        <f t="shared" si="1"/>
        <v>0.35</v>
      </c>
    </row>
    <row r="115" spans="6:8">
      <c r="F115" s="939" t="s">
        <v>565</v>
      </c>
      <c r="G115" s="949">
        <v>0.76</v>
      </c>
      <c r="H115" s="949">
        <f t="shared" si="1"/>
        <v>0.66</v>
      </c>
    </row>
    <row r="116" spans="6:8">
      <c r="F116" s="939" t="s">
        <v>566</v>
      </c>
      <c r="G116" s="949">
        <v>0.49</v>
      </c>
      <c r="H116" s="949">
        <f t="shared" si="1"/>
        <v>0.43</v>
      </c>
    </row>
    <row r="117" spans="6:8">
      <c r="F117" s="939" t="s">
        <v>567</v>
      </c>
      <c r="G117" s="949">
        <v>0.69</v>
      </c>
      <c r="H117" s="949">
        <f t="shared" si="1"/>
        <v>0.6</v>
      </c>
    </row>
    <row r="118" spans="6:8">
      <c r="F118" s="939" t="s">
        <v>451</v>
      </c>
      <c r="G118" s="949">
        <v>0.44</v>
      </c>
      <c r="H118" s="949">
        <f t="shared" si="1"/>
        <v>0.38</v>
      </c>
    </row>
    <row r="119" spans="6:8">
      <c r="F119" s="939" t="s">
        <v>568</v>
      </c>
      <c r="G119" s="949">
        <v>0.55000000000000004</v>
      </c>
      <c r="H119" s="949">
        <f t="shared" si="1"/>
        <v>0.48</v>
      </c>
    </row>
    <row r="120" spans="6:8">
      <c r="F120" s="939" t="s">
        <v>569</v>
      </c>
      <c r="G120" s="949">
        <v>0.55000000000000004</v>
      </c>
      <c r="H120" s="949">
        <f t="shared" si="1"/>
        <v>0.48</v>
      </c>
    </row>
    <row r="121" spans="6:8">
      <c r="F121" s="939" t="s">
        <v>553</v>
      </c>
      <c r="G121" s="949">
        <v>0.7</v>
      </c>
      <c r="H121" s="949">
        <f t="shared" si="1"/>
        <v>0.61</v>
      </c>
    </row>
    <row r="122" spans="6:8">
      <c r="F122" s="939" t="s">
        <v>500</v>
      </c>
      <c r="G122" s="949">
        <v>1.21</v>
      </c>
      <c r="H122" s="949">
        <f t="shared" si="1"/>
        <v>1.05</v>
      </c>
    </row>
    <row r="123" spans="6:8">
      <c r="F123" s="939" t="s">
        <v>570</v>
      </c>
      <c r="G123" s="949">
        <v>0.74</v>
      </c>
      <c r="H123" s="949">
        <f t="shared" si="1"/>
        <v>0.64</v>
      </c>
    </row>
    <row r="124" spans="6:8">
      <c r="F124" s="939" t="s">
        <v>389</v>
      </c>
      <c r="G124" s="949">
        <v>0.88</v>
      </c>
      <c r="H124" s="949">
        <f t="shared" si="1"/>
        <v>0.77</v>
      </c>
    </row>
    <row r="125" spans="6:8">
      <c r="F125" s="939" t="s">
        <v>52</v>
      </c>
      <c r="G125" s="949">
        <v>0.8</v>
      </c>
      <c r="H125" s="949">
        <f t="shared" si="1"/>
        <v>0.7</v>
      </c>
    </row>
    <row r="126" spans="6:8">
      <c r="F126" s="939" t="s">
        <v>571</v>
      </c>
      <c r="G126" s="949">
        <v>0.77</v>
      </c>
      <c r="H126" s="949">
        <f t="shared" si="1"/>
        <v>0.67</v>
      </c>
    </row>
    <row r="127" spans="6:8">
      <c r="F127" s="939" t="s">
        <v>48</v>
      </c>
      <c r="G127" s="949">
        <v>0.65</v>
      </c>
      <c r="H127" s="949">
        <f t="shared" si="1"/>
        <v>0.56999999999999995</v>
      </c>
    </row>
    <row r="128" spans="6:8">
      <c r="F128" s="939" t="s">
        <v>572</v>
      </c>
      <c r="G128" s="949">
        <v>0.53</v>
      </c>
      <c r="H128" s="949">
        <f t="shared" si="1"/>
        <v>0.46</v>
      </c>
    </row>
    <row r="129" spans="6:8">
      <c r="F129" s="939" t="s">
        <v>573</v>
      </c>
      <c r="G129" s="949">
        <v>0.57999999999999996</v>
      </c>
      <c r="H129" s="949">
        <f t="shared" si="1"/>
        <v>0.5</v>
      </c>
    </row>
    <row r="130" spans="6:8">
      <c r="F130" s="939" t="s">
        <v>574</v>
      </c>
      <c r="G130" s="949">
        <v>0.65</v>
      </c>
      <c r="H130" s="949">
        <f t="shared" si="1"/>
        <v>0.56999999999999995</v>
      </c>
    </row>
    <row r="131" spans="6:8">
      <c r="F131" s="939" t="s">
        <v>316</v>
      </c>
      <c r="G131" s="949">
        <v>0.66</v>
      </c>
      <c r="H131" s="949">
        <f t="shared" ref="H131:H147" si="2">ROUND(G131*0.87,2)</f>
        <v>0.56999999999999995</v>
      </c>
    </row>
    <row r="132" spans="6:8">
      <c r="F132" s="939" t="s">
        <v>478</v>
      </c>
      <c r="G132" s="949">
        <v>0.68</v>
      </c>
      <c r="H132" s="949">
        <f t="shared" si="2"/>
        <v>0.59</v>
      </c>
    </row>
    <row r="133" spans="6:8">
      <c r="F133" s="939" t="s">
        <v>449</v>
      </c>
      <c r="G133" s="949">
        <v>0.4</v>
      </c>
      <c r="H133" s="949">
        <f t="shared" si="2"/>
        <v>0.35</v>
      </c>
    </row>
    <row r="134" spans="6:8">
      <c r="F134" s="939" t="s">
        <v>575</v>
      </c>
      <c r="G134" s="949">
        <v>1.01</v>
      </c>
      <c r="H134" s="949">
        <f t="shared" si="2"/>
        <v>0.88</v>
      </c>
    </row>
    <row r="135" spans="6:8">
      <c r="F135" s="939" t="s">
        <v>576</v>
      </c>
      <c r="G135" s="949">
        <v>0.98</v>
      </c>
      <c r="H135" s="949">
        <f t="shared" si="2"/>
        <v>0.85</v>
      </c>
    </row>
    <row r="136" spans="6:8">
      <c r="F136" s="939" t="s">
        <v>577</v>
      </c>
      <c r="G136" s="949">
        <v>0.98</v>
      </c>
      <c r="H136" s="949">
        <f t="shared" si="2"/>
        <v>0.85</v>
      </c>
    </row>
    <row r="137" spans="6:8">
      <c r="F137" s="939" t="s">
        <v>578</v>
      </c>
      <c r="G137" s="949">
        <v>1.2</v>
      </c>
      <c r="H137" s="949">
        <f t="shared" si="2"/>
        <v>1.04</v>
      </c>
    </row>
    <row r="138" spans="6:8">
      <c r="F138" s="939" t="s">
        <v>272</v>
      </c>
      <c r="G138" s="949">
        <v>1.2</v>
      </c>
      <c r="H138" s="949">
        <f t="shared" si="2"/>
        <v>1.04</v>
      </c>
    </row>
    <row r="139" spans="6:8">
      <c r="F139" s="939" t="s">
        <v>562</v>
      </c>
      <c r="G139" s="949">
        <v>0.42</v>
      </c>
      <c r="H139" s="949">
        <f t="shared" si="2"/>
        <v>0.37</v>
      </c>
    </row>
    <row r="140" spans="6:8">
      <c r="F140" s="939" t="s">
        <v>579</v>
      </c>
      <c r="G140" s="949">
        <v>1.24</v>
      </c>
      <c r="H140" s="949">
        <f t="shared" si="2"/>
        <v>1.08</v>
      </c>
    </row>
    <row r="141" spans="6:8">
      <c r="F141" s="939" t="s">
        <v>419</v>
      </c>
      <c r="G141" s="949">
        <v>0.48</v>
      </c>
      <c r="H141" s="949">
        <f t="shared" si="2"/>
        <v>0.42</v>
      </c>
    </row>
    <row r="142" spans="6:8">
      <c r="F142" s="939" t="s">
        <v>580</v>
      </c>
      <c r="G142" s="949">
        <v>0.38</v>
      </c>
      <c r="H142" s="949">
        <f t="shared" si="2"/>
        <v>0.33</v>
      </c>
    </row>
    <row r="143" spans="6:8">
      <c r="F143" s="939" t="s">
        <v>581</v>
      </c>
      <c r="G143" s="949">
        <v>0.75</v>
      </c>
      <c r="H143" s="949">
        <f t="shared" si="2"/>
        <v>0.65</v>
      </c>
    </row>
    <row r="144" spans="6:8">
      <c r="F144" s="939" t="s">
        <v>544</v>
      </c>
      <c r="G144" s="939">
        <v>0.47</v>
      </c>
      <c r="H144" s="939">
        <f t="shared" si="2"/>
        <v>0.41</v>
      </c>
    </row>
    <row r="145" spans="6:8">
      <c r="F145" s="939" t="s">
        <v>151</v>
      </c>
      <c r="G145" s="939">
        <v>0.41</v>
      </c>
      <c r="H145" s="939">
        <f t="shared" si="2"/>
        <v>0.36</v>
      </c>
    </row>
    <row r="146" spans="6:8">
      <c r="F146" s="939" t="s">
        <v>582</v>
      </c>
      <c r="G146" s="939">
        <v>0.46</v>
      </c>
      <c r="H146" s="939">
        <f t="shared" si="2"/>
        <v>0.4</v>
      </c>
    </row>
    <row r="147" spans="6:8">
      <c r="F147" s="939" t="s">
        <v>348</v>
      </c>
      <c r="G147" s="939">
        <v>0.47</v>
      </c>
      <c r="H147" s="939">
        <f t="shared" si="2"/>
        <v>0.41</v>
      </c>
    </row>
  </sheetData>
  <sheetProtection password="BE4D" sheet="1" objects="1" scenarios="1" selectLockedCells="1"/>
  <mergeCells count="1">
    <mergeCell ref="A2:B2"/>
  </mergeCells>
  <phoneticPr fontId="21"/>
  <pageMargins left="0.7" right="0.7" top="0.75" bottom="0.75" header="0.3" footer="0.3"/>
  <pageSetup paperSize="9" scale="26"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9">
    <tabColor theme="0" tint="-0.5"/>
  </sheetPr>
  <dimension ref="A1:K145"/>
  <sheetViews>
    <sheetView showGridLines="0" workbookViewId="0">
      <selection activeCell="D5" sqref="D5"/>
    </sheetView>
  </sheetViews>
  <sheetFormatPr defaultRowHeight="18"/>
  <cols>
    <col min="1" max="1" width="17.796875" customWidth="1"/>
    <col min="2" max="2" width="18.59765625" customWidth="1"/>
    <col min="4" max="4" width="30.59765625" customWidth="1"/>
    <col min="5" max="5" width="4.59765625" customWidth="1"/>
    <col min="6" max="8" width="17.09765625" customWidth="1"/>
    <col min="9" max="9" width="4" customWidth="1"/>
    <col min="10" max="10" width="8.59765625" style="951" customWidth="1"/>
    <col min="11" max="11" width="53" style="951" customWidth="1"/>
    <col min="12" max="12" width="4" customWidth="1"/>
  </cols>
  <sheetData>
    <row r="1" spans="1:11">
      <c r="A1" t="s">
        <v>583</v>
      </c>
      <c r="D1" t="s">
        <v>364</v>
      </c>
      <c r="F1" t="s">
        <v>584</v>
      </c>
      <c r="G1" t="s">
        <v>585</v>
      </c>
      <c r="H1" t="s">
        <v>586</v>
      </c>
      <c r="J1" s="951" t="s">
        <v>155</v>
      </c>
    </row>
    <row r="2" spans="1:11">
      <c r="A2" s="952" t="s">
        <v>378</v>
      </c>
      <c r="B2" s="952" t="s">
        <v>462</v>
      </c>
      <c r="C2" s="955" t="s">
        <v>115</v>
      </c>
      <c r="D2" s="952" t="s">
        <v>286</v>
      </c>
      <c r="F2" s="952" t="s">
        <v>587</v>
      </c>
      <c r="G2" s="952" t="s">
        <v>588</v>
      </c>
      <c r="H2" s="957" t="s">
        <v>589</v>
      </c>
      <c r="J2" s="958" t="s">
        <v>590</v>
      </c>
      <c r="K2" s="960" t="s">
        <v>591</v>
      </c>
    </row>
    <row r="3" spans="1:11">
      <c r="A3" s="953" t="s">
        <v>377</v>
      </c>
      <c r="B3" s="953" t="s">
        <v>168</v>
      </c>
      <c r="D3" s="956" t="s">
        <v>258</v>
      </c>
      <c r="F3" s="953" t="s">
        <v>427</v>
      </c>
      <c r="G3" s="953" t="s">
        <v>561</v>
      </c>
      <c r="J3" s="959" t="s">
        <v>592</v>
      </c>
      <c r="K3" s="960" t="s">
        <v>436</v>
      </c>
    </row>
    <row r="4" spans="1:11">
      <c r="A4" s="953" t="s">
        <v>381</v>
      </c>
      <c r="B4" s="953" t="s">
        <v>454</v>
      </c>
      <c r="D4" s="956" t="s">
        <v>342</v>
      </c>
      <c r="F4" s="953" t="s">
        <v>360</v>
      </c>
      <c r="G4" s="953" t="s">
        <v>150</v>
      </c>
    </row>
    <row r="5" spans="1:11">
      <c r="A5" s="953" t="s">
        <v>121</v>
      </c>
      <c r="B5" s="954" t="s">
        <v>463</v>
      </c>
      <c r="D5" s="956" t="s">
        <v>382</v>
      </c>
      <c r="F5" s="953" t="s">
        <v>429</v>
      </c>
      <c r="G5" s="954" t="s">
        <v>589</v>
      </c>
    </row>
    <row r="6" spans="1:11">
      <c r="A6" s="953" t="s">
        <v>593</v>
      </c>
      <c r="D6" s="956" t="s">
        <v>494</v>
      </c>
      <c r="F6" s="953" t="s">
        <v>523</v>
      </c>
    </row>
    <row r="7" spans="1:11">
      <c r="A7" s="954" t="s">
        <v>161</v>
      </c>
      <c r="D7" s="956" t="s">
        <v>385</v>
      </c>
      <c r="F7" s="953" t="s">
        <v>103</v>
      </c>
    </row>
    <row r="8" spans="1:11">
      <c r="D8" s="956" t="s">
        <v>395</v>
      </c>
      <c r="F8" s="953" t="s">
        <v>594</v>
      </c>
    </row>
    <row r="9" spans="1:11">
      <c r="D9" s="956" t="s">
        <v>55</v>
      </c>
      <c r="F9" s="953" t="s">
        <v>149</v>
      </c>
    </row>
    <row r="10" spans="1:11">
      <c r="A10" t="s">
        <v>27</v>
      </c>
      <c r="D10" s="956" t="s">
        <v>452</v>
      </c>
      <c r="F10" s="953" t="s">
        <v>384</v>
      </c>
    </row>
    <row r="11" spans="1:11">
      <c r="A11" s="952" t="s">
        <v>178</v>
      </c>
      <c r="D11" s="956" t="s">
        <v>508</v>
      </c>
      <c r="F11" s="953" t="s">
        <v>595</v>
      </c>
    </row>
    <row r="12" spans="1:11">
      <c r="A12" s="953" t="s">
        <v>472</v>
      </c>
      <c r="D12" s="956" t="s">
        <v>350</v>
      </c>
      <c r="F12" s="953" t="s">
        <v>555</v>
      </c>
    </row>
    <row r="13" spans="1:11">
      <c r="A13" s="953" t="s">
        <v>596</v>
      </c>
      <c r="D13" s="956" t="s">
        <v>531</v>
      </c>
      <c r="F13" s="953" t="s">
        <v>109</v>
      </c>
    </row>
    <row r="14" spans="1:11">
      <c r="A14" s="953" t="s">
        <v>597</v>
      </c>
      <c r="D14" s="956" t="s">
        <v>532</v>
      </c>
      <c r="F14" s="953" t="s">
        <v>598</v>
      </c>
    </row>
    <row r="15" spans="1:11">
      <c r="A15" s="953" t="s">
        <v>599</v>
      </c>
      <c r="D15" s="956" t="s">
        <v>533</v>
      </c>
      <c r="F15" s="953" t="s">
        <v>486</v>
      </c>
    </row>
    <row r="16" spans="1:11">
      <c r="A16" s="954" t="s">
        <v>347</v>
      </c>
      <c r="D16" s="956" t="s">
        <v>534</v>
      </c>
      <c r="F16" s="953" t="s">
        <v>58</v>
      </c>
    </row>
    <row r="17" spans="4:6">
      <c r="D17" s="956" t="s">
        <v>77</v>
      </c>
      <c r="F17" s="953" t="s">
        <v>428</v>
      </c>
    </row>
    <row r="18" spans="4:6">
      <c r="D18" s="956" t="s">
        <v>419</v>
      </c>
      <c r="F18" s="953" t="s">
        <v>205</v>
      </c>
    </row>
    <row r="19" spans="4:6">
      <c r="D19" s="956" t="s">
        <v>544</v>
      </c>
      <c r="F19" s="953" t="s">
        <v>600</v>
      </c>
    </row>
    <row r="20" spans="4:6">
      <c r="D20" s="956" t="s">
        <v>582</v>
      </c>
      <c r="F20" s="953" t="s">
        <v>601</v>
      </c>
    </row>
    <row r="21" spans="4:6">
      <c r="D21" s="953" t="s">
        <v>496</v>
      </c>
      <c r="F21" s="953" t="s">
        <v>29</v>
      </c>
    </row>
    <row r="22" spans="4:6">
      <c r="D22" s="953" t="s">
        <v>493</v>
      </c>
      <c r="F22" s="953" t="s">
        <v>602</v>
      </c>
    </row>
    <row r="23" spans="4:6">
      <c r="D23" s="953" t="s">
        <v>357</v>
      </c>
      <c r="F23" s="954" t="s">
        <v>603</v>
      </c>
    </row>
    <row r="24" spans="4:6">
      <c r="D24" s="953" t="s">
        <v>275</v>
      </c>
    </row>
    <row r="25" spans="4:6">
      <c r="D25" s="953" t="s">
        <v>497</v>
      </c>
    </row>
    <row r="26" spans="4:6">
      <c r="D26" s="953" t="s">
        <v>492</v>
      </c>
    </row>
    <row r="27" spans="4:6">
      <c r="D27" s="953" t="s">
        <v>499</v>
      </c>
    </row>
    <row r="28" spans="4:6">
      <c r="D28" s="953" t="s">
        <v>501</v>
      </c>
    </row>
    <row r="29" spans="4:6">
      <c r="D29" s="953" t="s">
        <v>502</v>
      </c>
    </row>
    <row r="30" spans="4:6">
      <c r="D30" s="953" t="s">
        <v>503</v>
      </c>
    </row>
    <row r="31" spans="4:6">
      <c r="D31" s="953" t="s">
        <v>324</v>
      </c>
    </row>
    <row r="32" spans="4:6">
      <c r="D32" s="953" t="s">
        <v>340</v>
      </c>
    </row>
    <row r="33" spans="4:4">
      <c r="D33" s="953" t="s">
        <v>200</v>
      </c>
    </row>
    <row r="34" spans="4:4">
      <c r="D34" s="953" t="s">
        <v>504</v>
      </c>
    </row>
    <row r="35" spans="4:4">
      <c r="D35" s="953" t="s">
        <v>505</v>
      </c>
    </row>
    <row r="36" spans="4:4">
      <c r="D36" s="953" t="s">
        <v>394</v>
      </c>
    </row>
    <row r="37" spans="4:4">
      <c r="D37" s="953" t="s">
        <v>417</v>
      </c>
    </row>
    <row r="38" spans="4:4">
      <c r="D38" s="953" t="s">
        <v>506</v>
      </c>
    </row>
    <row r="39" spans="4:4">
      <c r="D39" s="953" t="s">
        <v>455</v>
      </c>
    </row>
    <row r="40" spans="4:4">
      <c r="D40" s="953" t="s">
        <v>507</v>
      </c>
    </row>
    <row r="41" spans="4:4">
      <c r="D41" s="953" t="s">
        <v>140</v>
      </c>
    </row>
    <row r="42" spans="4:4">
      <c r="D42" s="953" t="s">
        <v>69</v>
      </c>
    </row>
    <row r="43" spans="4:4">
      <c r="D43" s="953" t="s">
        <v>510</v>
      </c>
    </row>
    <row r="44" spans="4:4">
      <c r="D44" s="953" t="s">
        <v>511</v>
      </c>
    </row>
    <row r="45" spans="4:4">
      <c r="D45" s="953" t="s">
        <v>513</v>
      </c>
    </row>
    <row r="46" spans="4:4">
      <c r="D46" s="953" t="s">
        <v>512</v>
      </c>
    </row>
    <row r="47" spans="4:4">
      <c r="D47" s="953" t="s">
        <v>514</v>
      </c>
    </row>
    <row r="48" spans="4:4">
      <c r="D48" s="953" t="s">
        <v>515</v>
      </c>
    </row>
    <row r="49" spans="4:4">
      <c r="D49" s="953" t="s">
        <v>193</v>
      </c>
    </row>
    <row r="50" spans="4:4">
      <c r="D50" s="953" t="s">
        <v>86</v>
      </c>
    </row>
    <row r="51" spans="4:4">
      <c r="D51" s="953" t="s">
        <v>517</v>
      </c>
    </row>
    <row r="52" spans="4:4">
      <c r="D52" s="953" t="s">
        <v>392</v>
      </c>
    </row>
    <row r="53" spans="4:4">
      <c r="D53" s="953" t="s">
        <v>518</v>
      </c>
    </row>
    <row r="54" spans="4:4">
      <c r="D54" s="953" t="s">
        <v>519</v>
      </c>
    </row>
    <row r="55" spans="4:4">
      <c r="D55" s="953" t="s">
        <v>170</v>
      </c>
    </row>
    <row r="56" spans="4:4">
      <c r="D56" s="953" t="s">
        <v>520</v>
      </c>
    </row>
    <row r="57" spans="4:4">
      <c r="D57" s="953" t="s">
        <v>521</v>
      </c>
    </row>
    <row r="58" spans="4:4">
      <c r="D58" s="953" t="s">
        <v>279</v>
      </c>
    </row>
    <row r="59" spans="4:4">
      <c r="D59" s="953" t="s">
        <v>522</v>
      </c>
    </row>
    <row r="60" spans="4:4">
      <c r="D60" s="953" t="s">
        <v>524</v>
      </c>
    </row>
    <row r="61" spans="4:4">
      <c r="D61" s="953" t="s">
        <v>525</v>
      </c>
    </row>
    <row r="62" spans="4:4">
      <c r="D62" s="953" t="s">
        <v>269</v>
      </c>
    </row>
    <row r="63" spans="4:4">
      <c r="D63" s="953" t="s">
        <v>163</v>
      </c>
    </row>
    <row r="64" spans="4:4">
      <c r="D64" s="953" t="s">
        <v>246</v>
      </c>
    </row>
    <row r="65" spans="4:4">
      <c r="D65" s="953" t="s">
        <v>526</v>
      </c>
    </row>
    <row r="66" spans="4:4">
      <c r="D66" s="953" t="s">
        <v>243</v>
      </c>
    </row>
    <row r="67" spans="4:4">
      <c r="D67" s="953" t="s">
        <v>527</v>
      </c>
    </row>
    <row r="68" spans="4:4">
      <c r="D68" s="953" t="s">
        <v>374</v>
      </c>
    </row>
    <row r="69" spans="4:4">
      <c r="D69" s="953" t="s">
        <v>259</v>
      </c>
    </row>
    <row r="70" spans="4:4">
      <c r="D70" s="953" t="s">
        <v>110</v>
      </c>
    </row>
    <row r="71" spans="4:4">
      <c r="D71" s="953" t="s">
        <v>529</v>
      </c>
    </row>
    <row r="72" spans="4:4">
      <c r="D72" s="953" t="s">
        <v>262</v>
      </c>
    </row>
    <row r="73" spans="4:4">
      <c r="D73" s="953" t="s">
        <v>530</v>
      </c>
    </row>
    <row r="74" spans="4:4">
      <c r="D74" s="953" t="s">
        <v>301</v>
      </c>
    </row>
    <row r="75" spans="4:4">
      <c r="D75" s="953" t="s">
        <v>535</v>
      </c>
    </row>
    <row r="76" spans="4:4">
      <c r="D76" s="953" t="s">
        <v>536</v>
      </c>
    </row>
    <row r="77" spans="4:4">
      <c r="D77" s="953" t="s">
        <v>537</v>
      </c>
    </row>
    <row r="78" spans="4:4">
      <c r="D78" s="953" t="s">
        <v>538</v>
      </c>
    </row>
    <row r="79" spans="4:4">
      <c r="D79" s="953" t="s">
        <v>291</v>
      </c>
    </row>
    <row r="80" spans="4:4">
      <c r="D80" s="953" t="s">
        <v>539</v>
      </c>
    </row>
    <row r="81" spans="4:4">
      <c r="D81" s="953" t="s">
        <v>540</v>
      </c>
    </row>
    <row r="82" spans="4:4">
      <c r="D82" s="953" t="s">
        <v>541</v>
      </c>
    </row>
    <row r="83" spans="4:4">
      <c r="D83" s="953" t="s">
        <v>80</v>
      </c>
    </row>
    <row r="84" spans="4:4">
      <c r="D84" s="953" t="s">
        <v>542</v>
      </c>
    </row>
    <row r="85" spans="4:4">
      <c r="D85" s="953" t="s">
        <v>543</v>
      </c>
    </row>
    <row r="86" spans="4:4">
      <c r="D86" s="953" t="s">
        <v>545</v>
      </c>
    </row>
    <row r="87" spans="4:4">
      <c r="D87" s="953" t="s">
        <v>546</v>
      </c>
    </row>
    <row r="88" spans="4:4">
      <c r="D88" s="953" t="s">
        <v>547</v>
      </c>
    </row>
    <row r="89" spans="4:4">
      <c r="D89" s="953" t="s">
        <v>278</v>
      </c>
    </row>
    <row r="90" spans="4:4">
      <c r="D90" s="953" t="s">
        <v>548</v>
      </c>
    </row>
    <row r="91" spans="4:4">
      <c r="D91" s="953" t="s">
        <v>549</v>
      </c>
    </row>
    <row r="92" spans="4:4">
      <c r="D92" s="953" t="s">
        <v>550</v>
      </c>
    </row>
    <row r="93" spans="4:4">
      <c r="D93" s="953" t="s">
        <v>551</v>
      </c>
    </row>
    <row r="94" spans="4:4">
      <c r="D94" s="953" t="s">
        <v>552</v>
      </c>
    </row>
    <row r="95" spans="4:4">
      <c r="D95" s="953" t="s">
        <v>554</v>
      </c>
    </row>
    <row r="96" spans="4:4">
      <c r="D96" s="953" t="s">
        <v>556</v>
      </c>
    </row>
    <row r="97" spans="4:4">
      <c r="D97" s="953" t="s">
        <v>509</v>
      </c>
    </row>
    <row r="98" spans="4:4">
      <c r="D98" s="953" t="s">
        <v>557</v>
      </c>
    </row>
    <row r="99" spans="4:4">
      <c r="D99" s="953" t="s">
        <v>558</v>
      </c>
    </row>
    <row r="100" spans="4:4">
      <c r="D100" s="953" t="s">
        <v>559</v>
      </c>
    </row>
    <row r="101" spans="4:4">
      <c r="D101" s="953" t="s">
        <v>293</v>
      </c>
    </row>
    <row r="102" spans="4:4">
      <c r="D102" s="953" t="s">
        <v>284</v>
      </c>
    </row>
    <row r="103" spans="4:4">
      <c r="D103" s="953" t="s">
        <v>560</v>
      </c>
    </row>
    <row r="104" spans="4:4">
      <c r="D104" s="953" t="s">
        <v>563</v>
      </c>
    </row>
    <row r="105" spans="4:4">
      <c r="D105" s="953" t="s">
        <v>369</v>
      </c>
    </row>
    <row r="106" spans="4:4">
      <c r="D106" s="953" t="s">
        <v>64</v>
      </c>
    </row>
    <row r="107" spans="4:4">
      <c r="D107" s="953" t="s">
        <v>480</v>
      </c>
    </row>
    <row r="108" spans="4:4">
      <c r="D108" s="953" t="s">
        <v>528</v>
      </c>
    </row>
    <row r="109" spans="4:4">
      <c r="D109" s="953" t="s">
        <v>516</v>
      </c>
    </row>
    <row r="110" spans="4:4">
      <c r="D110" s="953" t="s">
        <v>230</v>
      </c>
    </row>
    <row r="111" spans="4:4">
      <c r="D111" s="953" t="s">
        <v>564</v>
      </c>
    </row>
    <row r="112" spans="4:4">
      <c r="D112" s="953" t="s">
        <v>498</v>
      </c>
    </row>
    <row r="113" spans="4:4">
      <c r="D113" s="953" t="s">
        <v>459</v>
      </c>
    </row>
    <row r="114" spans="4:4">
      <c r="D114" s="953" t="s">
        <v>113</v>
      </c>
    </row>
    <row r="115" spans="4:4">
      <c r="D115" s="953" t="s">
        <v>373</v>
      </c>
    </row>
    <row r="116" spans="4:4">
      <c r="D116" s="953" t="s">
        <v>565</v>
      </c>
    </row>
    <row r="117" spans="4:4">
      <c r="D117" s="953" t="s">
        <v>566</v>
      </c>
    </row>
    <row r="118" spans="4:4">
      <c r="D118" s="953" t="s">
        <v>567</v>
      </c>
    </row>
    <row r="119" spans="4:4">
      <c r="D119" s="953" t="s">
        <v>451</v>
      </c>
    </row>
    <row r="120" spans="4:4">
      <c r="D120" s="953" t="s">
        <v>568</v>
      </c>
    </row>
    <row r="121" spans="4:4">
      <c r="D121" s="953" t="s">
        <v>569</v>
      </c>
    </row>
    <row r="122" spans="4:4">
      <c r="D122" s="953" t="s">
        <v>553</v>
      </c>
    </row>
    <row r="123" spans="4:4">
      <c r="D123" s="953" t="s">
        <v>500</v>
      </c>
    </row>
    <row r="124" spans="4:4">
      <c r="D124" s="953" t="s">
        <v>570</v>
      </c>
    </row>
    <row r="125" spans="4:4">
      <c r="D125" s="953" t="s">
        <v>389</v>
      </c>
    </row>
    <row r="126" spans="4:4">
      <c r="D126" s="953" t="s">
        <v>52</v>
      </c>
    </row>
    <row r="127" spans="4:4">
      <c r="D127" s="953" t="s">
        <v>571</v>
      </c>
    </row>
    <row r="128" spans="4:4">
      <c r="D128" s="953" t="s">
        <v>48</v>
      </c>
    </row>
    <row r="129" spans="4:4">
      <c r="D129" s="953" t="s">
        <v>572</v>
      </c>
    </row>
    <row r="130" spans="4:4">
      <c r="D130" s="953" t="s">
        <v>573</v>
      </c>
    </row>
    <row r="131" spans="4:4">
      <c r="D131" s="953" t="s">
        <v>574</v>
      </c>
    </row>
    <row r="132" spans="4:4">
      <c r="D132" s="953" t="s">
        <v>316</v>
      </c>
    </row>
    <row r="133" spans="4:4">
      <c r="D133" s="953" t="s">
        <v>478</v>
      </c>
    </row>
    <row r="134" spans="4:4">
      <c r="D134" s="953" t="s">
        <v>449</v>
      </c>
    </row>
    <row r="135" spans="4:4">
      <c r="D135" s="953" t="s">
        <v>575</v>
      </c>
    </row>
    <row r="136" spans="4:4">
      <c r="D136" s="953" t="s">
        <v>576</v>
      </c>
    </row>
    <row r="137" spans="4:4">
      <c r="D137" s="953" t="s">
        <v>577</v>
      </c>
    </row>
    <row r="138" spans="4:4">
      <c r="D138" s="953" t="s">
        <v>578</v>
      </c>
    </row>
    <row r="139" spans="4:4">
      <c r="D139" s="953" t="s">
        <v>272</v>
      </c>
    </row>
    <row r="140" spans="4:4">
      <c r="D140" s="953" t="s">
        <v>562</v>
      </c>
    </row>
    <row r="141" spans="4:4">
      <c r="D141" s="953" t="s">
        <v>579</v>
      </c>
    </row>
    <row r="142" spans="4:4">
      <c r="D142" s="953" t="s">
        <v>580</v>
      </c>
    </row>
    <row r="143" spans="4:4">
      <c r="D143" s="953" t="s">
        <v>581</v>
      </c>
    </row>
    <row r="144" spans="4:4">
      <c r="D144" s="953" t="s">
        <v>151</v>
      </c>
    </row>
    <row r="145" spans="4:4">
      <c r="D145" s="954" t="s">
        <v>348</v>
      </c>
    </row>
  </sheetData>
  <sheetProtection password="BE4D" sheet="1" objects="1" scenarios="1" selectLockedCells="1"/>
  <phoneticPr fontId="2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申請書類確認シート</vt:lpstr>
      <vt:lpstr>表紙及び評価結果</vt:lpstr>
      <vt:lpstr>A.木材使用量入力シート</vt:lpstr>
      <vt:lpstr>B.炭素貯蔵量の計算シート</vt:lpstr>
      <vt:lpstr>C.木材調達ルート確認シート</vt:lpstr>
      <vt:lpstr>D.内外装の木材使用確認シート</vt:lpstr>
      <vt:lpstr>E.取組のチェックリスト</vt:lpstr>
      <vt:lpstr>木材データベース</vt:lpstr>
      <vt:lpstr>リスト</vt:lpstr>
      <vt:lpstr>Sheet1</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mitsumori</dc:creator>
  <cp:lastModifiedBy>Administrator</cp:lastModifiedBy>
  <cp:lastPrinted>2024-05-25T07:06:14Z</cp:lastPrinted>
  <dcterms:created xsi:type="dcterms:W3CDTF">2015-06-05T18:19:34Z</dcterms:created>
  <dcterms:modified xsi:type="dcterms:W3CDTF">2025-06-19T04:28:31Z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2025-06-19T04:28:31Z</vt:filetime>
  </property>
</Properties>
</file>