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2"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1"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<sst xmlns="http://schemas.openxmlformats.org/spreadsheetml/2006/main" xmlns:r="http://schemas.openxmlformats.org/officeDocument/2006/relationships" count="2291" uniqueCount="2291">
  <si>
    <t>瑞浪市</t>
  </si>
  <si>
    <t>フリガナ</t>
  </si>
  <si>
    <t>サービス名</t>
    <rPh sb="4" eb="5">
      <t>メイ</t>
    </rPh>
    <phoneticPr fontId="31"/>
  </si>
  <si>
    <t>〒</t>
  </si>
  <si>
    <t>葛巻町</t>
  </si>
  <si>
    <t>青梅市</t>
  </si>
  <si>
    <t>電話番号</t>
    <rPh sb="0" eb="2">
      <t>デンワ</t>
    </rPh>
    <rPh sb="2" eb="4">
      <t>バンゴウ</t>
    </rPh>
    <phoneticPr fontId="31"/>
  </si>
  <si>
    <t>２　基本情報</t>
    <rPh sb="2" eb="4">
      <t>キホン</t>
    </rPh>
    <rPh sb="4" eb="6">
      <t>ジョウホウ</t>
    </rPh>
    <phoneticPr fontId="31"/>
  </si>
  <si>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</si>
  <si>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</si>
  <si>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</si>
  <si>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</si>
  <si>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</si>
  <si>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</si>
  <si>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</si>
  <si>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</si>
  <si>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</si>
  <si>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</si>
  <si>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</si>
  <si>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</si>
  <si>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</si>
  <si>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</si>
  <si>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</si>
  <si>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</si>
  <si>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</si>
  <si>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</si>
  <si>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</si>
  <si>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</si>
  <si>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</si>
  <si>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</si>
  <si>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</si>
  <si>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</si>
  <si>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</si>
  <si>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</si>
  <si>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</si>
  <si>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</si>
  <si>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</si>
  <si>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</si>
  <si>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</si>
  <si>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</si>
  <si>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大川村</t>
  </si>
  <si>
    <t>箕輪町</t>
  </si>
  <si>
    <t>猪名川町</t>
  </si>
  <si>
    <t>日</t>
    <rPh sb="0" eb="1">
      <t>ニチ</t>
    </rPh>
    <phoneticPr fontId="31"/>
  </si>
  <si>
    <t>新潟県</t>
  </si>
  <si>
    <t>西会津町</t>
  </si>
  <si>
    <t>令和</t>
    <rPh sb="0" eb="2">
      <t>レイワ</t>
    </rPh>
    <phoneticPr fontId="31"/>
  </si>
  <si>
    <t>羅臼町</t>
  </si>
  <si>
    <t>E-mail</t>
  </si>
  <si>
    <t>－</t>
  </si>
  <si>
    <t>職名</t>
    <rPh sb="0" eb="2">
      <t>ショクメイ</t>
    </rPh>
    <phoneticPr fontId="31"/>
  </si>
  <si>
    <t>安芸高田市</t>
  </si>
  <si>
    <t>旧特定加算Ⅰ・Ⅱの算定を届け出た事業所数</t>
    <rPh sb="0" eb="1">
      <t>キュウ</t>
    </rPh>
    <rPh sb="1" eb="3">
      <t>トクテイ</t>
    </rPh>
    <rPh sb="9" eb="11">
      <t>サンテイ</t>
    </rPh>
    <phoneticPr fontId="31"/>
  </si>
  <si>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</si>
  <si>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</si>
  <si>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</si>
  <si>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</si>
  <si>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</si>
  <si>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</si>
  <si>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</si>
  <si>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</si>
  <si>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</si>
  <si>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</si>
  <si>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</si>
  <si>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</si>
  <si>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</si>
  <si>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美波町</t>
  </si>
  <si>
    <t>深谷市</t>
  </si>
  <si>
    <t>加算提出先</t>
    <rPh sb="0" eb="2">
      <t>カサン</t>
    </rPh>
    <rPh sb="2" eb="4">
      <t>テイシュツ</t>
    </rPh>
    <rPh sb="4" eb="5">
      <t>サキ</t>
    </rPh>
    <phoneticPr fontId="31"/>
  </si>
  <si>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</si>
  <si>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</si>
  <si>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</si>
  <si>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</si>
  <si>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</si>
  <si>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</si>
  <si>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</si>
  <si>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</si>
  <si>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</si>
  <si>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</si>
  <si>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</si>
  <si>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</si>
  <si>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自立生活援助</t>
    <rPh sb="0" eb="2">
      <t>ジリツ</t>
    </rPh>
    <rPh sb="2" eb="4">
      <t>セイカツ</t>
    </rPh>
    <rPh sb="4" eb="6">
      <t>エンジョ</t>
    </rPh>
    <phoneticPr fontId="74"/>
  </si>
  <si>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</si>
  <si>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</si>
  <si>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</si>
  <si>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</si>
  <si>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</si>
  <si>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</si>
  <si>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</si>
  <si>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</si>
  <si>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</si>
  <si>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</si>
  <si>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</si>
  <si>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</si>
  <si>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</si>
  <si>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</si>
  <si>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3"/>
  </si>
  <si>
    <t>津幡町</t>
  </si>
  <si>
    <t>↓隠し列</t>
    <rPh sb="1" eb="2">
      <t>カク</t>
    </rPh>
    <rPh sb="3" eb="4">
      <t>レツ</t>
    </rPh>
    <phoneticPr fontId="31"/>
  </si>
  <si>
    <t>名称</t>
    <rPh sb="0" eb="2">
      <t>メイショウ</t>
    </rPh>
    <phoneticPr fontId="31"/>
  </si>
  <si>
    <t>酒田市</t>
  </si>
  <si>
    <t>〒結合</t>
    <rPh sb="1" eb="3">
      <t>ケツゴウ</t>
    </rPh>
    <phoneticPr fontId="31"/>
  </si>
  <si>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</si>
  <si>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</si>
  <si>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</si>
  <si>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</si>
  <si>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</si>
  <si>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</si>
  <si>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</si>
  <si>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</si>
  <si>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</si>
  <si>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</si>
  <si>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</si>
  <si>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</si>
  <si>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</si>
  <si>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</si>
  <si>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由良町</t>
  </si>
  <si>
    <t>和寒町</t>
  </si>
  <si>
    <t>法人代表者</t>
    <rPh sb="0" eb="2">
      <t>ホウジン</t>
    </rPh>
    <rPh sb="2" eb="5">
      <t>ダイヒョウシャ</t>
    </rPh>
    <phoneticPr fontId="31"/>
  </si>
  <si>
    <t>南相木村</t>
  </si>
  <si>
    <t>洲本市</t>
  </si>
  <si>
    <t>％</t>
  </si>
  <si>
    <t>浦河町</t>
  </si>
  <si>
    <t>豊後大野市</t>
  </si>
  <si>
    <t>新加算Ⅱ</t>
    <rPh sb="0" eb="3">
      <t>シンカサン</t>
    </rPh>
    <phoneticPr fontId="73"/>
  </si>
  <si>
    <t>キャリアパス要件Ⅲ（昇給の仕組みの整備等）を満たすこと。</t>
    <rPh sb="22" eb="23">
      <t>ミ</t>
    </rPh>
    <phoneticPr fontId="31"/>
  </si>
  <si>
    <t>逗子市</t>
  </si>
  <si>
    <t>久米南町</t>
  </si>
  <si>
    <t>上郡町</t>
  </si>
  <si>
    <t>片品村</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</si>
  <si>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</si>
  <si>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</si>
  <si>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</si>
  <si>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</si>
  <si>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</si>
  <si>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</si>
  <si>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</si>
  <si>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</si>
  <si>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</si>
  <si>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</si>
  <si>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</si>
  <si>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</si>
  <si>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</si>
  <si>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</si>
  <si>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</si>
  <si>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</si>
  <si>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</si>
  <si>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</si>
  <si>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</si>
  <si>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</si>
  <si>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</si>
  <si>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</si>
  <si>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</si>
  <si>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</si>
  <si>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</si>
  <si>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</si>
  <si>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</si>
  <si>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</si>
  <si>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</si>
  <si>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</si>
  <si>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</si>
  <si>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</si>
  <si>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</si>
  <si>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</si>
  <si>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</si>
  <si>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</si>
  <si>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</si>
  <si>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</si>
  <si>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</si>
  <si>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</si>
  <si>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処遇加算Ⅱ特定加算なしベア加算なしから新加算Ⅴ（11）</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</si>
  <si>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</si>
  <si>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</si>
  <si>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</si>
  <si>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</si>
  <si>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</si>
  <si>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</si>
  <si>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</si>
  <si>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</si>
  <si>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</si>
  <si>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</si>
  <si>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</si>
  <si>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</si>
  <si>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</si>
  <si>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</si>
  <si>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</si>
  <si>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</si>
  <si>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</si>
  <si>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</si>
  <si>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</si>
  <si>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大熊町</t>
  </si>
  <si>
    <t>有給休暇が取得しやすい環境の整備</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</si>
  <si>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</si>
  <si>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</si>
  <si>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</si>
  <si>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</si>
  <si>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</si>
  <si>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</si>
  <si>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</si>
  <si>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</si>
  <si>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</si>
  <si>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</si>
  <si>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</si>
  <si>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</si>
  <si>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</si>
  <si>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</si>
  <si>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</si>
  <si>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</si>
  <si>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</si>
  <si>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</si>
  <si>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1"/>
  </si>
  <si>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</si>
  <si>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</si>
  <si>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</si>
  <si>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</si>
  <si>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</si>
  <si>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</si>
  <si>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</si>
  <si>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旭川市</t>
  </si>
  <si>
    <t>青木村</t>
  </si>
  <si>
    <t>【記入上の注意】</t>
    <rPh sb="1" eb="3">
      <t>キニュウ</t>
    </rPh>
    <rPh sb="3" eb="4">
      <t>ジョウ</t>
    </rPh>
    <rPh sb="5" eb="7">
      <t>チュウイ</t>
    </rPh>
    <phoneticPr fontId="31"/>
  </si>
  <si>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</si>
  <si>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</si>
  <si>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</si>
  <si>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</si>
  <si>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</si>
  <si>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</si>
  <si>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</si>
  <si>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</si>
  <si>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</si>
  <si>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</si>
  <si>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</si>
  <si>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</si>
  <si>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</si>
  <si>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</si>
  <si>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</si>
  <si>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小樽市</t>
  </si>
  <si>
    <t>代表者</t>
    <rPh sb="0" eb="3">
      <t>ダイヒョウシャ</t>
    </rPh>
    <phoneticPr fontId="31"/>
  </si>
  <si>
    <t>新加算Ⅴ（６）</t>
    <rPh sb="0" eb="3">
      <t>シンカサン</t>
    </rPh>
    <phoneticPr fontId="73"/>
  </si>
  <si>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</si>
  <si>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</si>
  <si>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</si>
  <si>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</si>
  <si>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</si>
  <si>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</si>
  <si>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</si>
  <si>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</si>
  <si>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</si>
  <si>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</si>
  <si>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</si>
  <si>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</si>
  <si>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</si>
  <si>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</si>
  <si>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</si>
  <si>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</si>
  <si>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</si>
  <si>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</si>
  <si>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</si>
  <si>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</si>
  <si>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</si>
  <si>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</si>
  <si>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</si>
  <si>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</si>
  <si>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</si>
  <si>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</si>
  <si>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</si>
  <si>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</si>
  <si>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</si>
  <si>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</si>
  <si>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</si>
  <si>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</si>
  <si>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</si>
  <si>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</si>
  <si>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</si>
  <si>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</si>
  <si>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</si>
  <si>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</si>
  <si>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</si>
  <si>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</si>
  <si>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</si>
  <si>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</si>
  <si>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</si>
  <si>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</si>
  <si>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</si>
  <si>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</si>
  <si>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</si>
  <si>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</si>
  <si>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</si>
  <si>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</si>
  <si>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</si>
  <si>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</si>
  <si>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</si>
  <si>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</si>
  <si>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</si>
  <si>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</si>
  <si>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</si>
  <si>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</si>
  <si>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</si>
  <si>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</si>
  <si>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</si>
  <si>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</si>
  <si>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</si>
  <si>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</si>
  <si>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</si>
  <si>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</si>
  <si>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</si>
  <si>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</si>
  <si>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</si>
  <si>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</si>
  <si>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</si>
  <si>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</si>
  <si>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</si>
  <si>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</si>
  <si>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ベア加算なし</t>
    <rPh sb="2" eb="4">
      <t>カサン</t>
    </rPh>
    <phoneticPr fontId="31"/>
  </si>
  <si>
    <t>富士見町</t>
  </si>
  <si>
    <t>新加算Ⅰ</t>
    <rPh sb="0" eb="3">
      <t>シンカサン</t>
    </rPh>
    <phoneticPr fontId="73"/>
  </si>
  <si>
    <t>与那原町</t>
  </si>
  <si>
    <t>板橋区</t>
  </si>
  <si>
    <t>豊根村</t>
  </si>
  <si>
    <t>新加算Ⅲ</t>
    <rPh sb="0" eb="3">
      <t>シンカサン</t>
    </rPh>
    <phoneticPr fontId="73"/>
  </si>
  <si>
    <t>猿払村</t>
  </si>
  <si>
    <t>天栄村</t>
  </si>
  <si>
    <t>神河町</t>
  </si>
  <si>
    <t>新加算Ⅳ</t>
    <rPh sb="0" eb="3">
      <t>シンカサン</t>
    </rPh>
    <phoneticPr fontId="73"/>
  </si>
  <si>
    <t>京都府</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</si>
  <si>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</si>
  <si>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</si>
  <si>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</si>
  <si>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</si>
  <si>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</si>
  <si>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3"/>
  </si>
  <si>
    <t>笠置町</t>
  </si>
  <si>
    <t>新加算Ⅴ（４）</t>
    <rPh sb="0" eb="3">
      <t>シンカサン</t>
    </rPh>
    <phoneticPr fontId="73"/>
  </si>
  <si>
    <t>その他（</t>
    <rPh sb="2" eb="3">
      <t>タ</t>
    </rPh>
    <phoneticPr fontId="31"/>
  </si>
  <si>
    <t>新加算Ⅴ（５）</t>
    <rPh sb="0" eb="3">
      <t>シンカサン</t>
    </rPh>
    <phoneticPr fontId="73"/>
  </si>
  <si>
    <t>北相木村</t>
  </si>
  <si>
    <t>新加算Ⅴ（８）</t>
    <rPh sb="0" eb="3">
      <t>シンカサン</t>
    </rPh>
    <phoneticPr fontId="73"/>
  </si>
  <si>
    <t>足寄町</t>
  </si>
  <si>
    <t>小布施町</t>
  </si>
  <si>
    <t>徳島市</t>
  </si>
  <si>
    <t>新加算Ⅴ（９）</t>
    <rPh sb="0" eb="3">
      <t>シンカサン</t>
    </rPh>
    <phoneticPr fontId="73"/>
  </si>
  <si>
    <t>甲州市</t>
  </si>
  <si>
    <t>三沢市</t>
  </si>
  <si>
    <t>新加算Ⅴ（10）</t>
    <rPh sb="0" eb="3">
      <t>シンカサン</t>
    </rPh>
    <phoneticPr fontId="73"/>
  </si>
  <si>
    <t>白川町</t>
  </si>
  <si>
    <t>佐呂間町</t>
  </si>
  <si>
    <t>聖籠町</t>
  </si>
  <si>
    <t>浦臼町</t>
  </si>
  <si>
    <t>新加算Ⅴ（11）</t>
    <rPh sb="0" eb="3">
      <t>シンカサン</t>
    </rPh>
    <phoneticPr fontId="73"/>
  </si>
  <si>
    <t>新加算Ⅴ（12）</t>
    <rPh sb="0" eb="3">
      <t>シンカサン</t>
    </rPh>
    <phoneticPr fontId="73"/>
  </si>
  <si>
    <t>神崎町</t>
  </si>
  <si>
    <t>基山町</t>
  </si>
  <si>
    <t>新加算Ⅴ（13）</t>
    <rPh sb="0" eb="3">
      <t>シンカサン</t>
    </rPh>
    <phoneticPr fontId="73"/>
  </si>
  <si>
    <t>白子町</t>
  </si>
  <si>
    <t>新加算Ⅴ（14）</t>
    <rPh sb="0" eb="3">
      <t>シンカサン</t>
    </rPh>
    <phoneticPr fontId="73"/>
  </si>
  <si>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</si>
  <si>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</si>
  <si>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</si>
  <si>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</si>
  <si>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</si>
  <si>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</si>
  <si>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</si>
  <si>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</si>
  <si>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</si>
  <si>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</si>
  <si>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</si>
  <si>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</si>
  <si>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</si>
  <si>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</si>
  <si>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</si>
  <si>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</si>
  <si>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</si>
  <si>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</si>
  <si>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</si>
  <si>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</si>
  <si>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</si>
  <si>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</si>
  <si>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</si>
  <si>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</si>
  <si>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</si>
  <si>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</si>
  <si>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</si>
  <si>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</si>
  <si>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</si>
  <si>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</si>
  <si>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</si>
  <si>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</si>
  <si>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</si>
  <si>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</si>
  <si>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</si>
  <si>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</si>
  <si>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</si>
  <si>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</si>
  <si>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1"/>
  </si>
  <si>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</si>
  <si>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</si>
  <si>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</si>
  <si>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</si>
  <si>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</si>
  <si>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</si>
  <si>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</si>
  <si>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</si>
  <si>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</si>
  <si>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</si>
  <si>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</si>
  <si>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</si>
  <si>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</si>
  <si>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</si>
  <si>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</si>
  <si>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</si>
  <si>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</si>
  <si>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</si>
  <si>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</si>
  <si>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</si>
  <si>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</si>
  <si>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</si>
  <si>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</si>
  <si>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</si>
  <si>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</si>
  <si>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</si>
  <si>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</si>
  <si>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</si>
  <si>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</si>
  <si>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</si>
  <si>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</si>
  <si>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</si>
  <si>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</si>
  <si>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</si>
  <si>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</si>
  <si>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</si>
  <si>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</si>
  <si>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</si>
  <si>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1"/>
  </si>
  <si>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</si>
  <si>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</si>
  <si>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</si>
  <si>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士別市</t>
  </si>
  <si>
    <t>鎌倉市</t>
  </si>
  <si>
    <t>名寄市</t>
  </si>
  <si>
    <t>佐久市</t>
  </si>
  <si>
    <t>三笠市</t>
  </si>
  <si>
    <t>中島村</t>
  </si>
  <si>
    <t>奈良県</t>
  </si>
  <si>
    <t>根室市</t>
  </si>
  <si>
    <t>平内町</t>
  </si>
  <si>
    <t>比布町</t>
  </si>
  <si>
    <t>千歳市</t>
  </si>
  <si>
    <t>朝来市</t>
  </si>
  <si>
    <t>処遇加算Ⅰ特定加算Ⅰベア加算から新加算Ⅰ</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</si>
  <si>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</si>
  <si>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</si>
  <si>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</si>
  <si>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</si>
  <si>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</si>
  <si>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</si>
  <si>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</si>
  <si>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</si>
  <si>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</si>
  <si>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</si>
  <si>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</si>
  <si>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</si>
  <si>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</si>
  <si>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</si>
  <si>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</si>
  <si>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</si>
  <si>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</si>
  <si>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</si>
  <si>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</si>
  <si>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</si>
  <si>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</si>
  <si>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</si>
  <si>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</si>
  <si>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</si>
  <si>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</si>
  <si>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</si>
  <si>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</si>
  <si>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</si>
  <si>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</si>
  <si>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</si>
  <si>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</si>
  <si>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</si>
  <si>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</si>
  <si>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</si>
  <si>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</si>
  <si>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</si>
  <si>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</si>
  <si>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</si>
  <si>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</si>
  <si>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</si>
  <si>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</si>
  <si>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</si>
  <si>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</si>
  <si>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</si>
  <si>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</si>
  <si>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</si>
  <si>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</si>
  <si>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</si>
  <si>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</si>
  <si>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</si>
  <si>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</si>
  <si>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</si>
  <si>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</si>
  <si>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</si>
  <si>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</si>
  <si>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</si>
  <si>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</si>
  <si>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</si>
  <si>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</si>
  <si>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新加算Ⅰ</t>
    <rPh sb="0" eb="3">
      <t>シンカサン</t>
    </rPh>
    <phoneticPr fontId="31"/>
  </si>
  <si>
    <t>士幌町</t>
  </si>
  <si>
    <t>能美市</t>
  </si>
  <si>
    <t>島牧村</t>
  </si>
  <si>
    <t>大津町</t>
  </si>
  <si>
    <t>東浦町</t>
  </si>
  <si>
    <t>処遇加算Ⅱ特定加算Ⅱベア加算なしから新加算Ⅱ</t>
  </si>
  <si>
    <t>塩尻市</t>
  </si>
  <si>
    <t>板倉町</t>
  </si>
  <si>
    <t>新庄市</t>
  </si>
  <si>
    <t>泉崎村</t>
  </si>
  <si>
    <t>黒松内町</t>
  </si>
  <si>
    <t>蘭越町</t>
  </si>
  <si>
    <t>柏崎市</t>
  </si>
  <si>
    <t>幸手市</t>
  </si>
  <si>
    <t>ニセコ町</t>
  </si>
  <si>
    <t>真狩村</t>
  </si>
  <si>
    <t>野々市市</t>
  </si>
  <si>
    <t>新加算Ⅰ・Ⅱ・Ⅴ⑴～⑺・⑼・⑽・⑿の算定を届け出た事業所数</t>
    <rPh sb="18" eb="20">
      <t>サンテイ</t>
    </rPh>
    <phoneticPr fontId="31"/>
  </si>
  <si>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</si>
  <si>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</si>
  <si>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</si>
  <si>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</si>
  <si>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</si>
  <si>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</si>
  <si>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</si>
  <si>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</si>
  <si>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</si>
  <si>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</si>
  <si>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</si>
  <si>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1"/>
  </si>
  <si>
    <t>泊村</t>
  </si>
  <si>
    <t>函南町</t>
  </si>
  <si>
    <t>剣淵町</t>
  </si>
  <si>
    <t>処遇加算なし特定加算なしベア加算なしから新加算Ⅴ（５）</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</si>
  <si>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</si>
  <si>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</si>
  <si>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</si>
  <si>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</si>
  <si>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</si>
  <si>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</si>
  <si>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</si>
  <si>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</si>
  <si>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</si>
  <si>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</si>
  <si>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</si>
  <si>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</si>
  <si>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</si>
  <si>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</si>
  <si>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</si>
  <si>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</si>
  <si>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</si>
  <si>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</si>
  <si>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</si>
  <si>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</si>
  <si>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</si>
  <si>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</si>
  <si>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</si>
  <si>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</si>
  <si>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</si>
  <si>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</si>
  <si>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</si>
  <si>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</si>
  <si>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</si>
  <si>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</si>
  <si>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</si>
  <si>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</si>
  <si>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</si>
  <si>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</si>
  <si>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</si>
  <si>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</si>
  <si>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</si>
  <si>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</si>
  <si>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</si>
  <si>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</si>
  <si>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</si>
  <si>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</si>
  <si>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</si>
  <si>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</si>
  <si>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喜界町</t>
  </si>
  <si>
    <t>下條村</t>
  </si>
  <si>
    <t>鷹栖町</t>
  </si>
  <si>
    <t>鶴田町</t>
  </si>
  <si>
    <t>鉾田市</t>
  </si>
  <si>
    <t>西尾市</t>
  </si>
  <si>
    <t>矢掛町</t>
  </si>
  <si>
    <t>吹田市</t>
  </si>
  <si>
    <t>東神楽町</t>
  </si>
  <si>
    <t>当麻町</t>
  </si>
  <si>
    <t>飯南町</t>
  </si>
  <si>
    <t>様似町</t>
  </si>
  <si>
    <t>香美市</t>
  </si>
  <si>
    <t>処遇加算なし特定加算なしベア加算なしから新加算Ⅴ（３）</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</si>
  <si>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</si>
  <si>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</si>
  <si>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</si>
  <si>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</si>
  <si>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</si>
  <si>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</si>
  <si>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</si>
  <si>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</si>
  <si>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</si>
  <si>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</si>
  <si>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</si>
  <si>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</si>
  <si>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</si>
  <si>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</si>
  <si>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</si>
  <si>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</si>
  <si>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</si>
  <si>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</si>
  <si>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</si>
  <si>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</si>
  <si>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</si>
  <si>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</si>
  <si>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</si>
  <si>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</si>
  <si>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</si>
  <si>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</si>
  <si>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</si>
  <si>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</si>
  <si>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</si>
  <si>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</si>
  <si>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</si>
  <si>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</si>
  <si>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</si>
  <si>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</si>
  <si>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</si>
  <si>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</si>
  <si>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</si>
  <si>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</si>
  <si>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</si>
  <si>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</si>
  <si>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</si>
  <si>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</si>
  <si>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幌延町</t>
  </si>
  <si>
    <t>釜石市</t>
  </si>
  <si>
    <t>北塩原村</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</si>
  <si>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</si>
  <si>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</si>
  <si>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</si>
  <si>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</si>
  <si>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</si>
  <si>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</si>
  <si>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</si>
  <si>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</si>
  <si>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</si>
  <si>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</si>
  <si>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</si>
  <si>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</si>
  <si>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</si>
  <si>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</si>
  <si>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</si>
  <si>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</si>
  <si>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</si>
  <si>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</si>
  <si>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</si>
  <si>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</si>
  <si>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</si>
  <si>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</si>
  <si>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</si>
  <si>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</si>
  <si>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</si>
  <si>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</si>
  <si>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</si>
  <si>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</si>
  <si>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</si>
  <si>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</si>
  <si>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</si>
  <si>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</si>
  <si>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</si>
  <si>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</si>
  <si>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</si>
  <si>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</si>
  <si>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</si>
  <si>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</si>
  <si>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</si>
  <si>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</si>
  <si>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</si>
  <si>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</si>
  <si>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</si>
  <si>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</si>
  <si>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</si>
  <si>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</si>
  <si>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</si>
  <si>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</si>
  <si>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</si>
  <si>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</si>
  <si>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</si>
  <si>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</si>
  <si>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</si>
  <si>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</si>
  <si>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</si>
  <si>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</si>
  <si>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</si>
  <si>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</si>
  <si>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</si>
  <si>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</si>
  <si>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</si>
  <si>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</si>
  <si>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京都市</t>
  </si>
  <si>
    <t>吉岡町</t>
  </si>
  <si>
    <t>広尾町</t>
  </si>
  <si>
    <t>幕別町</t>
  </si>
  <si>
    <t>処遇加算なし</t>
    <rPh sb="0" eb="2">
      <t>ショグウ</t>
    </rPh>
    <rPh sb="2" eb="4">
      <t>カサン</t>
    </rPh>
    <phoneticPr fontId="73"/>
  </si>
  <si>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</si>
  <si>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</si>
  <si>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</si>
  <si>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</si>
  <si>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</si>
  <si>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</si>
  <si>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</si>
  <si>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</si>
  <si>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</si>
  <si>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</si>
  <si>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</si>
  <si>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</si>
  <si>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</si>
  <si>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</si>
  <si>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</si>
  <si>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</si>
  <si>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</si>
  <si>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</si>
  <si>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</si>
  <si>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</si>
  <si>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</si>
  <si>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</si>
  <si>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</si>
  <si>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</si>
  <si>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</si>
  <si>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</si>
  <si>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</si>
  <si>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</si>
  <si>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</si>
  <si>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</si>
  <si>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</si>
  <si>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</si>
  <si>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</si>
  <si>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</si>
  <si>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</si>
  <si>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</si>
  <si>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</si>
  <si>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</si>
  <si>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</si>
  <si>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</si>
  <si>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</si>
  <si>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</si>
  <si>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</si>
  <si>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</si>
  <si>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</si>
  <si>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</si>
  <si>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青森市</t>
  </si>
  <si>
    <t>早島町</t>
  </si>
  <si>
    <t>珠洲市</t>
  </si>
  <si>
    <t>黒石市</t>
  </si>
  <si>
    <t>登米市</t>
  </si>
  <si>
    <t>三川町</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</si>
  <si>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</si>
  <si>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</si>
  <si>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</si>
  <si>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</si>
  <si>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</si>
  <si>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</si>
  <si>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</si>
  <si>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</si>
  <si>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</si>
  <si>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</si>
  <si>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</si>
  <si>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</si>
  <si>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</si>
  <si>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</si>
  <si>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</si>
  <si>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</si>
  <si>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</si>
  <si>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</si>
  <si>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</si>
  <si>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</si>
  <si>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</si>
  <si>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</si>
  <si>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</si>
  <si>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</si>
  <si>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</si>
  <si>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</si>
  <si>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</si>
  <si>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</si>
  <si>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</si>
  <si>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</si>
  <si>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</si>
  <si>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</si>
  <si>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</si>
  <si>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</si>
  <si>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</si>
  <si>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</si>
  <si>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</si>
  <si>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</si>
  <si>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</si>
  <si>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</si>
  <si>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</si>
  <si>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</si>
  <si>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</si>
  <si>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</si>
  <si>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</si>
  <si>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</si>
  <si>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処遇加算Ⅲ特定加算なしベア加算なしから新加算Ⅱ</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</si>
  <si>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</si>
  <si>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</si>
  <si>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</si>
  <si>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</si>
  <si>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</si>
  <si>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</si>
  <si>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</si>
  <si>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</si>
  <si>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</si>
  <si>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</si>
  <si>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</si>
  <si>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</si>
  <si>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</si>
  <si>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</si>
  <si>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</si>
  <si>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</si>
  <si>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</si>
  <si>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</si>
  <si>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</si>
  <si>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</si>
  <si>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</si>
  <si>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</si>
  <si>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</si>
  <si>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</si>
  <si>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</si>
  <si>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</si>
  <si>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</si>
  <si>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</si>
  <si>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</si>
  <si>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</si>
  <si>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</si>
  <si>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</si>
  <si>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</si>
  <si>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</si>
  <si>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</si>
  <si>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</si>
  <si>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</si>
  <si>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</si>
  <si>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</si>
  <si>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</si>
  <si>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</si>
  <si>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</si>
  <si>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</si>
  <si>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1"/>
  </si>
  <si>
    <t>山田町</t>
  </si>
  <si>
    <t>算定した加算区分</t>
    <rPh sb="0" eb="2">
      <t>サンテイ</t>
    </rPh>
    <rPh sb="4" eb="6">
      <t>カサン</t>
    </rPh>
    <rPh sb="6" eb="8">
      <t>クブン</t>
    </rPh>
    <phoneticPr fontId="31"/>
  </si>
  <si>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</si>
  <si>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</si>
  <si>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</si>
  <si>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</si>
  <si>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</si>
  <si>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</si>
  <si>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</si>
  <si>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</si>
  <si>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</si>
  <si>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</si>
  <si>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</si>
  <si>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</si>
  <si>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</si>
  <si>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</si>
  <si>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</si>
  <si>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玉城町</t>
  </si>
  <si>
    <t>気仙沼市</t>
  </si>
  <si>
    <t>岬町</t>
  </si>
  <si>
    <t>名取市</t>
  </si>
  <si>
    <t>処遇加算なし特定加算なしベア加算なしから新加算Ⅴ（10）</t>
  </si>
  <si>
    <t>渋谷区</t>
  </si>
  <si>
    <t>角田市</t>
  </si>
  <si>
    <t>東洋町</t>
  </si>
  <si>
    <t>処遇加算Ⅰ特定加算Ⅱベア加算から新加算Ⅲ</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</si>
  <si>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</si>
  <si>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</si>
  <si>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</si>
  <si>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</si>
  <si>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</si>
  <si>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</si>
  <si>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</si>
  <si>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</si>
  <si>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</si>
  <si>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</si>
  <si>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</si>
  <si>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</si>
  <si>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</si>
  <si>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</si>
  <si>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</si>
  <si>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</si>
  <si>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</si>
  <si>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</si>
  <si>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</si>
  <si>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</si>
  <si>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</si>
  <si>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</si>
  <si>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1"/>
  </si>
  <si>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</si>
  <si>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</si>
  <si>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</si>
  <si>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</si>
  <si>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</si>
  <si>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</si>
  <si>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</si>
  <si>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</si>
  <si>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</si>
  <si>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</si>
  <si>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</si>
  <si>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</si>
  <si>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</si>
  <si>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</si>
  <si>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</si>
  <si>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</si>
  <si>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</si>
  <si>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</si>
  <si>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</si>
  <si>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</si>
  <si>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</si>
  <si>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</si>
  <si>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</si>
  <si>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</si>
  <si>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</si>
  <si>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</si>
  <si>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</si>
  <si>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只見町</t>
  </si>
  <si>
    <t>算定した加算の合計</t>
    <rPh sb="0" eb="2">
      <t>サンテイ</t>
    </rPh>
    <rPh sb="4" eb="6">
      <t>カサン</t>
    </rPh>
    <rPh sb="7" eb="9">
      <t>ゴウケイ</t>
    </rPh>
    <phoneticPr fontId="31"/>
  </si>
  <si>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</si>
  <si>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</si>
  <si>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</si>
  <si>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</si>
  <si>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</si>
  <si>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</si>
  <si>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</si>
  <si>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</si>
  <si>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</si>
  <si>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</si>
  <si>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</si>
  <si>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</si>
  <si>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</si>
  <si>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</si>
  <si>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</si>
  <si>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</si>
  <si>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</si>
  <si>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</si>
  <si>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</si>
  <si>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</si>
  <si>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</si>
  <si>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</si>
  <si>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</si>
  <si>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</si>
  <si>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</si>
  <si>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</si>
  <si>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</si>
  <si>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</si>
  <si>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</si>
  <si>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</si>
  <si>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</si>
  <si>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1"/>
  </si>
  <si>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</si>
  <si>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</si>
  <si>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</si>
  <si>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</si>
  <si>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</si>
  <si>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</si>
  <si>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</si>
  <si>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</si>
  <si>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</si>
  <si>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</si>
  <si>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</si>
  <si>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</si>
  <si>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</si>
  <si>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</si>
  <si>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</si>
  <si>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1"/>
  </si>
  <si>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</si>
  <si>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</si>
  <si>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</si>
  <si>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</si>
  <si>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</si>
  <si>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</si>
  <si>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</si>
  <si>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</si>
  <si>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</si>
  <si>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</si>
  <si>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</si>
  <si>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</si>
  <si>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</si>
  <si>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</si>
  <si>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</si>
  <si>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</si>
  <si>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</si>
  <si>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</si>
  <si>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</si>
  <si>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</si>
  <si>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</si>
  <si>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</si>
  <si>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</si>
  <si>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</si>
  <si>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</si>
  <si>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</si>
  <si>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</si>
  <si>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</si>
  <si>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</si>
  <si>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</si>
  <si>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</si>
  <si>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</si>
  <si>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</si>
  <si>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</si>
  <si>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</si>
  <si>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</si>
  <si>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</si>
  <si>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</si>
  <si>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</si>
  <si>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</si>
  <si>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</si>
  <si>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</si>
  <si>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</si>
  <si>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</si>
  <si>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</si>
  <si>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</si>
  <si>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</si>
  <si>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</si>
  <si>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</si>
  <si>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</si>
  <si>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</si>
  <si>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</si>
  <si>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</si>
  <si>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</si>
  <si>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</si>
  <si>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</si>
  <si>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</si>
  <si>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</si>
  <si>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</si>
  <si>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</si>
  <si>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</si>
  <si>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</si>
  <si>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</si>
  <si>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</si>
  <si>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</si>
  <si>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</si>
  <si>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</si>
  <si>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</si>
  <si>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</si>
  <si>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</si>
  <si>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</si>
  <si>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</si>
  <si>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</si>
  <si>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</si>
  <si>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</si>
  <si>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</si>
  <si>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</si>
  <si>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</si>
  <si>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</si>
  <si>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</si>
  <si>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</si>
  <si>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</si>
  <si>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</si>
  <si>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</si>
  <si>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</si>
  <si>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</si>
  <si>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</si>
  <si>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</si>
  <si>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</si>
  <si>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処遇加算Ⅰ特定加算Ⅱベア加算から新加算Ⅱ</t>
  </si>
  <si>
    <t>安中市</t>
  </si>
  <si>
    <t>高岡市</t>
  </si>
  <si>
    <t>北茨城市</t>
  </si>
  <si>
    <t>白石町</t>
  </si>
  <si>
    <t>水上村</t>
  </si>
  <si>
    <t>薩摩川内市</t>
  </si>
  <si>
    <t>笠間市</t>
  </si>
  <si>
    <t>取手市</t>
  </si>
  <si>
    <t>つくば市</t>
  </si>
  <si>
    <t>（４）キャリアパス要件Ⅲ　</t>
    <rPh sb="9" eb="11">
      <t>ヨウケン</t>
    </rPh>
    <phoneticPr fontId="31"/>
  </si>
  <si>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</si>
  <si>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</si>
  <si>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</si>
  <si>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</si>
  <si>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</si>
  <si>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</si>
  <si>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</si>
  <si>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</si>
  <si>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</si>
  <si>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</si>
  <si>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</si>
  <si>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</si>
  <si>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</si>
  <si>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</si>
  <si>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</si>
  <si>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</si>
  <si>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</si>
  <si>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</si>
  <si>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</si>
  <si>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</si>
  <si>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</si>
  <si>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</si>
  <si>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</si>
  <si>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</si>
  <si>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</si>
  <si>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</si>
  <si>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</si>
  <si>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</si>
  <si>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</si>
  <si>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</si>
  <si>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</si>
  <si>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</si>
  <si>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</si>
  <si>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</si>
  <si>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</si>
  <si>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</si>
  <si>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</si>
  <si>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</si>
  <si>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</si>
  <si>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</si>
  <si>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</si>
  <si>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</si>
  <si>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</si>
  <si>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</si>
  <si>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</si>
  <si>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</si>
  <si>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</si>
  <si>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処遇加算Ⅱ特定加算Ⅱベア加算から新加算Ⅱ</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</si>
  <si>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</si>
  <si>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</si>
  <si>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</si>
  <si>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</si>
  <si>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</si>
  <si>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</si>
  <si>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</si>
  <si>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</si>
  <si>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</si>
  <si>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</si>
  <si>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</si>
  <si>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</si>
  <si>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</si>
  <si>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</si>
  <si>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</si>
  <si>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</si>
  <si>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</si>
  <si>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</si>
  <si>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</si>
  <si>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</si>
  <si>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</si>
  <si>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</si>
  <si>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</si>
  <si>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</si>
  <si>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</si>
  <si>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</si>
  <si>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</si>
  <si>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</si>
  <si>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</si>
  <si>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</si>
  <si>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</si>
  <si>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</si>
  <si>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</si>
  <si>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</si>
  <si>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</si>
  <si>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</si>
  <si>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1"/>
  </si>
  <si>
    <t>行田市</t>
  </si>
  <si>
    <t>みどり市</t>
  </si>
  <si>
    <t>吉備中央町</t>
  </si>
  <si>
    <t>上野村</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</si>
  <si>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</si>
  <si>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</si>
  <si>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</si>
  <si>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</si>
  <si>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</si>
  <si>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</si>
  <si>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</si>
  <si>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</si>
  <si>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</si>
  <si>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</si>
  <si>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</si>
  <si>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</si>
  <si>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</si>
  <si>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</si>
  <si>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</si>
  <si>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</si>
  <si>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</si>
  <si>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</si>
  <si>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</si>
  <si>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</si>
  <si>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</si>
  <si>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</si>
  <si>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1"/>
  </si>
  <si>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</si>
  <si>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</si>
  <si>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</si>
  <si>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</si>
  <si>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</si>
  <si>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</si>
  <si>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</si>
  <si>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</si>
  <si>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</si>
  <si>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</si>
  <si>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</si>
  <si>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</si>
  <si>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</si>
  <si>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</si>
  <si>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</si>
  <si>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</si>
  <si>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</si>
  <si>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</si>
  <si>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</si>
  <si>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</si>
  <si>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</si>
  <si>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</si>
  <si>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</si>
  <si>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</si>
  <si>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</si>
  <si>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</si>
  <si>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</si>
  <si>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</si>
  <si>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</si>
  <si>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</si>
  <si>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</si>
  <si>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</si>
  <si>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</si>
  <si>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</si>
  <si>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</si>
  <si>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</si>
  <si>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</si>
  <si>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</si>
  <si>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</si>
  <si>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</si>
  <si>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</si>
  <si>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</si>
  <si>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</si>
  <si>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</si>
  <si>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</si>
  <si>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</si>
  <si>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</si>
  <si>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</si>
  <si>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</si>
  <si>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</si>
  <si>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</si>
  <si>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</si>
  <si>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</si>
  <si>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</si>
  <si>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</si>
  <si>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</si>
  <si>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</si>
  <si>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</si>
  <si>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</si>
  <si>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</si>
  <si>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</si>
  <si>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</si>
  <si>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</si>
  <si>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</si>
  <si>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</si>
  <si>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</si>
  <si>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</si>
  <si>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</si>
  <si>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</si>
  <si>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</si>
  <si>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</si>
  <si>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</si>
  <si>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</si>
  <si>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</si>
  <si>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</si>
  <si>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</si>
  <si>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</si>
  <si>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</si>
  <si>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</si>
  <si>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</si>
  <si>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</si>
  <si>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</si>
  <si>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</si>
  <si>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</si>
  <si>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</si>
  <si>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</si>
  <si>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</si>
  <si>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処遇加算Ⅰ特定加算なしベア加算なしから新加算Ⅲ</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</si>
  <si>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</si>
  <si>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</si>
  <si>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</si>
  <si>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</si>
  <si>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</si>
  <si>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</si>
  <si>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</si>
  <si>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</si>
  <si>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</si>
  <si>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</si>
  <si>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</si>
  <si>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</si>
  <si>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</si>
  <si>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</si>
  <si>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</si>
  <si>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</si>
  <si>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</si>
  <si>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</si>
  <si>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高森町</t>
  </si>
  <si>
    <t>横芝光町</t>
  </si>
  <si>
    <t>長生村</t>
  </si>
  <si>
    <t>３　介護職員等処遇改善加算の要件について</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</si>
  <si>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</si>
  <si>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</si>
  <si>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</si>
  <si>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</si>
  <si>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</si>
  <si>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</si>
  <si>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</si>
  <si>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</si>
  <si>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</si>
  <si>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</si>
  <si>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</si>
  <si>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</si>
  <si>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</si>
  <si>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</si>
  <si>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</si>
  <si>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</si>
  <si>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</si>
  <si>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</si>
  <si>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</si>
  <si>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</si>
  <si>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</si>
  <si>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</si>
  <si>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</si>
  <si>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</si>
  <si>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</si>
  <si>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</si>
  <si>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</si>
  <si>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</si>
  <si>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</si>
  <si>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</si>
  <si>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</si>
  <si>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</si>
  <si>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</si>
  <si>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</si>
  <si>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</si>
  <si>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</si>
  <si>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</si>
  <si>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</si>
  <si>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</si>
  <si>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</si>
  <si>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</si>
  <si>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</si>
  <si>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</si>
  <si>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</si>
  <si>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</si>
  <si>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</si>
  <si>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</si>
  <si>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</si>
  <si>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</si>
  <si>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</si>
  <si>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</si>
  <si>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</si>
  <si>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</si>
  <si>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</si>
  <si>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</si>
  <si>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</si>
  <si>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</si>
  <si>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</si>
  <si>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</si>
  <si>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</si>
  <si>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</si>
  <si>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</si>
  <si>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</si>
  <si>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</si>
  <si>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</si>
  <si>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</si>
  <si>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</si>
  <si>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</si>
  <si>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</si>
  <si>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</si>
  <si>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</si>
  <si>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</si>
  <si>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</si>
  <si>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</si>
  <si>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</si>
  <si>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</si>
  <si>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</si>
  <si>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</si>
  <si>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</si>
  <si>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</si>
  <si>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</si>
  <si>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</si>
  <si>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</si>
  <si>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</si>
  <si>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</si>
  <si>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</si>
  <si>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</si>
  <si>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</si>
  <si>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</si>
  <si>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</si>
  <si>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</si>
  <si>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</si>
  <si>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</si>
  <si>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</si>
  <si>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</si>
  <si>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</si>
  <si>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</si>
  <si>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</si>
  <si>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</si>
  <si>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</si>
  <si>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</si>
  <si>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</si>
  <si>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</si>
  <si>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</si>
  <si>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</si>
  <si>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</si>
  <si>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</si>
  <si>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</si>
  <si>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1"/>
  </si>
  <si>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</si>
  <si>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</si>
  <si>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</si>
  <si>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</si>
  <si>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</si>
  <si>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</si>
  <si>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</si>
  <si>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</si>
  <si>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</si>
  <si>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</si>
  <si>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</si>
  <si>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</si>
  <si>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</si>
  <si>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</si>
  <si>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</si>
  <si>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</si>
  <si>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</si>
  <si>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</si>
  <si>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</si>
  <si>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</si>
  <si>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</si>
  <si>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</si>
  <si>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</si>
  <si>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</si>
  <si>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</si>
  <si>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</si>
  <si>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</si>
  <si>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</si>
  <si>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</si>
  <si>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</si>
  <si>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</si>
  <si>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</si>
  <si>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</si>
  <si>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</si>
  <si>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</si>
  <si>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</si>
  <si>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</si>
  <si>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</si>
  <si>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</si>
  <si>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</si>
  <si>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</si>
  <si>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</si>
  <si>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</si>
  <si>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</si>
  <si>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</si>
  <si>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</si>
  <si>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</si>
  <si>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</si>
  <si>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</si>
  <si>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</si>
  <si>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</si>
  <si>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</si>
  <si>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</si>
  <si>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</si>
  <si>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</si>
  <si>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</si>
  <si>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</si>
  <si>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</si>
  <si>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</si>
  <si>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</si>
  <si>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</si>
  <si>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</si>
  <si>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</si>
  <si>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</si>
  <si>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</si>
  <si>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</si>
  <si>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</si>
  <si>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</si>
  <si>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</si>
  <si>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</si>
  <si>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</si>
  <si>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</si>
  <si>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</si>
  <si>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</si>
  <si>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</si>
  <si>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</si>
  <si>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</si>
  <si>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</si>
  <si>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</si>
  <si>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</si>
  <si>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</si>
  <si>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</si>
  <si>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</si>
  <si>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</si>
  <si>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</si>
  <si>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</si>
  <si>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</si>
  <si>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</si>
  <si>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福祉・介護職員について、経験若しくは資格等に応じて昇給する仕組み又は一定の基準に基づき定期に昇給を判定する仕組みを設けている。</t>
    <rPh sb="0" eb="2">
      <t>フクシ</t>
    </rPh>
    <phoneticPr fontId="31"/>
  </si>
  <si>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</si>
  <si>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</si>
  <si>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</si>
  <si>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</si>
  <si>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</si>
  <si>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</si>
  <si>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</si>
  <si>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</si>
  <si>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</si>
  <si>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</si>
  <si>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</si>
  <si>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</si>
  <si>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</si>
  <si>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</si>
  <si>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</si>
  <si>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</si>
  <si>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</si>
  <si>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</si>
  <si>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</si>
  <si>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</si>
  <si>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</si>
  <si>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</si>
  <si>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</si>
  <si>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</si>
  <si>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</si>
  <si>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</si>
  <si>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うち、新規に算定する旧ベースアップ等加算の加算額［円］
（別紙様式3-1 ３⑵に転記）</t>
    <rPh sb="21" eb="23">
      <t>カサン</t>
    </rPh>
    <rPh sb="29" eb="31">
      <t>ベッシ</t>
    </rPh>
    <rPh sb="31" eb="33">
      <t>ヨウシキ</t>
    </rPh>
    <phoneticPr fontId="31"/>
  </si>
  <si>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</si>
  <si>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</si>
  <si>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</si>
  <si>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</si>
  <si>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</si>
  <si>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</si>
  <si>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</si>
  <si>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</si>
  <si>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</si>
  <si>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</si>
  <si>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</si>
  <si>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</si>
  <si>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</si>
  <si>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</si>
  <si>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</si>
  <si>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</si>
  <si>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</si>
  <si>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</si>
  <si>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</si>
  <si>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</si>
  <si>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</si>
  <si>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</si>
  <si>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</si>
  <si>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</si>
  <si>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</si>
  <si>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</si>
  <si>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</si>
  <si>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</si>
  <si>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</si>
  <si>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</si>
  <si>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</si>
  <si>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</si>
  <si>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</si>
  <si>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</si>
  <si>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</si>
  <si>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</si>
  <si>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</si>
  <si>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</si>
  <si>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</si>
  <si>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</si>
  <si>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</si>
  <si>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</si>
  <si>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</si>
  <si>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</si>
  <si>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</si>
  <si>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</si>
  <si>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</si>
  <si>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</si>
  <si>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</si>
  <si>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</si>
  <si>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 xml:space="preserve">キャリアパス要件Ⅳの必要数チェック
</t>
    <rPh sb="6" eb="8">
      <t>ヨウケン</t>
    </rPh>
    <phoneticPr fontId="31"/>
  </si>
  <si>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</si>
  <si>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</si>
  <si>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</si>
  <si>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</si>
  <si>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</si>
  <si>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</si>
  <si>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</si>
  <si>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</si>
  <si>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</si>
  <si>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</si>
  <si>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</si>
  <si>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</si>
  <si>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</si>
  <si>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</si>
  <si>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</si>
  <si>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</si>
  <si>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</si>
  <si>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</si>
  <si>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</si>
  <si>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</si>
  <si>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</si>
  <si>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</si>
  <si>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</si>
  <si>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</si>
  <si>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</si>
  <si>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</si>
  <si>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</si>
  <si>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</si>
  <si>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</si>
  <si>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</si>
  <si>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</si>
  <si>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</si>
  <si>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</si>
  <si>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</si>
  <si>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</si>
  <si>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</si>
  <si>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</si>
  <si>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</si>
  <si>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</si>
  <si>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1"/>
  </si>
  <si>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</si>
  <si>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</si>
  <si>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</si>
  <si>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</si>
  <si>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</si>
  <si>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</si>
  <si>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</si>
  <si>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</si>
  <si>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</si>
  <si>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</si>
  <si>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</si>
  <si>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</si>
  <si>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</si>
  <si>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</si>
  <si>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</si>
  <si>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</si>
  <si>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</si>
  <si>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</si>
  <si>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</si>
  <si>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</si>
  <si>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</si>
  <si>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</si>
  <si>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</si>
  <si>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</si>
  <si>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</si>
  <si>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</si>
  <si>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</si>
  <si>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</si>
  <si>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</si>
  <si>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</si>
  <si>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</si>
  <si>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</si>
  <si>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</si>
  <si>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</si>
  <si>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</si>
  <si>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</si>
  <si>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</si>
  <si>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</si>
  <si>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</si>
  <si>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</si>
  <si>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</si>
  <si>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</si>
  <si>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</si>
  <si>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</si>
  <si>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</si>
  <si>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</si>
  <si>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</si>
  <si>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</si>
  <si>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</si>
  <si>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</si>
  <si>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</si>
  <si>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</si>
  <si>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</si>
  <si>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</si>
  <si>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</si>
  <si>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</si>
  <si>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</si>
  <si>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</si>
  <si>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</si>
  <si>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</si>
  <si>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</si>
  <si>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</si>
  <si>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</si>
  <si>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</si>
  <si>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</si>
  <si>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</si>
  <si>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</si>
  <si>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</si>
  <si>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</si>
  <si>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</si>
  <si>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</si>
  <si>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</si>
  <si>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</si>
  <si>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</si>
  <si>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</si>
  <si>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</si>
  <si>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</si>
  <si>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</si>
  <si>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</si>
  <si>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</si>
  <si>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</si>
  <si>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</si>
  <si>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</si>
  <si>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</si>
  <si>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</si>
  <si>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</si>
  <si>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</si>
  <si>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</si>
  <si>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</si>
  <si>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</si>
  <si>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</si>
  <si>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</si>
  <si>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</si>
  <si>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</si>
  <si>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</si>
  <si>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</si>
  <si>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</si>
  <si>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</si>
  <si>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</si>
  <si>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</si>
  <si>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</si>
  <si>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</si>
  <si>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</si>
  <si>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</si>
  <si>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</si>
  <si>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</si>
  <si>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</si>
  <si>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</si>
  <si>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</si>
  <si>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</si>
  <si>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</si>
  <si>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</si>
  <si>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</si>
  <si>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</si>
  <si>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</si>
  <si>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</si>
  <si>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</si>
  <si>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</si>
  <si>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</si>
  <si>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</si>
  <si>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</si>
  <si>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</si>
  <si>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</si>
  <si>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</si>
  <si>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</si>
  <si>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</si>
  <si>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</si>
  <si>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</si>
  <si>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</si>
  <si>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</si>
  <si>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</si>
  <si>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</si>
  <si>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1"/>
  </si>
  <si>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</si>
  <si>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</si>
  <si>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</si>
  <si>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</si>
  <si>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</si>
  <si>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</si>
  <si>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</si>
  <si>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</si>
  <si>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</si>
  <si>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</si>
  <si>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</si>
  <si>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</si>
  <si>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</si>
  <si>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</si>
  <si>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</si>
  <si>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</si>
  <si>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</si>
  <si>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</si>
  <si>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</si>
  <si>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</si>
  <si>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</si>
  <si>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</si>
  <si>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</si>
  <si>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</si>
  <si>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</si>
  <si>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</si>
  <si>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</si>
  <si>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</si>
  <si>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</si>
  <si>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</si>
  <si>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</si>
  <si>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</si>
  <si>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</si>
  <si>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</si>
  <si>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</si>
  <si>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</si>
  <si>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</si>
  <si>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</si>
  <si>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</si>
  <si>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</si>
  <si>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</si>
  <si>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</si>
  <si>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</si>
  <si>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</si>
  <si>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</si>
  <si>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</si>
  <si>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</si>
  <si>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</si>
  <si>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</si>
  <si>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</si>
  <si>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</si>
  <si>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</si>
  <si>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</si>
  <si>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</si>
  <si>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</si>
  <si>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</si>
  <si>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</si>
  <si>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</si>
  <si>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</si>
  <si>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</si>
  <si>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</si>
  <si>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</si>
  <si>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</si>
  <si>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</si>
  <si>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</si>
  <si>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</si>
  <si>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</si>
  <si>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</si>
  <si>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</si>
  <si>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</si>
  <si>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</si>
  <si>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</si>
  <si>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</si>
  <si>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</si>
  <si>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</si>
  <si>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</si>
  <si>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</si>
  <si>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</si>
  <si>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</si>
  <si>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</si>
  <si>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</si>
  <si>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</si>
  <si>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</si>
  <si>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</si>
  <si>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</si>
  <si>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</si>
  <si>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</si>
  <si>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</si>
  <si>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</si>
  <si>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</si>
  <si>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</si>
  <si>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</si>
  <si>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</si>
  <si>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</si>
  <si>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</si>
  <si>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</si>
  <si>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</si>
  <si>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</si>
  <si>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</si>
  <si>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</si>
  <si>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</si>
  <si>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</si>
  <si>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</si>
  <si>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</si>
  <si>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</si>
  <si>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</si>
  <si>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</si>
  <si>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</si>
  <si>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</si>
  <si>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</si>
  <si>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</si>
  <si>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</si>
  <si>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</si>
  <si>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</si>
  <si>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</si>
  <si>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</si>
  <si>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福祉・介護職員等処遇改善加算</t>
    <rPh sb="0" eb="2">
      <t>フクシ</t>
    </rPh>
    <rPh sb="3" eb="8">
      <t>カイゴショクイントウ</t>
    </rPh>
    <rPh sb="8" eb="14">
      <t>ショグウカイゼンカサン</t>
    </rPh>
    <phoneticPr fontId="31"/>
  </si>
  <si>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</si>
  <si>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</si>
  <si>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</si>
  <si>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</si>
  <si>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</si>
  <si>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</si>
  <si>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</si>
  <si>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</si>
  <si>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</si>
  <si>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</si>
  <si>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</si>
  <si>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</si>
  <si>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</si>
  <si>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</si>
  <si>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</si>
  <si>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</si>
  <si>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</si>
  <si>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</si>
  <si>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</si>
  <si>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</si>
  <si>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</si>
  <si>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</si>
  <si>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</si>
  <si>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</si>
  <si>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</si>
  <si>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</si>
  <si>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</si>
  <si>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</si>
  <si>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</si>
  <si>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</si>
  <si>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</si>
  <si>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</si>
  <si>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</si>
  <si>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</si>
  <si>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</si>
  <si>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</si>
  <si>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</si>
  <si>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</si>
  <si>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</si>
  <si>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</si>
  <si>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</si>
  <si>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</si>
  <si>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</si>
  <si>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</si>
  <si>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</si>
  <si>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</si>
  <si>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</si>
  <si>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</si>
  <si>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</si>
  <si>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</si>
  <si>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</si>
  <si>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</si>
  <si>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</si>
  <si>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</si>
  <si>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</si>
  <si>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</si>
  <si>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</si>
  <si>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</si>
  <si>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</si>
  <si>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</si>
  <si>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</si>
  <si>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</si>
  <si>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</si>
  <si>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</si>
  <si>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</si>
  <si>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</si>
  <si>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</si>
  <si>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</si>
  <si>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</si>
  <si>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</si>
  <si>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</si>
  <si>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</si>
  <si>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</si>
  <si>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</si>
  <si>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</si>
  <si>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</si>
  <si>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</si>
  <si>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</si>
  <si>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</si>
  <si>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</si>
  <si>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</si>
  <si>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</si>
  <si>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</si>
  <si>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</si>
  <si>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</si>
  <si>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</si>
  <si>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</si>
  <si>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</si>
  <si>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</si>
  <si>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</si>
  <si>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</si>
  <si>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</si>
  <si>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</si>
  <si>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</si>
  <si>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</si>
  <si>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</si>
  <si>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</si>
  <si>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</si>
  <si>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</si>
  <si>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</si>
  <si>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</si>
  <si>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</si>
  <si>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</si>
  <si>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</si>
  <si>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</si>
  <si>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</si>
  <si>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</si>
  <si>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</si>
  <si>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</si>
  <si>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</si>
  <si>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</si>
  <si>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</si>
  <si>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</si>
  <si>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</si>
  <si>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</si>
  <si>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</si>
  <si>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</si>
  <si>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</si>
  <si>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</si>
  <si>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</si>
  <si>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</si>
  <si>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</si>
  <si>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</si>
  <si>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</si>
  <si>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</si>
  <si>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</si>
  <si>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</si>
  <si>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</si>
  <si>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</si>
  <si>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</si>
  <si>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</si>
  <si>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</si>
  <si>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</si>
  <si>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</si>
  <si>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</si>
  <si>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</si>
  <si>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</si>
  <si>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</si>
  <si>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</si>
  <si>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</si>
  <si>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</si>
  <si>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</si>
  <si>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</si>
  <si>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</si>
  <si>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</si>
  <si>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</si>
  <si>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</si>
  <si>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</si>
  <si>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</si>
  <si>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</si>
  <si>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</si>
  <si>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</si>
  <si>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</si>
  <si>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</si>
  <si>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</si>
  <si>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</si>
  <si>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</si>
  <si>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</si>
  <si>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</si>
  <si>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</si>
  <si>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</si>
  <si>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</si>
  <si>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</si>
  <si>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</si>
  <si>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</si>
  <si>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</si>
  <si>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</si>
  <si>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</si>
  <si>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</si>
  <si>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</si>
  <si>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</si>
  <si>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</si>
  <si>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</si>
  <si>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</si>
  <si>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</si>
  <si>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大和村</t>
  </si>
  <si>
    <t>令和５年度の算定状況</t>
    <rPh sb="0" eb="2">
      <t>レイワ</t>
    </rPh>
    <rPh sb="3" eb="5">
      <t>ネンド</t>
    </rPh>
    <rPh sb="6" eb="8">
      <t>サンテイ</t>
    </rPh>
    <rPh sb="8" eb="10">
      <t>ジョウキョウ</t>
    </rPh>
    <phoneticPr fontId="31"/>
  </si>
  <si>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</si>
  <si>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</si>
  <si>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</si>
  <si>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</si>
  <si>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</si>
  <si>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</si>
  <si>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</si>
  <si>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</si>
  <si>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</si>
  <si>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</si>
  <si>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</si>
  <si>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</si>
  <si>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</si>
  <si>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</si>
  <si>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</si>
  <si>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</si>
  <si>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</si>
  <si>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</si>
  <si>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</si>
  <si>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</si>
  <si>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</si>
  <si>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</si>
  <si>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</si>
  <si>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</si>
  <si>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</si>
  <si>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自立訓練（機能訓練）</t>
  </si>
  <si>
    <t>次のイからハまでのすべての基準を満たす。</t>
    <rPh sb="13" eb="15">
      <t>キジュン</t>
    </rPh>
    <phoneticPr fontId="31"/>
  </si>
  <si>
    <t>イ</t>
  </si>
  <si>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</si>
  <si>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</si>
  <si>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</si>
  <si>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キャリアパス要件Ⅲ（昇給の仕組みの整備等）</t>
    <rPh sb="6" eb="8">
      <t>ヨウケン</t>
    </rPh>
    <rPh sb="10" eb="12">
      <t>ショウキュウ</t>
    </rPh>
    <rPh sb="13" eb="15">
      <t>シク</t>
    </rPh>
    <rPh sb="17" eb="19">
      <t>セイビ</t>
    </rPh>
    <rPh sb="19" eb="20">
      <t>トウ</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</si>
  <si>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</si>
  <si>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</si>
  <si>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</si>
  <si>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</si>
  <si>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</si>
  <si>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</si>
  <si>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</si>
  <si>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</si>
  <si>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</si>
  <si>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</si>
  <si>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</si>
  <si>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</si>
  <si>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</si>
  <si>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</si>
  <si>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</si>
  <si>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</si>
  <si>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</si>
  <si>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</si>
  <si>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</si>
  <si>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</si>
  <si>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</si>
  <si>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</si>
  <si>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</si>
  <si>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</si>
  <si>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</si>
  <si>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</si>
  <si>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</si>
  <si>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</si>
  <si>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</si>
  <si>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</si>
  <si>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</si>
  <si>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</si>
  <si>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</si>
  <si>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</si>
  <si>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</si>
  <si>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</si>
  <si>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</si>
  <si>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</si>
  <si>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</si>
  <si>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</si>
  <si>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</si>
  <si>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</si>
  <si>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</si>
  <si>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</si>
  <si>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</si>
  <si>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</si>
  <si>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</si>
  <si>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</si>
  <si>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</si>
  <si>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</si>
  <si>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</si>
  <si>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</si>
  <si>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</si>
  <si>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</si>
  <si>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</si>
  <si>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</si>
  <si>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</si>
  <si>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</si>
  <si>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</si>
  <si>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</si>
  <si>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</si>
  <si>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</si>
  <si>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</si>
  <si>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</si>
  <si>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</si>
  <si>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</si>
  <si>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</si>
  <si>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</si>
  <si>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</si>
  <si>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</si>
  <si>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</si>
  <si>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</si>
  <si>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</si>
  <si>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</si>
  <si>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</si>
  <si>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</si>
  <si>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</si>
  <si>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</si>
  <si>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</si>
  <si>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</si>
  <si>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</si>
  <si>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</si>
  <si>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</si>
  <si>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</si>
  <si>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</si>
  <si>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</si>
  <si>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</si>
  <si>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</si>
  <si>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</si>
  <si>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</si>
  <si>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</si>
  <si>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</si>
  <si>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</si>
  <si>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</si>
  <si>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</si>
  <si>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</si>
  <si>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</si>
  <si>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</si>
  <si>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</si>
  <si>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</si>
  <si>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</si>
  <si>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</si>
  <si>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</si>
  <si>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</si>
  <si>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福祉・介護職員処遇改善加算</t>
    <rPh sb="0" eb="2">
      <t>フクシ</t>
    </rPh>
    <rPh sb="3" eb="5">
      <t>カイゴ</t>
    </rPh>
    <rPh sb="5" eb="7">
      <t>ショクイン</t>
    </rPh>
    <rPh sb="7" eb="9">
      <t>ショグウ</t>
    </rPh>
    <rPh sb="9" eb="13">
      <t>カイゼンカサン</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</si>
  <si>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</si>
  <si>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行動援護</t>
  </si>
  <si>
    <t>重度障害者等包括支援</t>
  </si>
  <si>
    <t>エラー</t>
  </si>
  <si>
    <t>短期入所</t>
    <rPh sb="0" eb="2">
      <t>タンキ</t>
    </rPh>
    <rPh sb="2" eb="4">
      <t>ニュウショ</t>
    </rPh>
    <phoneticPr fontId="75"/>
  </si>
  <si>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</si>
  <si>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</si>
  <si>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</si>
  <si>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</si>
  <si>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</si>
  <si>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</si>
  <si>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</si>
  <si>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</si>
  <si>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</si>
  <si>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</si>
  <si>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</si>
  <si>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</si>
  <si>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</si>
  <si>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</si>
  <si>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</si>
  <si>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イについて、全ての福祉・介護職員に周知している。</t>
    <rPh sb="6" eb="7">
      <t>スベ</t>
    </rPh>
    <rPh sb="9" eb="11">
      <t>フクシ</t>
    </rPh>
    <phoneticPr fontId="31"/>
  </si>
  <si>
    <t>腰痛を含む心身の健康管理</t>
    <rPh sb="0" eb="2">
      <t>ヨウツウ</t>
    </rPh>
    <rPh sb="3" eb="4">
      <t>フク</t>
    </rPh>
    <rPh sb="5" eb="7">
      <t>シンシン</t>
    </rPh>
    <rPh sb="8" eb="10">
      <t>ケンコウ</t>
    </rPh>
    <rPh sb="10" eb="12">
      <t>カンリ</t>
    </rPh>
    <phoneticPr fontId="31"/>
  </si>
  <si>
    <t>福祉・介護職員の身体の負担軽減のための介護技術の修得支援、介護ロボットやリフト等の介護機器等導入及び研修等による腰痛対策の実施</t>
    <rPh sb="0" eb="2">
      <t>フクシ</t>
    </rPh>
    <phoneticPr fontId="31"/>
  </si>
  <si>
    <t>生産性向上のための業務改善の取組</t>
    <rPh sb="0" eb="3">
      <t>セイサンセイ</t>
    </rPh>
    <rPh sb="3" eb="5">
      <t>コウジョウ</t>
    </rPh>
    <rPh sb="9" eb="11">
      <t>ギョウム</t>
    </rPh>
    <rPh sb="11" eb="13">
      <t>カイゼン</t>
    </rPh>
    <rPh sb="14" eb="16">
      <t>トリクミ</t>
    </rPh>
    <phoneticPr fontId="31"/>
  </si>
  <si>
    <t>やりがい・働きがいの醸成</t>
    <rPh sb="5" eb="6">
      <t>ハタラ</t>
    </rPh>
    <rPh sb="10" eb="12">
      <t>ジョウセイ</t>
    </rPh>
    <phoneticPr fontId="31"/>
  </si>
  <si>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</si>
  <si>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</si>
  <si>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障害福祉
サービス等
事業所番号</t>
    <rPh sb="0" eb="2">
      <t>ショウガイ</t>
    </rPh>
    <rPh sb="2" eb="4">
      <t>フクシ</t>
    </rPh>
    <rPh sb="9" eb="10">
      <t>トウ</t>
    </rPh>
    <rPh sb="11" eb="14">
      <t>ジギョウショ</t>
    </rPh>
    <rPh sb="14" eb="16">
      <t>バンゴウ</t>
    </rPh>
    <phoneticPr fontId="31"/>
  </si>
  <si>
    <t>福祉・介護職員等処遇改善加算</t>
    <rPh sb="0" eb="2">
      <t>フクシ</t>
    </rPh>
    <rPh sb="3" eb="12">
      <t>カイゴショクイントウショグウカイゼン</t>
    </rPh>
    <rPh sb="12" eb="14">
      <t xml:space="preserve">カサン </t>
    </rPh>
    <phoneticPr fontId="31"/>
  </si>
  <si>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</si>
  <si>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(カ)令和５年度の各障害福祉サービス事業者等の
     独自の賃金改善額</t>
    <rPh sb="3" eb="5">
      <t xml:space="preserve">レイワ </t>
    </rPh>
    <rPh sb="10" eb="12">
      <t>ショウガイ</t>
    </rPh>
    <rPh sb="12" eb="14">
      <t>フクシ</t>
    </rPh>
    <phoneticPr fontId="31"/>
  </si>
  <si>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</si>
  <si>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</si>
  <si>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福祉・
介護職員</t>
    <rPh sb="0" eb="2">
      <t>フクシ</t>
    </rPh>
    <rPh sb="4" eb="6">
      <t>カイゴ</t>
    </rPh>
    <rPh sb="6" eb="8">
      <t>ショクイン</t>
    </rPh>
    <phoneticPr fontId="31"/>
  </si>
  <si>
    <t>法人や事業所の経営理念や支援方針・人材育成方針、その実現のための施策・仕組みなどの明確化</t>
    <rPh sb="12" eb="14">
      <t>シエン</t>
    </rPh>
    <phoneticPr fontId="31"/>
  </si>
  <si>
    <t>処遇加算Ⅲ特定加算Ⅰベア加算から新加算Ⅱ</t>
  </si>
  <si>
    <t>職業体験の受入れや地域行事への参加や主催等による職業魅力向上の取組の実施</t>
    <rPh sb="34" eb="36">
      <t>ジッシ</t>
    </rPh>
    <phoneticPr fontId="3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</si>
  <si>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</si>
  <si>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</si>
  <si>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利用者本位の支援方針など介護保険や法人の理念等を定期的に学ぶ機会の提供</t>
    <rPh sb="6" eb="8">
      <t>シエン</t>
    </rPh>
    <phoneticPr fontId="31"/>
  </si>
  <si>
    <t>支援の好事例や、利用者やその家族からの謝意等の情報を共有する機会の提供</t>
    <rPh sb="0" eb="2">
      <t>シエン</t>
    </rPh>
    <phoneticPr fontId="31"/>
  </si>
  <si>
    <t>新加算Ⅰ・Ⅱの算定を届け出た事業所数</t>
    <rPh sb="7" eb="9">
      <t>サンテイ</t>
    </rPh>
    <phoneticPr fontId="31"/>
  </si>
  <si>
    <t>福祉・介護職員について、賃金改善額の2/3以上が、ベースアップ等に充てられていること</t>
    <rPh sb="0" eb="2">
      <t>フクシ</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</si>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</sst>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7">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30" fillId="24" borderId="34" xfId="54" applyFont="1"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lignment vertical="center"/>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lignment vertical="center"/>
    </xf>
    <xf numFmtId="0" fontId="0" fillId="25" borderId="0" xfId="0" applyFill="1">
      <alignment vertical="center"/>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44"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44" xfId="0" applyFont="1" applyFill="1" applyBorder="1" applyAlignment="1" applyProtection="1">
      <alignment horizontal="center" vertical="center" wrapText="1"/>
    </xf>
    <xf numFmtId="0" fontId="35" fillId="25" borderId="53"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4"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44" xfId="0" applyFont="1" applyFill="1" applyBorder="1" applyAlignment="1" applyProtection="1">
      <alignment horizontal="center" vertical="center"/>
    </xf>
    <xf numFmtId="0" fontId="38" fillId="25" borderId="53"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57" xfId="0" applyFont="1" applyFill="1" applyBorder="1" applyAlignment="1" applyProtection="1">
      <alignment horizontal="center" vertical="center"/>
    </xf>
    <xf numFmtId="0" fontId="42" fillId="25" borderId="57"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58" xfId="0" applyFont="1" applyFill="1" applyBorder="1" applyProtection="1">
      <alignment vertical="center"/>
    </xf>
    <xf numFmtId="0" fontId="35" fillId="27" borderId="41" xfId="0" applyFont="1" applyFill="1" applyBorder="1" applyAlignment="1" applyProtection="1">
      <alignment horizontal="center" vertical="center"/>
    </xf>
    <xf numFmtId="0" fontId="37" fillId="25" borderId="59" xfId="0" applyFont="1" applyFill="1" applyBorder="1" applyAlignment="1" applyProtection="1">
      <alignment horizontal="center" vertical="center"/>
    </xf>
    <xf numFmtId="0" fontId="37" fillId="25" borderId="55"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2" xfId="0" applyFont="1" applyFill="1" applyBorder="1" applyProtection="1">
      <alignment vertical="center"/>
    </xf>
    <xf numFmtId="0" fontId="37" fillId="25" borderId="63" xfId="0" applyFont="1" applyFill="1" applyBorder="1" applyProtection="1">
      <alignment vertical="center"/>
    </xf>
    <xf numFmtId="0" fontId="37" fillId="25" borderId="64"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6" borderId="10" xfId="0" applyNumberFormat="1"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53"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4" fillId="25" borderId="63" xfId="0" applyFont="1" applyFill="1" applyBorder="1" applyAlignment="1" applyProtection="1">
      <alignment vertical="center" wrapText="1"/>
    </xf>
    <xf numFmtId="0" fontId="44" fillId="25" borderId="63" xfId="0" applyFont="1" applyFill="1" applyBorder="1" applyProtection="1">
      <alignment vertical="center"/>
    </xf>
    <xf numFmtId="0" fontId="11" fillId="25" borderId="64"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40"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68" xfId="0" applyFont="1" applyFill="1" applyBorder="1" applyAlignment="1" applyProtection="1">
      <alignment horizontal="center" vertical="center"/>
    </xf>
    <xf numFmtId="0" fontId="35" fillId="25" borderId="24" xfId="0" applyFont="1" applyFill="1" applyBorder="1" applyAlignment="1" applyProtection="1">
      <alignment horizontal="center" vertical="center"/>
    </xf>
    <xf numFmtId="0" fontId="35" fillId="25" borderId="68"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4" xfId="0" applyFont="1" applyFill="1" applyBorder="1" applyAlignment="1" applyProtection="1">
      <alignment horizontal="center" vertical="center" wrapText="1"/>
    </xf>
    <xf numFmtId="0" fontId="35"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3" xfId="0" applyFont="1" applyFill="1" applyBorder="1" applyAlignment="1" applyProtection="1">
      <alignment horizontal="left" vertical="center"/>
    </xf>
    <xf numFmtId="0" fontId="38" fillId="25" borderId="23" xfId="0" applyFont="1" applyFill="1" applyBorder="1" applyAlignment="1" applyProtection="1">
      <alignment horizontal="left" vertical="center"/>
    </xf>
    <xf numFmtId="0" fontId="38" fillId="0" borderId="44" xfId="0" applyFont="1" applyBorder="1" applyProtection="1">
      <alignment vertical="center"/>
    </xf>
    <xf numFmtId="0" fontId="38" fillId="25" borderId="12" xfId="0" applyFont="1" applyFill="1" applyBorder="1" applyAlignment="1" applyProtection="1">
      <alignment horizontal="left" vertical="center"/>
    </xf>
    <xf numFmtId="0" fontId="38" fillId="25"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40" fillId="25" borderId="68" xfId="0" applyFont="1" applyFill="1" applyBorder="1" applyAlignment="1" applyProtection="1">
      <alignment horizontal="center" vertical="center" wrapText="1"/>
    </xf>
    <xf numFmtId="0" fontId="40" fillId="25" borderId="24"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69" xfId="0" applyFont="1" applyFill="1" applyBorder="1" applyAlignment="1" applyProtection="1">
      <alignment horizontal="left" vertical="center"/>
    </xf>
    <xf numFmtId="0" fontId="38" fillId="25" borderId="70" xfId="0" applyFont="1" applyFill="1" applyBorder="1" applyAlignment="1" applyProtection="1">
      <alignment horizontal="left" vertical="center"/>
    </xf>
    <xf numFmtId="0" fontId="38" fillId="25" borderId="71" xfId="0" applyFont="1" applyFill="1" applyBorder="1" applyAlignment="1" applyProtection="1">
      <alignment horizontal="left" vertical="center" wrapText="1"/>
    </xf>
    <xf numFmtId="0" fontId="38" fillId="25" borderId="68" xfId="0" applyFont="1" applyFill="1" applyBorder="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2" xfId="0" applyFont="1" applyFill="1" applyBorder="1" applyAlignment="1" applyProtection="1">
      <alignment horizontal="left" vertical="center" wrapText="1"/>
    </xf>
    <xf numFmtId="0" fontId="38"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3" xfId="0" applyFont="1" applyBorder="1" applyAlignment="1" applyProtection="1">
      <alignment vertical="center" wrapText="1"/>
    </xf>
    <xf numFmtId="0" fontId="35" fillId="25" borderId="23" xfId="0" applyFont="1" applyFill="1" applyBorder="1" applyAlignment="1" applyProtection="1">
      <alignment horizontal="left" vertical="center" wrapText="1"/>
    </xf>
    <xf numFmtId="0" fontId="37" fillId="25" borderId="68"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6" xfId="0" applyFont="1" applyFill="1" applyBorder="1" applyAlignment="1" applyProtection="1">
      <alignment horizontal="center" vertical="center"/>
    </xf>
    <xf numFmtId="0" fontId="37" fillId="25" borderId="56"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4" xfId="0" applyFont="1" applyBorder="1" applyAlignment="1" applyProtection="1">
      <alignment horizontal="center" vertical="center"/>
    </xf>
    <xf numFmtId="0" fontId="47" fillId="25" borderId="0" xfId="0" applyFont="1" applyFill="1" applyProtection="1">
      <alignment vertical="center"/>
    </xf>
    <xf numFmtId="0" fontId="35" fillId="27" borderId="75" xfId="0" applyFont="1" applyFill="1" applyBorder="1" applyAlignment="1" applyProtection="1">
      <alignment horizontal="center" vertical="center"/>
    </xf>
    <xf numFmtId="0" fontId="37" fillId="0" borderId="76" xfId="0" applyFont="1" applyBorder="1" applyAlignment="1" applyProtection="1">
      <alignment horizontal="left" vertical="center" wrapText="1"/>
    </xf>
    <xf numFmtId="0" fontId="37" fillId="0" borderId="77" xfId="0" applyFont="1" applyBorder="1" applyAlignment="1" applyProtection="1">
      <alignment horizontal="center" vertical="center" wrapText="1"/>
    </xf>
    <xf numFmtId="0" fontId="37" fillId="0" borderId="76" xfId="0" applyFont="1" applyBorder="1" applyAlignment="1" applyProtection="1">
      <alignment horizontal="center" vertical="center" wrapText="1"/>
    </xf>
    <xf numFmtId="0" fontId="37" fillId="0" borderId="78" xfId="0" applyFont="1" applyBorder="1" applyAlignment="1" applyProtection="1">
      <alignment horizontal="center" vertical="center" wrapText="1"/>
    </xf>
    <xf numFmtId="0" fontId="37" fillId="0" borderId="79" xfId="0" applyFont="1" applyBorder="1" applyAlignment="1" applyProtection="1">
      <alignment horizontal="left" vertical="center"/>
    </xf>
    <xf numFmtId="0" fontId="35" fillId="0" borderId="23" xfId="0" applyFont="1" applyBorder="1" applyAlignment="1" applyProtection="1">
      <alignment horizontal="left" vertical="center"/>
    </xf>
    <xf numFmtId="0" fontId="35" fillId="0" borderId="23" xfId="0" applyFont="1" applyBorder="1" applyAlignment="1" applyProtection="1">
      <alignment horizontal="left" vertical="center" wrapText="1"/>
    </xf>
    <xf numFmtId="0" fontId="32" fillId="25" borderId="38" xfId="0" applyFont="1" applyFill="1" applyBorder="1" applyProtection="1">
      <alignment vertical="center"/>
    </xf>
    <xf numFmtId="0" fontId="40" fillId="27" borderId="80" xfId="0" applyFont="1" applyFill="1" applyBorder="1" applyAlignment="1" applyProtection="1">
      <alignment horizontal="center" vertical="center" wrapText="1"/>
    </xf>
    <xf numFmtId="0" fontId="40" fillId="27" borderId="81" xfId="0" applyFont="1" applyFill="1" applyBorder="1" applyAlignment="1" applyProtection="1">
      <alignment horizontal="center" vertical="center" wrapText="1"/>
    </xf>
    <xf numFmtId="0" fontId="40" fillId="27" borderId="82"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3" xfId="0" applyNumberFormat="1" applyFont="1" applyFill="1" applyBorder="1" applyAlignment="1">
      <alignment horizontal="center" vertical="center" wrapText="1"/>
    </xf>
    <xf numFmtId="0" fontId="37" fillId="0" borderId="68" xfId="0" applyFont="1" applyBorder="1" applyAlignment="1">
      <alignment horizontal="left" vertical="center" wrapText="1"/>
    </xf>
    <xf numFmtId="0" fontId="37" fillId="0" borderId="0" xfId="0" applyFont="1" applyAlignment="1">
      <alignment horizontal="left" vertical="center" wrapText="1"/>
    </xf>
    <xf numFmtId="0" fontId="37" fillId="0" borderId="24" xfId="0" applyFont="1" applyBorder="1" applyAlignment="1">
      <alignment horizontal="left" vertical="center" wrapText="1"/>
    </xf>
    <xf numFmtId="0" fontId="37" fillId="0" borderId="0" xfId="0" applyFont="1" applyAlignment="1">
      <alignment horizontal="left" vertical="center" wrapText="1"/>
    </xf>
    <xf numFmtId="49" fontId="48" fillId="25" borderId="0" xfId="0" applyNumberFormat="1" applyFont="1" applyFill="1" applyAlignment="1" applyProtection="1">
      <alignment vertical="top"/>
    </xf>
    <xf numFmtId="0" fontId="35" fillId="25" borderId="23"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3" xfId="0" applyFont="1" applyFill="1" applyBorder="1" applyProtection="1">
      <alignment vertical="center"/>
    </xf>
    <xf numFmtId="0" fontId="43" fillId="25" borderId="0" xfId="0" applyFont="1" applyFill="1" applyProtection="1">
      <alignment vertical="center"/>
    </xf>
    <xf numFmtId="0" fontId="38" fillId="0" borderId="84" xfId="0" applyFont="1" applyBorder="1" applyAlignment="1" applyProtection="1">
      <alignment horizontal="left" vertical="center"/>
    </xf>
    <xf numFmtId="0" fontId="38" fillId="0" borderId="72" xfId="0" applyFont="1" applyBorder="1" applyAlignment="1" applyProtection="1">
      <alignment horizontal="left" vertical="center"/>
    </xf>
    <xf numFmtId="0" fontId="38" fillId="0" borderId="73" xfId="0" applyFont="1" applyBorder="1" applyAlignment="1" applyProtection="1">
      <alignment horizontal="left" vertical="center"/>
    </xf>
    <xf numFmtId="0" fontId="38" fillId="0" borderId="70"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85"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68" xfId="0" applyFont="1" applyFill="1" applyBorder="1" applyAlignment="1" applyProtection="1">
      <alignment horizontal="left" vertical="center"/>
    </xf>
    <xf numFmtId="0" fontId="38" fillId="25" borderId="86" xfId="0" applyFont="1" applyFill="1" applyBorder="1" applyAlignment="1" applyProtection="1">
      <alignment horizontal="left" vertical="center"/>
    </xf>
    <xf numFmtId="0" fontId="38" fillId="25" borderId="86" xfId="0" applyFont="1" applyFill="1" applyBorder="1" applyAlignment="1" applyProtection="1">
      <alignment horizontal="left" vertical="center" wrapText="1"/>
    </xf>
    <xf numFmtId="0" fontId="38"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5"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68" xfId="0" applyFont="1" applyFill="1" applyBorder="1" applyProtection="1">
      <alignment vertical="center"/>
    </xf>
    <xf numFmtId="0" fontId="37" fillId="25" borderId="86" xfId="0" applyFont="1" applyFill="1" applyBorder="1" applyProtection="1">
      <alignment vertical="center"/>
    </xf>
    <xf numFmtId="0" fontId="37" fillId="25" borderId="73" xfId="0" applyFont="1" applyFill="1" applyBorder="1" applyProtection="1">
      <alignment vertical="center"/>
    </xf>
    <xf numFmtId="0" fontId="37" fillId="0" borderId="78" xfId="0" applyFont="1" applyBorder="1" applyAlignment="1" applyProtection="1">
      <alignment vertical="center" wrapText="1"/>
    </xf>
    <xf numFmtId="0" fontId="47" fillId="25" borderId="24" xfId="0" applyFont="1" applyFill="1" applyBorder="1" applyProtection="1">
      <alignment vertical="center"/>
    </xf>
    <xf numFmtId="0" fontId="35"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8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89" xfId="0" applyFont="1" applyBorder="1" applyAlignment="1" applyProtection="1">
      <alignment horizontal="center" vertical="center" wrapText="1"/>
    </xf>
    <xf numFmtId="0" fontId="37" fillId="0" borderId="24" xfId="0" applyFont="1" applyBorder="1" applyAlignment="1" applyProtection="1">
      <alignment horizontal="left" vertical="center"/>
    </xf>
    <xf numFmtId="0" fontId="40" fillId="25" borderId="38"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58" xfId="0" applyFont="1" applyFill="1" applyBorder="1" applyProtection="1">
      <alignment vertical="center"/>
    </xf>
    <xf numFmtId="0" fontId="44" fillId="25" borderId="0" xfId="0" applyFont="1" applyFill="1" applyAlignment="1" applyProtection="1">
      <alignment vertical="center" wrapText="1"/>
    </xf>
    <xf numFmtId="0" fontId="11" fillId="25" borderId="83" xfId="0" applyFont="1" applyFill="1" applyBorder="1" applyProtection="1">
      <alignment vertical="center"/>
    </xf>
    <xf numFmtId="0" fontId="38" fillId="0" borderId="69" xfId="0" applyFont="1" applyBorder="1" applyAlignment="1" applyProtection="1">
      <alignment horizontal="left" vertical="center"/>
    </xf>
    <xf numFmtId="0" fontId="38" fillId="0" borderId="86" xfId="0" applyFont="1" applyBorder="1" applyAlignment="1" applyProtection="1">
      <alignment horizontal="left" vertical="center"/>
    </xf>
    <xf numFmtId="0" fontId="38" fillId="0" borderId="74" xfId="0" applyFont="1" applyBorder="1" applyAlignment="1" applyProtection="1">
      <alignment horizontal="left" vertical="center"/>
    </xf>
    <xf numFmtId="0" fontId="40" fillId="25" borderId="90" xfId="0" applyFont="1" applyFill="1" applyBorder="1" applyAlignment="1" applyProtection="1">
      <alignment horizontal="center" vertical="center" wrapText="1"/>
    </xf>
    <xf numFmtId="0" fontId="40" fillId="25" borderId="91" xfId="0" applyFont="1" applyFill="1" applyBorder="1" applyAlignment="1" applyProtection="1">
      <alignment horizontal="center" vertical="center" wrapText="1"/>
    </xf>
    <xf numFmtId="0" fontId="37"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7" fillId="25" borderId="44"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7" fillId="25" borderId="24" xfId="0" applyFont="1" applyFill="1" applyBorder="1" applyAlignment="1" applyProtection="1">
      <alignment vertical="center" wrapText="1"/>
    </xf>
    <xf numFmtId="0" fontId="37" fillId="0" borderId="89" xfId="0" applyFont="1" applyBorder="1" applyAlignment="1" applyProtection="1">
      <alignment vertical="center" wrapText="1"/>
    </xf>
    <xf numFmtId="0" fontId="37" fillId="25" borderId="74" xfId="0" applyFont="1" applyFill="1" applyBorder="1" applyAlignment="1" applyProtection="1">
      <alignment vertical="center" wrapText="1"/>
    </xf>
    <xf numFmtId="0" fontId="40" fillId="25" borderId="38"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58" xfId="0" applyFont="1" applyFill="1" applyBorder="1" applyAlignment="1" applyProtection="1">
      <alignment vertical="top"/>
    </xf>
    <xf numFmtId="49" fontId="37" fillId="26" borderId="27"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4"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64" xfId="0" applyFont="1" applyFill="1" applyBorder="1" applyAlignment="1" applyProtection="1">
      <alignment horizontal="left" vertical="center" wrapText="1"/>
      <protection locked="0"/>
    </xf>
    <xf numFmtId="0" fontId="37" fillId="25" borderId="68"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77" xfId="0" applyFont="1" applyFill="1" applyBorder="1" applyAlignment="1" applyProtection="1">
      <alignment horizontal="left" vertical="center" wrapText="1"/>
    </xf>
    <xf numFmtId="0" fontId="40" fillId="25" borderId="79" xfId="0" applyFont="1" applyFill="1" applyBorder="1" applyAlignment="1" applyProtection="1">
      <alignment horizontal="left" vertical="center" wrapText="1"/>
    </xf>
    <xf numFmtId="0" fontId="37" fillId="27" borderId="58" xfId="0" applyFont="1" applyFill="1" applyBorder="1" applyAlignment="1" applyProtection="1">
      <alignment horizontal="left" vertical="center" shrinkToFit="1"/>
    </xf>
    <xf numFmtId="49" fontId="37" fillId="26" borderId="44" xfId="0" applyNumberFormat="1" applyFont="1" applyFill="1" applyBorder="1" applyAlignment="1">
      <alignment horizontal="center" vertical="center" wrapText="1"/>
    </xf>
    <xf numFmtId="0" fontId="40" fillId="27" borderId="95" xfId="0"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2" xfId="0" applyFont="1" applyFill="1" applyBorder="1" applyAlignment="1" applyProtection="1">
      <alignment horizontal="left" vertical="center" wrapText="1"/>
      <protection locked="0"/>
    </xf>
    <xf numFmtId="0" fontId="37" fillId="27" borderId="83" xfId="0" applyFont="1" applyFill="1" applyBorder="1" applyAlignment="1" applyProtection="1">
      <alignment horizontal="left" vertical="center" wrapText="1"/>
      <protection locked="0"/>
    </xf>
    <xf numFmtId="0" fontId="40" fillId="25" borderId="88" xfId="0" applyFont="1" applyFill="1" applyBorder="1" applyAlignment="1" applyProtection="1">
      <alignment horizontal="left" vertical="center" wrapText="1"/>
    </xf>
    <xf numFmtId="0" fontId="40" fillId="25" borderId="24" xfId="0" applyFont="1" applyFill="1" applyBorder="1" applyAlignment="1" applyProtection="1">
      <alignment horizontal="left" vertical="center" wrapText="1"/>
    </xf>
    <xf numFmtId="0" fontId="40" fillId="27" borderId="95" xfId="0" applyFont="1" applyFill="1" applyBorder="1" applyAlignment="1" applyProtection="1">
      <alignment horizontal="center" vertical="center" wrapText="1"/>
    </xf>
    <xf numFmtId="0" fontId="40" fillId="27" borderId="97"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49" fontId="37" fillId="26" borderId="68" xfId="0" applyNumberFormat="1" applyFont="1" applyFill="1" applyBorder="1" applyAlignment="1">
      <alignment horizontal="center" vertical="center" wrapText="1"/>
    </xf>
    <xf numFmtId="0" fontId="40" fillId="25" borderId="102"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4" xfId="0" applyFont="1" applyFill="1" applyBorder="1" applyAlignment="1">
      <alignment vertical="center" wrapText="1"/>
    </xf>
    <xf numFmtId="0" fontId="40" fillId="25" borderId="69" xfId="0" applyFont="1" applyFill="1" applyBorder="1" applyAlignment="1">
      <alignment vertical="center" wrapText="1"/>
    </xf>
    <xf numFmtId="0" fontId="40" fillId="25" borderId="74" xfId="0" applyFont="1" applyFill="1" applyBorder="1" applyAlignment="1">
      <alignment horizontal="left" vertical="center" wrapText="1"/>
    </xf>
    <xf numFmtId="0" fontId="40"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40" fillId="25" borderId="89"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103" xfId="0" applyFont="1" applyFill="1" applyBorder="1" applyAlignment="1">
      <alignment horizontal="left" vertical="center" wrapText="1"/>
    </xf>
    <xf numFmtId="0" fontId="35" fillId="25" borderId="54" xfId="0" applyFont="1" applyFill="1" applyBorder="1" applyProtection="1">
      <alignment vertical="center"/>
    </xf>
    <xf numFmtId="0" fontId="35" fillId="25" borderId="61" xfId="0" applyFont="1" applyFill="1" applyBorder="1" applyAlignment="1" applyProtection="1">
      <alignment vertical="center" wrapText="1"/>
    </xf>
    <xf numFmtId="0" fontId="35" fillId="25" borderId="44" xfId="0" applyFont="1" applyFill="1" applyBorder="1" applyProtection="1">
      <alignment vertical="center"/>
    </xf>
    <xf numFmtId="0" fontId="35" fillId="25" borderId="53"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2" xfId="0" applyFont="1" applyBorder="1" applyAlignment="1" applyProtection="1">
      <alignment horizontal="center" vertical="center" wrapText="1" shrinkToFit="1"/>
    </xf>
    <xf numFmtId="0" fontId="40" fillId="0" borderId="104"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5" xfId="0" applyFont="1" applyFill="1" applyBorder="1" applyAlignment="1" applyProtection="1">
      <alignment horizontal="center" vertical="center"/>
    </xf>
    <xf numFmtId="0" fontId="35" fillId="27" borderId="106" xfId="0" applyFont="1" applyFill="1" applyBorder="1" applyAlignment="1" applyProtection="1">
      <alignment horizontal="center" vertical="center"/>
    </xf>
    <xf numFmtId="0" fontId="35" fillId="27" borderId="63" xfId="0" applyFont="1" applyFill="1" applyBorder="1" applyAlignment="1" applyProtection="1">
      <alignment horizontal="center" vertical="center"/>
    </xf>
    <xf numFmtId="0" fontId="35"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5" fillId="25" borderId="69" xfId="0" applyFont="1" applyFill="1" applyBorder="1" applyProtection="1">
      <alignment vertical="center"/>
    </xf>
    <xf numFmtId="0" fontId="35" fillId="25" borderId="74" xfId="0" applyFont="1" applyFill="1" applyBorder="1" applyAlignment="1" applyProtection="1">
      <alignment vertical="center" wrapText="1"/>
    </xf>
    <xf numFmtId="0" fontId="35" fillId="25" borderId="68" xfId="0" applyFont="1" applyFill="1" applyBorder="1" applyProtection="1">
      <alignment vertical="center"/>
    </xf>
    <xf numFmtId="0" fontId="35"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40" fillId="0" borderId="111" xfId="0" applyFont="1" applyBorder="1" applyAlignment="1" applyProtection="1">
      <alignment horizontal="left" vertical="center" wrapText="1"/>
    </xf>
    <xf numFmtId="0" fontId="40" fillId="0" borderId="72" xfId="0" applyFont="1" applyBorder="1" applyAlignment="1" applyProtection="1">
      <alignment horizontal="left" vertical="center" wrapText="1"/>
    </xf>
    <xf numFmtId="0" fontId="40" fillId="0" borderId="112" xfId="0" applyFont="1" applyBorder="1" applyAlignment="1" applyProtection="1">
      <alignment horizontal="left" vertical="center" wrapText="1"/>
    </xf>
    <xf numFmtId="0" fontId="38" fillId="0" borderId="113" xfId="0" applyFont="1" applyBorder="1" applyAlignment="1" applyProtection="1">
      <alignment horizontal="left" vertical="center"/>
    </xf>
    <xf numFmtId="0" fontId="40" fillId="0" borderId="26" xfId="0" applyFont="1" applyBorder="1" applyAlignment="1" applyProtection="1">
      <alignment horizontal="center" vertical="center" wrapText="1" shrinkToFit="1"/>
    </xf>
    <xf numFmtId="0" fontId="40"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7" fillId="25" borderId="72" xfId="0" applyFont="1" applyFill="1" applyBorder="1" applyProtection="1">
      <alignment vertical="center"/>
    </xf>
    <xf numFmtId="0" fontId="40" fillId="27" borderId="112" xfId="0" applyFont="1" applyFill="1" applyBorder="1" applyAlignment="1" applyProtection="1">
      <alignment horizontal="left" vertical="center" wrapText="1" shrinkToFit="1"/>
      <protection locked="0"/>
    </xf>
    <xf numFmtId="0" fontId="40" fillId="0" borderId="102" xfId="0" applyFont="1" applyBorder="1" applyAlignment="1" applyProtection="1">
      <alignment horizontal="left" vertical="center" wrapText="1"/>
    </xf>
    <xf numFmtId="0" fontId="40" fillId="0" borderId="86" xfId="0" applyFont="1" applyBorder="1" applyAlignment="1" applyProtection="1">
      <alignment horizontal="left" vertical="center" wrapText="1"/>
    </xf>
    <xf numFmtId="0" fontId="40" fillId="0" borderId="103" xfId="0" applyFont="1" applyBorder="1" applyAlignment="1" applyProtection="1">
      <alignment horizontal="left" vertical="center" wrapText="1"/>
    </xf>
    <xf numFmtId="0" fontId="38" fillId="0" borderId="70"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8" fillId="0" borderId="36"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40" fillId="27" borderId="103"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3" xfId="0" applyFont="1" applyFill="1" applyBorder="1" applyProtection="1">
      <alignment vertical="center"/>
    </xf>
    <xf numFmtId="10" fontId="32" fillId="27" borderId="35"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7" xfId="0" applyFont="1" applyFill="1" applyBorder="1" applyAlignment="1" applyProtection="1">
      <alignment horizontal="left" vertical="center"/>
    </xf>
    <xf numFmtId="0" fontId="38" fillId="25" borderId="27" xfId="0" applyFont="1" applyFill="1" applyBorder="1" applyAlignment="1" applyProtection="1">
      <alignment horizontal="left" vertical="center" wrapText="1"/>
    </xf>
    <xf numFmtId="0" fontId="38" fillId="25" borderId="92" xfId="0" applyFont="1" applyFill="1" applyBorder="1" applyAlignment="1" applyProtection="1">
      <alignment horizontal="left" vertical="center" wrapText="1"/>
    </xf>
    <xf numFmtId="10" fontId="32" fillId="27" borderId="39"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77" xfId="0" applyFont="1" applyFill="1" applyBorder="1" applyAlignment="1" applyProtection="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44" xfId="56" applyNumberFormat="1" applyFont="1" applyFill="1" applyBorder="1" applyAlignment="1" applyProtection="1">
      <alignment horizontal="right" vertical="center" shrinkToFit="1"/>
    </xf>
    <xf numFmtId="178" fontId="32" fillId="27" borderId="41" xfId="56" applyNumberFormat="1" applyFont="1" applyFill="1" applyBorder="1" applyAlignment="1" applyProtection="1">
      <alignment horizontal="right" vertical="center" shrinkToFit="1"/>
      <protection locked="0"/>
    </xf>
    <xf numFmtId="0" fontId="38" fillId="26" borderId="68"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1" xfId="56" applyNumberFormat="1" applyFont="1" applyFill="1" applyBorder="1" applyAlignment="1" applyProtection="1">
      <alignment horizontal="right" vertical="center" shrinkToFit="1"/>
    </xf>
    <xf numFmtId="0" fontId="40" fillId="0" borderId="36"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1" xfId="0" applyNumberFormat="1" applyFont="1" applyBorder="1" applyAlignment="1" applyProtection="1">
      <alignment horizontal="right" vertical="center" shrinkToFit="1"/>
    </xf>
    <xf numFmtId="176" fontId="32" fillId="27" borderId="41" xfId="0" applyNumberFormat="1" applyFont="1" applyFill="1" applyBorder="1" applyAlignment="1" applyProtection="1">
      <alignment horizontal="right" vertical="center" shrinkToFit="1"/>
      <protection locked="0"/>
    </xf>
    <xf numFmtId="176" fontId="32" fillId="0" borderId="120" xfId="0" applyNumberFormat="1" applyFont="1" applyBorder="1" applyAlignment="1" applyProtection="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pplyProtection="1">
      <alignment horizontal="left" vertical="center"/>
    </xf>
    <xf numFmtId="0" fontId="35" fillId="0" borderId="27" xfId="0" applyFont="1" applyBorder="1" applyAlignment="1" applyProtection="1">
      <alignment horizontal="left" vertical="center"/>
    </xf>
    <xf numFmtId="0" fontId="35" fillId="0" borderId="27" xfId="0" applyFont="1" applyBorder="1" applyAlignment="1" applyProtection="1">
      <alignment horizontal="left" vertical="center" wrapText="1"/>
    </xf>
    <xf numFmtId="178" fontId="32" fillId="0" borderId="68" xfId="56" applyNumberFormat="1" applyFont="1" applyFill="1" applyBorder="1" applyAlignment="1" applyProtection="1">
      <alignment horizontal="right" vertical="center" shrinkToFit="1"/>
    </xf>
    <xf numFmtId="178" fontId="32" fillId="27" borderId="42" xfId="56" applyNumberFormat="1" applyFont="1" applyFill="1" applyBorder="1" applyAlignment="1" applyProtection="1">
      <alignment horizontal="right" vertical="center" shrinkToFit="1"/>
      <protection locked="0"/>
    </xf>
    <xf numFmtId="178" fontId="32" fillId="0" borderId="23" xfId="56" applyNumberFormat="1" applyFont="1" applyFill="1" applyBorder="1" applyAlignment="1" applyProtection="1">
      <alignment horizontal="right" vertical="center" shrinkToFit="1"/>
    </xf>
    <xf numFmtId="178" fontId="32" fillId="0" borderId="42" xfId="56" applyNumberFormat="1" applyFont="1" applyFill="1" applyBorder="1" applyAlignment="1" applyProtection="1">
      <alignment horizontal="right" vertical="center" shrinkToFit="1"/>
    </xf>
    <xf numFmtId="176" fontId="32" fillId="0" borderId="42" xfId="0" applyNumberFormat="1" applyFont="1" applyBorder="1" applyAlignment="1" applyProtection="1">
      <alignment horizontal="right" vertical="center" shrinkToFit="1"/>
    </xf>
    <xf numFmtId="176" fontId="32" fillId="27" borderId="42" xfId="0" applyNumberFormat="1" applyFont="1" applyFill="1" applyBorder="1" applyAlignment="1" applyProtection="1">
      <alignment horizontal="right" vertical="center" shrinkToFit="1"/>
      <protection locked="0"/>
    </xf>
    <xf numFmtId="176" fontId="32" fillId="0" borderId="102" xfId="0" applyNumberFormat="1" applyFont="1" applyBorder="1" applyAlignment="1" applyProtection="1">
      <alignment horizontal="right" vertical="center" shrinkToFit="1"/>
    </xf>
    <xf numFmtId="176" fontId="32" fillId="27" borderId="21" xfId="0" applyNumberFormat="1" applyFont="1" applyFill="1" applyBorder="1" applyAlignment="1" applyProtection="1">
      <alignment horizontal="right" vertical="center" shrinkToFit="1"/>
      <protection locked="0"/>
    </xf>
    <xf numFmtId="0" fontId="40"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48"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36" fillId="26" borderId="122" xfId="0" applyNumberFormat="1" applyFont="1" applyFill="1" applyBorder="1" applyAlignment="1" applyProtection="1">
      <alignment horizontal="left" vertical="center" wrapText="1"/>
    </xf>
    <xf numFmtId="0" fontId="36"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5" fillId="25" borderId="27" xfId="0" applyFont="1" applyFill="1" applyBorder="1" applyAlignment="1" applyProtection="1">
      <alignment horizontal="left" vertical="center"/>
    </xf>
    <xf numFmtId="0" fontId="37" fillId="25" borderId="90"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40" fillId="25" borderId="123"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3" xfId="0" applyNumberFormat="1" applyFont="1" applyFill="1" applyBorder="1" applyProtection="1">
      <alignment vertical="center"/>
    </xf>
    <xf numFmtId="0" fontId="37" fillId="0" borderId="2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5"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4" xfId="0" applyNumberFormat="1" applyFont="1" applyFill="1" applyBorder="1" applyProtection="1">
      <alignment vertical="center"/>
    </xf>
    <xf numFmtId="176" fontId="35" fillId="28" borderId="62"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3" xfId="0" applyNumberFormat="1" applyFont="1" applyFill="1" applyBorder="1" applyAlignment="1" applyProtection="1">
      <alignment horizontal="right" vertical="center"/>
      <protection locked="0"/>
    </xf>
    <xf numFmtId="176" fontId="35"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4" xfId="56" applyNumberFormat="1" applyFont="1" applyFill="1" applyBorder="1" applyAlignment="1" applyProtection="1">
      <alignment horizontal="right" vertical="center" shrinkToFit="1"/>
    </xf>
    <xf numFmtId="178" fontId="32" fillId="27" borderId="75" xfId="56" applyNumberFormat="1" applyFont="1" applyFill="1" applyBorder="1" applyAlignment="1" applyProtection="1">
      <alignment horizontal="right" vertical="center" shrinkToFit="1"/>
      <protection locked="0"/>
    </xf>
    <xf numFmtId="178" fontId="32" fillId="0" borderId="75" xfId="56" applyNumberFormat="1" applyFont="1" applyFill="1" applyBorder="1" applyAlignment="1" applyProtection="1">
      <alignment horizontal="right" vertical="center" shrinkToFit="1"/>
    </xf>
    <xf numFmtId="0" fontId="40" fillId="27" borderId="38" xfId="0" applyFont="1" applyFill="1" applyBorder="1" applyAlignment="1" applyProtection="1">
      <alignment horizontal="left" vertical="center" wrapText="1" shrinkToFit="1"/>
      <protection locked="0"/>
    </xf>
    <xf numFmtId="0" fontId="40" fillId="27" borderId="83" xfId="0" applyFont="1" applyFill="1" applyBorder="1" applyAlignment="1" applyProtection="1">
      <alignment horizontal="left" vertical="center" wrapText="1" shrinkToFit="1"/>
      <protection locked="0"/>
    </xf>
    <xf numFmtId="176" fontId="32" fillId="0" borderId="75" xfId="0" applyNumberFormat="1" applyFont="1" applyBorder="1" applyAlignment="1" applyProtection="1">
      <alignment horizontal="right" vertical="center" shrinkToFit="1"/>
    </xf>
    <xf numFmtId="176" fontId="32" fillId="27" borderId="75" xfId="0" applyNumberFormat="1" applyFont="1" applyFill="1" applyBorder="1" applyAlignment="1" applyProtection="1">
      <alignment horizontal="right" vertical="center" shrinkToFit="1"/>
      <protection locked="0"/>
    </xf>
    <xf numFmtId="176" fontId="32" fillId="0" borderId="125" xfId="0" applyNumberFormat="1" applyFont="1" applyBorder="1" applyAlignment="1" applyProtection="1">
      <alignment horizontal="right" vertical="center" shrinkToFit="1"/>
    </xf>
    <xf numFmtId="176" fontId="32" fillId="27" borderId="25" xfId="0" applyNumberFormat="1" applyFont="1" applyFill="1" applyBorder="1" applyAlignment="1" applyProtection="1">
      <alignment horizontal="right" vertical="center" shrinkToFit="1"/>
      <protection locked="0"/>
    </xf>
    <xf numFmtId="176" fontId="35" fillId="25" borderId="68" xfId="0" applyNumberFormat="1" applyFont="1" applyFill="1" applyBorder="1" applyProtection="1">
      <alignment vertical="center"/>
    </xf>
    <xf numFmtId="176" fontId="35" fillId="28" borderId="38" xfId="0" applyNumberFormat="1" applyFont="1" applyFill="1" applyBorder="1" applyAlignment="1" applyProtection="1">
      <alignment horizontal="right" vertical="center"/>
      <protection locked="0"/>
    </xf>
    <xf numFmtId="176" fontId="35" fillId="28" borderId="24"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58"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4" xfId="0" applyFont="1" applyFill="1" applyBorder="1" applyProtection="1">
      <alignment vertical="center"/>
    </xf>
    <xf numFmtId="176" fontId="32" fillId="25" borderId="24"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7" xfId="0" applyFont="1" applyFill="1" applyBorder="1" applyAlignment="1" applyProtection="1">
      <alignment horizontal="left" vertical="center"/>
    </xf>
    <xf numFmtId="0" fontId="38" fillId="0" borderId="126" xfId="0" applyFont="1" applyBorder="1" applyProtection="1">
      <alignment vertical="center"/>
    </xf>
    <xf numFmtId="0" fontId="38" fillId="0" borderId="127" xfId="0" applyFont="1" applyBorder="1" applyProtection="1">
      <alignment vertical="center"/>
    </xf>
    <xf numFmtId="0" fontId="38" fillId="0" borderId="27" xfId="0" applyFont="1" applyBorder="1" applyProtection="1">
      <alignment vertical="center"/>
    </xf>
    <xf numFmtId="0" fontId="38" fillId="0" borderId="30" xfId="0" applyFont="1" applyBorder="1" applyProtection="1">
      <alignment vertical="center"/>
    </xf>
    <xf numFmtId="0" fontId="38" fillId="26" borderId="27" xfId="0" applyFont="1" applyFill="1" applyBorder="1" applyAlignment="1" applyProtection="1">
      <alignment horizontal="left" vertical="center"/>
    </xf>
    <xf numFmtId="176" fontId="38" fillId="0" borderId="87" xfId="0" applyNumberFormat="1" applyFont="1" applyBorder="1" applyProtection="1">
      <alignment vertical="center"/>
    </xf>
    <xf numFmtId="176" fontId="38" fillId="0" borderId="126" xfId="0" applyNumberFormat="1" applyFont="1" applyBorder="1" applyProtection="1">
      <alignment vertical="center"/>
    </xf>
    <xf numFmtId="176" fontId="38"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7" fillId="25" borderId="127" xfId="0" applyFont="1" applyFill="1" applyBorder="1" applyProtection="1">
      <alignment vertical="center"/>
    </xf>
    <xf numFmtId="0" fontId="37" fillId="25" borderId="87" xfId="0" applyFont="1" applyFill="1" applyBorder="1" applyProtection="1">
      <alignment vertical="center"/>
    </xf>
    <xf numFmtId="0" fontId="37" fillId="25" borderId="131" xfId="0" applyFont="1" applyFill="1" applyBorder="1" applyProtection="1">
      <alignment vertical="center"/>
    </xf>
    <xf numFmtId="176" fontId="35" fillId="28" borderId="132"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1"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2" xfId="0" applyNumberFormat="1" applyFont="1" applyFill="1" applyBorder="1" applyAlignment="1" applyProtection="1">
      <alignment horizontal="center" vertical="center" shrinkToFit="1"/>
    </xf>
    <xf numFmtId="2" fontId="37" fillId="25" borderId="64" xfId="0" applyNumberFormat="1" applyFont="1" applyFill="1" applyBorder="1" applyAlignment="1" applyProtection="1">
      <alignment horizontal="center" vertical="center" shrinkToFit="1"/>
    </xf>
    <xf numFmtId="2" fontId="35"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38" xfId="0" applyNumberFormat="1" applyFont="1" applyFill="1" applyBorder="1" applyAlignment="1" applyProtection="1">
      <alignment horizontal="center" vertical="center" shrinkToFit="1"/>
    </xf>
    <xf numFmtId="2" fontId="37" fillId="25" borderId="58" xfId="0" applyNumberFormat="1" applyFont="1" applyFill="1" applyBorder="1" applyAlignment="1" applyProtection="1">
      <alignment horizontal="center" vertical="center" shrinkToFit="1"/>
    </xf>
    <xf numFmtId="0" fontId="35"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2" xfId="0" applyNumberFormat="1" applyFont="1" applyFill="1" applyBorder="1" applyAlignment="1" applyProtection="1">
      <alignment horizontal="center" vertical="center" shrinkToFit="1"/>
    </xf>
    <xf numFmtId="2" fontId="37" fillId="25" borderId="133" xfId="0" applyNumberFormat="1" applyFont="1" applyFill="1" applyBorder="1" applyAlignment="1" applyProtection="1">
      <alignment horizontal="center" vertical="center" shrinkToFit="1"/>
    </xf>
    <xf numFmtId="0" fontId="37" fillId="0" borderId="27" xfId="0" applyFont="1" applyBorder="1" applyAlignment="1" applyProtection="1">
      <alignment horizontal="left" vertical="center" wrapText="1"/>
    </xf>
    <xf numFmtId="0" fontId="57"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6" xfId="0" applyFont="1" applyFill="1" applyBorder="1" applyProtection="1">
      <alignment vertical="center"/>
    </xf>
    <xf numFmtId="0" fontId="40" fillId="25" borderId="24"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1"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49" fontId="37" fillId="26" borderId="90" xfId="0" applyNumberFormat="1" applyFont="1" applyFill="1" applyBorder="1" applyAlignment="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4" xfId="0" applyFont="1" applyBorder="1" applyAlignment="1" applyProtection="1">
      <alignment horizontal="left" vertical="center"/>
    </xf>
    <xf numFmtId="0" fontId="38" fillId="0" borderId="135" xfId="0" applyFont="1" applyBorder="1" applyAlignment="1" applyProtection="1">
      <alignment horizontal="left" vertical="center"/>
    </xf>
    <xf numFmtId="0" fontId="38" fillId="0" borderId="131" xfId="0" applyFont="1" applyBorder="1" applyAlignment="1" applyProtection="1">
      <alignment horizontal="left" vertical="center"/>
    </xf>
    <xf numFmtId="0" fontId="38" fillId="0" borderId="136" xfId="0" applyFont="1" applyBorder="1" applyAlignment="1" applyProtection="1">
      <alignment horizontal="left" vertical="center"/>
    </xf>
    <xf numFmtId="0" fontId="38" fillId="0" borderId="136" xfId="0" applyFont="1" applyBorder="1" applyAlignment="1" applyProtection="1">
      <alignment horizontal="left" vertical="center" wrapText="1"/>
    </xf>
    <xf numFmtId="0" fontId="37" fillId="0" borderId="136" xfId="0" applyFont="1" applyBorder="1" applyAlignment="1" applyProtection="1">
      <alignment horizontal="left" vertical="center" wrapText="1"/>
    </xf>
    <xf numFmtId="0" fontId="37" fillId="0" borderId="137" xfId="0" applyFont="1" applyBorder="1" applyAlignment="1" applyProtection="1">
      <alignment horizontal="left" vertical="center"/>
    </xf>
    <xf numFmtId="0" fontId="35" fillId="25" borderId="134" xfId="0" applyFont="1" applyFill="1" applyBorder="1" applyProtection="1">
      <alignment vertical="center"/>
    </xf>
    <xf numFmtId="0" fontId="35" fillId="25" borderId="131" xfId="0" applyFont="1" applyFill="1" applyBorder="1" applyAlignment="1" applyProtection="1">
      <alignment vertical="center" wrapText="1"/>
    </xf>
    <xf numFmtId="0" fontId="32" fillId="25" borderId="23" xfId="0" applyFont="1" applyFill="1" applyBorder="1" applyProtection="1">
      <alignment vertical="center"/>
    </xf>
    <xf numFmtId="0" fontId="35" fillId="25" borderId="57" xfId="0" applyFont="1" applyFill="1" applyBorder="1" applyProtection="1">
      <alignment vertical="center"/>
    </xf>
    <xf numFmtId="0" fontId="35" fillId="25" borderId="28" xfId="0" applyFont="1" applyFill="1" applyBorder="1" applyProtection="1">
      <alignment vertical="center"/>
    </xf>
    <xf numFmtId="0" fontId="40" fillId="27" borderId="132" xfId="0" applyFont="1" applyFill="1" applyBorder="1" applyAlignment="1" applyProtection="1">
      <alignment horizontal="left" vertical="center" wrapText="1" shrinkToFit="1"/>
      <protection locked="0"/>
    </xf>
    <xf numFmtId="0" fontId="40" fillId="27" borderId="138" xfId="0" applyFont="1" applyFill="1" applyBorder="1" applyAlignment="1" applyProtection="1">
      <alignment horizontal="left" vertical="center" wrapText="1" shrinkToFit="1"/>
      <protection locked="0"/>
    </xf>
    <xf numFmtId="0" fontId="37" fillId="27" borderId="139" xfId="0" applyFont="1" applyFill="1" applyBorder="1" applyAlignment="1" applyProtection="1">
      <alignment horizontal="left" vertical="center" wrapText="1"/>
      <protection locked="0"/>
    </xf>
    <xf numFmtId="0" fontId="37" fillId="27" borderId="138" xfId="0" applyFont="1" applyFill="1" applyBorder="1" applyAlignment="1" applyProtection="1">
      <alignment horizontal="left" vertical="center" wrapText="1"/>
      <protection locked="0"/>
    </xf>
    <xf numFmtId="0" fontId="41" fillId="0" borderId="27" xfId="0" applyFont="1" applyBorder="1" applyAlignment="1" applyProtection="1">
      <alignment horizontal="left" vertical="center"/>
    </xf>
    <xf numFmtId="0" fontId="42" fillId="26" borderId="75" xfId="0" applyFont="1" applyFill="1" applyBorder="1" applyAlignment="1" applyProtection="1">
      <alignment horizontal="center" vertical="center" wrapText="1"/>
    </xf>
    <xf numFmtId="0" fontId="40" fillId="25" borderId="57" xfId="0" applyFont="1" applyFill="1" applyBorder="1" applyProtection="1">
      <alignment vertical="center"/>
    </xf>
    <xf numFmtId="0" fontId="40" fillId="25" borderId="135" xfId="0" applyFont="1" applyFill="1" applyBorder="1" applyProtection="1">
      <alignment vertical="center"/>
    </xf>
    <xf numFmtId="0" fontId="40" fillId="25" borderId="131" xfId="0" applyFont="1" applyFill="1" applyBorder="1" applyProtection="1">
      <alignment vertical="center"/>
    </xf>
    <xf numFmtId="0" fontId="37" fillId="0" borderId="57" xfId="0" applyFont="1" applyBorder="1" applyAlignment="1" applyProtection="1">
      <alignment vertical="center" wrapText="1"/>
    </xf>
    <xf numFmtId="0" fontId="37"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41" xfId="0" applyFont="1" applyFill="1" applyBorder="1" applyAlignment="1" applyProtection="1">
      <alignment horizontal="left" vertical="center" wrapText="1" shrinkToFit="1"/>
      <protection locked="0"/>
    </xf>
    <xf numFmtId="0" fontId="40" fillId="25" borderId="28" xfId="0" applyFont="1" applyFill="1" applyBorder="1" applyProtection="1">
      <alignment vertical="center"/>
    </xf>
    <xf numFmtId="0" fontId="47" fillId="0" borderId="27" xfId="0" applyFont="1" applyBorder="1" applyAlignment="1" applyProtection="1">
      <alignment horizontal="left" vertical="center"/>
    </xf>
    <xf numFmtId="0" fontId="37" fillId="0" borderId="87" xfId="0" applyFont="1" applyBorder="1" applyAlignment="1" applyProtection="1">
      <alignment horizontal="left" vertical="center" wrapText="1"/>
    </xf>
    <xf numFmtId="0" fontId="40" fillId="0" borderId="140"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41" xfId="0" applyFont="1" applyBorder="1" applyAlignment="1" applyProtection="1">
      <alignment horizontal="left" vertical="center" wrapText="1"/>
    </xf>
    <xf numFmtId="0" fontId="37" fillId="0" borderId="28" xfId="0" applyFont="1" applyBorder="1" applyAlignment="1" applyProtection="1">
      <alignment horizontal="left" vertical="center"/>
    </xf>
    <xf numFmtId="0" fontId="35" fillId="25" borderId="132" xfId="0" applyFont="1" applyFill="1" applyBorder="1" applyAlignment="1" applyProtection="1">
      <alignment horizontal="center" vertical="center"/>
    </xf>
    <xf numFmtId="0" fontId="35" fillId="25" borderId="93" xfId="0" applyFont="1" applyFill="1" applyBorder="1" applyAlignment="1" applyProtection="1">
      <alignment horizontal="center" vertical="center"/>
    </xf>
    <xf numFmtId="0" fontId="37" fillId="25" borderId="133" xfId="0" applyFont="1" applyFill="1" applyBorder="1" applyProtection="1">
      <alignment vertical="center"/>
    </xf>
    <xf numFmtId="0" fontId="53" fillId="29" borderId="128" xfId="0" applyFont="1" applyFill="1" applyBorder="1" applyAlignment="1">
      <alignment horizontal="center" vertical="center"/>
    </xf>
    <xf numFmtId="0" fontId="40" fillId="25" borderId="140"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3" xfId="0" applyFont="1" applyFill="1" applyBorder="1" applyAlignment="1">
      <alignment vertical="center" wrapText="1"/>
    </xf>
    <xf numFmtId="0" fontId="40" fillId="25" borderId="117" xfId="0" applyFont="1" applyFill="1" applyBorder="1" applyAlignment="1">
      <alignment vertical="center" wrapText="1"/>
    </xf>
    <xf numFmtId="0" fontId="40" fillId="25" borderId="142" xfId="0" applyFont="1" applyFill="1" applyBorder="1" applyAlignment="1">
      <alignment vertical="center" wrapText="1"/>
    </xf>
    <xf numFmtId="0" fontId="40"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3" xfId="0" applyFont="1" applyFill="1" applyBorder="1" applyAlignment="1">
      <alignment vertical="center" wrapText="1"/>
    </xf>
    <xf numFmtId="0" fontId="35"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4" fillId="25" borderId="93" xfId="0" applyFont="1" applyFill="1" applyBorder="1" applyAlignment="1" applyProtection="1">
      <alignment vertical="center" wrapText="1"/>
    </xf>
    <xf numFmtId="0" fontId="44"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2" fillId="25" borderId="0" xfId="0" applyFont="1" applyFill="1" applyAlignment="1">
      <alignment vertical="top"/>
    </xf>
    <xf numFmtId="0" fontId="32" fillId="25" borderId="0" xfId="0" applyFont="1" applyFill="1">
      <alignment vertical="center"/>
    </xf>
    <xf numFmtId="0" fontId="36"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1" fillId="0" borderId="143"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6" fillId="0" borderId="6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2" xfId="0" applyFont="1" applyFill="1" applyBorder="1" applyAlignment="1" applyProtection="1">
      <alignment horizontal="left" vertical="center" wrapText="1"/>
    </xf>
    <xf numFmtId="0" fontId="62"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3"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3" xfId="0" applyFont="1" applyFill="1" applyBorder="1" applyAlignment="1" applyProtection="1">
      <alignment horizontal="center" vertical="center"/>
    </xf>
    <xf numFmtId="0" fontId="62" fillId="0" borderId="0" xfId="0" applyFont="1" applyFill="1" applyProtection="1">
      <alignment vertical="center"/>
    </xf>
    <xf numFmtId="0" fontId="64" fillId="0" borderId="143" xfId="0" applyFont="1" applyBorder="1" applyAlignment="1">
      <alignment horizontal="center" vertical="center" shrinkToFit="1"/>
    </xf>
    <xf numFmtId="0" fontId="64" fillId="0" borderId="143" xfId="0" applyFont="1" applyBorder="1" applyAlignment="1" applyProtection="1">
      <alignment horizontal="center" vertical="center"/>
      <protection locked="0"/>
    </xf>
    <xf numFmtId="0" fontId="64" fillId="0" borderId="144" xfId="0" applyFont="1" applyBorder="1" applyAlignment="1" applyProtection="1">
      <alignment horizontal="center" vertical="center"/>
      <protection locked="0"/>
    </xf>
    <xf numFmtId="0" fontId="48" fillId="0" borderId="0" xfId="0" applyFont="1" applyProtection="1">
      <alignment vertical="center"/>
    </xf>
    <xf numFmtId="0" fontId="36"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3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60" fillId="0" borderId="41" xfId="0" applyFont="1" applyBorder="1" applyAlignment="1" applyProtection="1">
      <alignment horizontal="left" vertical="center" wrapText="1"/>
    </xf>
    <xf numFmtId="0" fontId="60"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2" xfId="0" applyFont="1" applyBorder="1" applyAlignment="1" applyProtection="1">
      <alignment horizontal="left" vertical="center" wrapText="1"/>
    </xf>
    <xf numFmtId="0" fontId="60"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60" fillId="0" borderId="75" xfId="0" applyFont="1" applyBorder="1" applyAlignment="1">
      <alignment horizontal="left" vertical="center"/>
    </xf>
    <xf numFmtId="0" fontId="53" fillId="0" borderId="75" xfId="0" applyFont="1" applyBorder="1" applyAlignment="1">
      <alignment horizontal="left" vertical="center" wrapText="1"/>
    </xf>
    <xf numFmtId="0" fontId="36"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6" fillId="0" borderId="132"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62" fillId="0" borderId="132" xfId="0" applyFont="1" applyFill="1" applyBorder="1" applyAlignment="1" applyProtection="1">
      <alignment horizontal="left" vertical="center" wrapText="1"/>
    </xf>
    <xf numFmtId="0" fontId="62"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60" fillId="0" borderId="75"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6" xfId="0" applyFont="1" applyFill="1" applyBorder="1" applyAlignment="1" applyProtection="1">
      <alignment horizontal="center" vertical="center" wrapText="1"/>
    </xf>
    <xf numFmtId="0" fontId="40" fillId="25" borderId="147" xfId="0" applyFont="1" applyFill="1" applyBorder="1" applyAlignment="1" applyProtection="1">
      <alignment horizontal="center" vertical="center" wrapText="1"/>
    </xf>
    <xf numFmtId="0" fontId="40" fillId="25" borderId="148" xfId="0" applyFont="1" applyFill="1" applyBorder="1" applyAlignment="1" applyProtection="1">
      <alignment horizontal="center" vertical="center" wrapText="1"/>
    </xf>
    <xf numFmtId="0" fontId="35" fillId="0" borderId="147" xfId="0" applyFont="1" applyBorder="1" applyAlignment="1" applyProtection="1">
      <alignment horizontal="center" vertical="center"/>
    </xf>
    <xf numFmtId="181" fontId="35" fillId="0" borderId="30"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5" fillId="0" borderId="24" xfId="0" applyFont="1" applyBorder="1" applyAlignment="1" applyProtection="1">
      <alignment horizontal="center" vertical="center"/>
    </xf>
    <xf numFmtId="0" fontId="35"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5" fillId="25" borderId="53" xfId="0" applyFont="1" applyFill="1" applyBorder="1" applyAlignment="1" applyProtection="1">
      <alignment vertical="center" wrapText="1" shrinkToFit="1"/>
    </xf>
    <xf numFmtId="0" fontId="35" fillId="25" borderId="44"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49" xfId="0" applyFont="1" applyFill="1" applyBorder="1" applyAlignment="1" applyProtection="1">
      <alignment vertical="center" wrapText="1" shrinkToFit="1"/>
    </xf>
    <xf numFmtId="0" fontId="38"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2" fillId="31" borderId="29" xfId="0" applyFont="1" applyFill="1" applyBorder="1" applyAlignment="1" applyProtection="1">
      <alignment horizontal="center" vertical="center"/>
      <protection locked="0"/>
    </xf>
    <xf numFmtId="0" fontId="42"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2" fillId="32" borderId="36"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2" fillId="28" borderId="49"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2" fillId="31" borderId="147" xfId="0" applyFont="1" applyFill="1" applyBorder="1" applyAlignment="1" applyProtection="1">
      <alignment horizontal="center" vertical="center"/>
      <protection locked="0"/>
    </xf>
    <xf numFmtId="0" fontId="42"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6" xfId="0" applyFont="1" applyFill="1" applyBorder="1" applyAlignment="1" applyProtection="1">
      <alignment horizontal="center" vertical="center"/>
      <protection locked="0"/>
    </xf>
    <xf numFmtId="0" fontId="42" fillId="32" borderId="32" xfId="0" applyFont="1" applyFill="1" applyBorder="1" applyAlignment="1" applyProtection="1">
      <alignment horizontal="center" vertical="center"/>
      <protection locked="0"/>
    </xf>
    <xf numFmtId="0" fontId="42"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68" xfId="0" applyNumberFormat="1" applyFont="1" applyFill="1" applyBorder="1" applyAlignment="1" applyProtection="1">
      <alignment horizontal="center" vertical="center" shrinkToFit="1"/>
      <protection locked="0"/>
    </xf>
    <xf numFmtId="176" fontId="42" fillId="28" borderId="23"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4" fillId="0" borderId="155" xfId="0" applyFont="1" applyBorder="1" applyAlignment="1" applyProtection="1">
      <alignment horizontal="center" vertical="center" wrapText="1"/>
    </xf>
    <xf numFmtId="0" fontId="61" fillId="0" borderId="155" xfId="0" applyFont="1" applyBorder="1" applyProtection="1">
      <alignment vertical="center"/>
    </xf>
    <xf numFmtId="0" fontId="64" fillId="0" borderId="143" xfId="0" applyFont="1" applyFill="1" applyBorder="1" applyAlignment="1" applyProtection="1">
      <alignment horizontal="center" vertical="center"/>
    </xf>
    <xf numFmtId="0" fontId="64" fillId="0" borderId="143" xfId="0" applyFont="1" applyBorder="1" applyAlignment="1" applyProtection="1">
      <alignment horizontal="center" vertical="center" wrapText="1"/>
    </xf>
    <xf numFmtId="0" fontId="61"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6" xfId="0" applyFont="1" applyFill="1" applyBorder="1" applyAlignment="1" applyProtection="1">
      <alignment vertical="center" wrapText="1"/>
    </xf>
    <xf numFmtId="0" fontId="40" fillId="25" borderId="147" xfId="0" applyFont="1" applyFill="1" applyBorder="1" applyAlignment="1" applyProtection="1">
      <alignment vertical="center" wrapText="1"/>
    </xf>
    <xf numFmtId="0" fontId="40" fillId="25" borderId="148" xfId="0" applyFont="1" applyFill="1" applyBorder="1" applyAlignment="1" applyProtection="1">
      <alignment vertical="center" wrapText="1"/>
    </xf>
    <xf numFmtId="0" fontId="35" fillId="0" borderId="147" xfId="0" quotePrefix="1" applyFont="1" applyBorder="1" applyAlignment="1" applyProtection="1">
      <alignment horizontal="right" vertical="center"/>
    </xf>
    <xf numFmtId="181" fontId="35" fillId="0" borderId="30"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2" fillId="30" borderId="62" xfId="0" applyNumberFormat="1" applyFont="1" applyFill="1" applyBorder="1" applyAlignment="1" applyProtection="1">
      <alignment horizontal="center" vertical="center" shrinkToFit="1"/>
      <protection locked="0"/>
    </xf>
    <xf numFmtId="176" fontId="42" fillId="30" borderId="156"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5" fillId="30" borderId="26" xfId="0" applyNumberFormat="1" applyFont="1" applyFill="1" applyBorder="1" applyAlignment="1" applyProtection="1">
      <alignment horizontal="right" vertical="center" shrinkToFit="1"/>
      <protection locked="0"/>
    </xf>
    <xf numFmtId="176" fontId="35" fillId="30" borderId="27"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5" fillId="0" borderId="22"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23" xfId="0" applyNumberFormat="1" applyFont="1" applyFill="1" applyBorder="1" applyAlignment="1" applyProtection="1">
      <alignment horizontal="right" vertical="center" shrinkToFit="1"/>
    </xf>
    <xf numFmtId="176" fontId="35" fillId="0" borderId="35"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5"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7" fillId="25" borderId="114"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5" fillId="30" borderId="10" xfId="0" applyNumberFormat="1" applyFont="1" applyFill="1" applyBorder="1" applyAlignment="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6" xfId="0" applyNumberFormat="1" applyFont="1" applyFill="1" applyBorder="1" applyAlignment="1" applyProtection="1">
      <alignment horizontal="center" vertical="center" shrinkToFit="1"/>
      <protection locked="0"/>
    </xf>
    <xf numFmtId="176" fontId="42"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5" fillId="0" borderId="35"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5" fillId="0" borderId="46" xfId="0" applyNumberFormat="1" applyFont="1" applyBorder="1" applyAlignment="1">
      <alignment horizontal="right" vertical="center" shrinkToFit="1"/>
    </xf>
    <xf numFmtId="176" fontId="35" fillId="0" borderId="48" xfId="0" applyNumberFormat="1" applyFont="1" applyBorder="1" applyAlignment="1">
      <alignment horizontal="right" vertical="center" shrinkToFit="1"/>
    </xf>
    <xf numFmtId="0" fontId="61" fillId="0" borderId="158" xfId="0" applyFont="1" applyBorder="1" applyProtection="1">
      <alignment vertical="center"/>
    </xf>
    <xf numFmtId="0" fontId="64" fillId="0" borderId="159" xfId="0" applyFont="1" applyBorder="1" applyAlignment="1" applyProtection="1">
      <alignment horizontal="center" vertical="center" wrapText="1"/>
    </xf>
    <xf numFmtId="0" fontId="61" fillId="0" borderId="160" xfId="0" applyFont="1" applyBorder="1" applyProtection="1">
      <alignment vertical="center"/>
    </xf>
    <xf numFmtId="0" fontId="61" fillId="0" borderId="161" xfId="0" applyFont="1" applyBorder="1" applyAlignment="1" applyProtection="1">
      <alignment horizontal="left" vertical="center" wrapText="1"/>
    </xf>
    <xf numFmtId="0" fontId="61" fillId="0" borderId="143" xfId="0" applyFont="1" applyBorder="1" applyAlignment="1" applyProtection="1">
      <alignment horizontal="left" vertical="center" wrapText="1"/>
    </xf>
    <xf numFmtId="0" fontId="38" fillId="0" borderId="128" xfId="0" applyFont="1" applyBorder="1" applyAlignment="1">
      <alignment horizontal="center" vertical="center" wrapText="1"/>
    </xf>
    <xf numFmtId="0" fontId="38" fillId="0" borderId="130" xfId="0" applyFont="1" applyBorder="1" applyAlignment="1">
      <alignment horizontal="center" vertical="center" wrapText="1"/>
    </xf>
    <xf numFmtId="0" fontId="70" fillId="0" borderId="150" xfId="0" applyFont="1" applyBorder="1">
      <alignment vertical="center"/>
    </xf>
    <xf numFmtId="0" fontId="70" fillId="0" borderId="162" xfId="0" applyFont="1" applyBorder="1">
      <alignment vertical="center"/>
    </xf>
    <xf numFmtId="0" fontId="38" fillId="0" borderId="157" xfId="0" applyFont="1" applyBorder="1">
      <alignment vertical="center"/>
    </xf>
    <xf numFmtId="0" fontId="38" fillId="0" borderId="150" xfId="0" applyFont="1" applyBorder="1">
      <alignment vertical="center"/>
    </xf>
    <xf numFmtId="0" fontId="38" fillId="0" borderId="152" xfId="0" applyFont="1" applyBorder="1">
      <alignment vertical="center"/>
    </xf>
    <xf numFmtId="0" fontId="38" fillId="0" borderId="62" xfId="0" applyFont="1" applyBorder="1" applyAlignment="1">
      <alignment horizontal="center" vertical="center"/>
    </xf>
    <xf numFmtId="0" fontId="38" fillId="0" borderId="41" xfId="0" applyFont="1" applyBorder="1" applyAlignment="1">
      <alignment horizontal="center" vertical="center" wrapText="1"/>
    </xf>
    <xf numFmtId="0" fontId="38" fillId="0" borderId="146" xfId="0" applyFont="1" applyBorder="1" applyAlignment="1">
      <alignment horizontal="center" vertical="center" wrapText="1"/>
    </xf>
    <xf numFmtId="183" fontId="32"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8" fillId="0" borderId="38" xfId="0" applyFont="1" applyBorder="1" applyAlignment="1">
      <alignment horizontal="center" vertical="center"/>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183" fontId="32"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8" fillId="0" borderId="132" xfId="0" applyFont="1" applyBorder="1" applyAlignment="1">
      <alignment horizontal="center" vertical="center"/>
    </xf>
    <xf numFmtId="0" fontId="38" fillId="0" borderId="75" xfId="0" applyFont="1" applyBorder="1" applyAlignment="1">
      <alignment horizontal="center" vertical="center" wrapText="1"/>
    </xf>
    <xf numFmtId="0" fontId="38" fillId="0" borderId="132" xfId="0" applyFont="1" applyBorder="1" applyAlignment="1">
      <alignment horizontal="center" vertical="center" wrapText="1"/>
    </xf>
    <xf numFmtId="183" fontId="32" fillId="0" borderId="49" xfId="55" applyNumberFormat="1" applyFont="1" applyBorder="1" applyAlignment="1">
      <alignment vertical="center" wrapText="1"/>
    </xf>
    <xf numFmtId="183" fontId="32" fillId="0" borderId="165"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50" xfId="55" applyNumberFormat="1" applyFont="1" applyBorder="1" applyAlignment="1">
      <alignment vertical="center" wrapText="1"/>
    </xf>
    <xf numFmtId="0" fontId="31"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8" fillId="0" borderId="39" xfId="0" applyFont="1" applyBorder="1" applyAlignment="1">
      <alignment horizontal="center" vertical="center" wrapText="1"/>
    </xf>
    <xf numFmtId="183" fontId="32"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1" fillId="0" borderId="22" xfId="0" applyFont="1" applyBorder="1" applyAlignment="1">
      <alignment horizontal="center" vertical="center" wrapText="1"/>
    </xf>
    <xf numFmtId="0" fontId="38" fillId="0" borderId="35" xfId="0" applyFont="1" applyBorder="1" applyAlignment="1">
      <alignment horizontal="center" vertical="center" wrapText="1"/>
    </xf>
    <xf numFmtId="183" fontId="32" fillId="0" borderId="167" xfId="55" applyNumberFormat="1" applyFont="1" applyBorder="1" applyAlignment="1">
      <alignment vertical="center" wrapText="1"/>
    </xf>
    <xf numFmtId="183" fontId="32" fillId="0" borderId="168" xfId="55" applyNumberFormat="1" applyFont="1" applyBorder="1" applyAlignment="1">
      <alignment vertical="center" wrapText="1"/>
    </xf>
    <xf numFmtId="183" fontId="32" fillId="0" borderId="169"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70"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45" xfId="55" applyNumberFormat="1" applyFont="1" applyBorder="1" applyAlignment="1">
      <alignment vertical="center" wrapText="1"/>
    </xf>
    <xf numFmtId="0" fontId="38" fillId="0" borderId="62"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87" xfId="0" applyFont="1" applyBorder="1" applyAlignment="1">
      <alignment horizontal="center" vertical="center" wrapText="1"/>
    </xf>
    <xf numFmtId="183" fontId="32" fillId="0" borderId="30" xfId="55" applyNumberFormat="1" applyFont="1" applyBorder="1" applyAlignment="1">
      <alignment horizontal="right" vertical="center" wrapText="1"/>
    </xf>
    <xf numFmtId="183" fontId="32" fillId="0" borderId="30" xfId="55" applyNumberFormat="1" applyFont="1" applyBorder="1" applyAlignment="1">
      <alignment horizontal="center" vertical="center" wrapText="1"/>
    </xf>
    <xf numFmtId="183" fontId="32" fillId="0" borderId="163" xfId="55" applyNumberFormat="1" applyFont="1" applyBorder="1" applyAlignment="1">
      <alignment horizontal="center" vertical="center" wrapText="1"/>
    </xf>
    <xf numFmtId="183" fontId="32" fillId="0" borderId="33" xfId="55" applyNumberFormat="1" applyFont="1" applyBorder="1" applyAlignment="1">
      <alignment horizontal="center" vertical="center" wrapText="1"/>
    </xf>
    <xf numFmtId="183" fontId="32" fillId="0" borderId="34"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11" xfId="0" applyFont="1" applyBorder="1" applyAlignment="1">
      <alignment horizontal="center" vertical="center" wrapText="1"/>
    </xf>
    <xf numFmtId="183" fontId="32" fillId="0" borderId="14" xfId="55" applyNumberFormat="1" applyFont="1" applyBorder="1" applyAlignment="1">
      <alignment horizontal="right" vertical="center" wrapText="1"/>
    </xf>
    <xf numFmtId="183" fontId="32" fillId="0" borderId="14" xfId="55" applyNumberFormat="1" applyFont="1" applyBorder="1" applyAlignment="1">
      <alignment horizontal="center" vertical="center" wrapText="1"/>
    </xf>
    <xf numFmtId="183" fontId="32" fillId="0" borderId="164"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17" xfId="55" applyNumberFormat="1"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83" fontId="32" fillId="0" borderId="49" xfId="55" applyNumberFormat="1" applyFont="1" applyBorder="1" applyAlignment="1">
      <alignment horizontal="right" vertical="center" wrapText="1"/>
    </xf>
    <xf numFmtId="183" fontId="32" fillId="0" borderId="171" xfId="55" applyNumberFormat="1" applyFont="1" applyBorder="1" applyAlignment="1">
      <alignment vertical="center" wrapText="1"/>
    </xf>
    <xf numFmtId="183" fontId="32" fillId="0" borderId="49" xfId="55" applyNumberFormat="1" applyFont="1" applyBorder="1" applyAlignment="1">
      <alignment horizontal="center" vertical="center" wrapText="1"/>
    </xf>
    <xf numFmtId="183" fontId="32" fillId="0" borderId="165" xfId="55" applyNumberFormat="1" applyFont="1" applyBorder="1" applyAlignment="1">
      <alignment horizontal="center" vertical="center" wrapText="1"/>
    </xf>
    <xf numFmtId="183" fontId="32" fillId="0" borderId="48" xfId="55" applyNumberFormat="1" applyFont="1" applyBorder="1" applyAlignment="1">
      <alignment horizontal="center" vertical="center" wrapText="1"/>
    </xf>
    <xf numFmtId="183" fontId="32"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70" fillId="0" borderId="19" xfId="0" applyFont="1" applyBorder="1">
      <alignment vertical="center"/>
    </xf>
    <xf numFmtId="0" fontId="70" fillId="0" borderId="172" xfId="0" applyFont="1" applyBorder="1">
      <alignment vertical="center"/>
    </xf>
    <xf numFmtId="0" fontId="38" fillId="0" borderId="20" xfId="0" applyFont="1" applyBorder="1">
      <alignment vertical="center"/>
    </xf>
    <xf numFmtId="0" fontId="38" fillId="0" borderId="19" xfId="0" applyFont="1" applyBorder="1">
      <alignment vertical="center"/>
    </xf>
    <xf numFmtId="0" fontId="38" fillId="0" borderId="94"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2"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2" fillId="0" borderId="149" xfId="0" applyFont="1" applyBorder="1">
      <alignment vertical="center"/>
    </xf>
    <xf numFmtId="0" fontId="32" fillId="0" borderId="150" xfId="0" applyFont="1" applyBorder="1">
      <alignment vertical="center"/>
    </xf>
    <xf numFmtId="0" fontId="0" fillId="0" borderId="152" xfId="0" applyFont="1" applyBorder="1">
      <alignment vertical="center"/>
    </xf>
    <xf numFmtId="0" fontId="32" fillId="0" borderId="122" xfId="0" applyFont="1" applyBorder="1">
      <alignment vertical="center"/>
    </xf>
    <xf numFmtId="0" fontId="32" fillId="0" borderId="157" xfId="0" applyFont="1" applyBorder="1">
      <alignment vertical="center"/>
    </xf>
    <xf numFmtId="0" fontId="32" fillId="0" borderId="152" xfId="0" applyFont="1" applyBorder="1">
      <alignment vertical="center"/>
    </xf>
    <xf numFmtId="0" fontId="32" fillId="0" borderId="75" xfId="0" applyFont="1" applyBorder="1">
      <alignment vertical="center"/>
    </xf>
    <xf numFmtId="0" fontId="32" fillId="0" borderId="139" xfId="0" applyFont="1" applyBorder="1">
      <alignment vertical="center"/>
    </xf>
    <xf numFmtId="0" fontId="32" fillId="0" borderId="92" xfId="0" applyFont="1" applyBorder="1">
      <alignment vertical="center"/>
    </xf>
    <xf numFmtId="0" fontId="32" fillId="0" borderId="173"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0" fontId="38" fillId="0" borderId="14" xfId="0" applyFont="1" applyBorder="1" applyAlignment="1">
      <alignmen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0" fontId="0" fillId="0" borderId="14" xfId="0" applyNumberFormat="1" applyBorder="1">
      <alignment vertical="center"/>
    </xf>
    <xf numFmtId="183" fontId="32" fillId="0" borderId="14" xfId="55" applyNumberFormat="1" applyFont="1" applyBorder="1">
      <alignment vertical="center"/>
    </xf>
    <xf numFmtId="0" fontId="0" fillId="0" borderId="14" xfId="55" applyNumberFormat="1" applyFont="1" applyBorder="1" applyAlignment="1">
      <alignment horizontal="center" vertical="center"/>
    </xf>
    <xf numFmtId="0" fontId="32" fillId="0" borderId="0" xfId="0" applyFont="1" applyBorder="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theme="0" tint="-0.35"/>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fmlaLink="$AM$88" lockText="1" noThreeD="1"/>
</file>

<file path=xl/ctrlProps/ctrlProp4.xml><?xml version="1.0" encoding="utf-8"?>
<formControlPr xmlns="http://schemas.microsoft.com/office/spreadsheetml/2009/9/main" objectType="CheckBox" fmlaLink="$AM$94" lockText="1" noThreeD="1"/>
</file>

<file path=xl/ctrlProps/ctrlProp5.xml><?xml version="1.0" encoding="utf-8"?>
<formControlPr xmlns="http://schemas.microsoft.com/office/spreadsheetml/2009/9/main" objectType="CheckBox" fmlaLink="$AN$94" lockText="1" noThreeD="1"/>
</file>

<file path=xl/ctrlProps/ctrlProp6.xml><?xml version="1.0" encoding="utf-8"?>
<formControlPr xmlns="http://schemas.microsoft.com/office/spreadsheetml/2009/9/main" objectType="CheckBox"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351585"/>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123</xdr:row>
          <xdr:rowOff>323850</xdr:rowOff>
        </xdr:from>
        <xdr:to xmlns:xdr="http://schemas.openxmlformats.org/drawingml/2006/spreadsheetDrawing">
          <xdr:col>2</xdr:col>
          <xdr:colOff>30480</xdr:colOff>
          <xdr:row>126</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0740985"/>
              <a:ext cx="52070" cy="382270"/>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80670" y="3004883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44475" y="16891000"/>
          <a:ext cx="45720" cy="30772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1050925" y="2170176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1050925" y="2428303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848360" y="2722626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38125" y="2094293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253490" y="2676906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253490" y="2676906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3086735" y="9176385"/>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3086735" y="9495155"/>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3086735" y="9731375"/>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3086735" y="9972040"/>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3086735" y="10211435"/>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3086735" y="10880725"/>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3096895" y="10532745"/>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198120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16633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86</xdr:row>
          <xdr:rowOff>198120</xdr:rowOff>
        </xdr:from>
        <xdr:to xmlns:xdr="http://schemas.openxmlformats.org/drawingml/2006/spreadsheetDrawing">
          <xdr:col>3</xdr:col>
          <xdr:colOff>182880</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09025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93</xdr:row>
          <xdr:rowOff>22860</xdr:rowOff>
        </xdr:from>
        <xdr:to xmlns:xdr="http://schemas.openxmlformats.org/drawingml/2006/spreadsheetDrawing">
          <xdr:col>3</xdr:col>
          <xdr:colOff>182880</xdr:colOff>
          <xdr:row>93</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22944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95</xdr:row>
          <xdr:rowOff>273685</xdr:rowOff>
        </xdr:from>
        <xdr:to xmlns:xdr="http://schemas.openxmlformats.org/drawingml/2006/spreadsheetDrawing">
          <xdr:col>8</xdr:col>
          <xdr:colOff>76200</xdr:colOff>
          <xdr:row>96</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14702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98</xdr:row>
          <xdr:rowOff>0</xdr:rowOff>
        </xdr:from>
        <xdr:to xmlns:xdr="http://schemas.openxmlformats.org/drawingml/2006/spreadsheetDrawing">
          <xdr:col>8</xdr:col>
          <xdr:colOff>76200</xdr:colOff>
          <xdr:row>98</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386393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101</xdr:row>
          <xdr:rowOff>22225</xdr:rowOff>
        </xdr:from>
        <xdr:to xmlns:xdr="http://schemas.openxmlformats.org/drawingml/2006/spreadsheetDrawing">
          <xdr:col>14</xdr:col>
          <xdr:colOff>0</xdr:colOff>
          <xdr:row>102</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465768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104</xdr:row>
          <xdr:rowOff>190500</xdr:rowOff>
        </xdr:from>
        <xdr:to xmlns:xdr="http://schemas.openxmlformats.org/drawingml/2006/spreadsheetDrawing">
          <xdr:col>2</xdr:col>
          <xdr:colOff>175260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35936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107</xdr:row>
          <xdr:rowOff>60325</xdr:rowOff>
        </xdr:from>
        <xdr:to xmlns:xdr="http://schemas.openxmlformats.org/drawingml/2006/spreadsheetDrawing">
          <xdr:col>7</xdr:col>
          <xdr:colOff>76200</xdr:colOff>
          <xdr:row>107</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01023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108</xdr:row>
          <xdr:rowOff>136525</xdr:rowOff>
        </xdr:from>
        <xdr:to xmlns:xdr="http://schemas.openxmlformats.org/drawingml/2006/spreadsheetDrawing">
          <xdr:col>7</xdr:col>
          <xdr:colOff>76200</xdr:colOff>
          <xdr:row>108</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42933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121920</xdr:rowOff>
        </xdr:from>
        <xdr:to xmlns:xdr="http://schemas.openxmlformats.org/drawingml/2006/spreadsheetDrawing">
          <xdr:col>7</xdr:col>
          <xdr:colOff>60960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689098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120</xdr:row>
          <xdr:rowOff>213360</xdr:rowOff>
        </xdr:from>
        <xdr:to xmlns:xdr="http://schemas.openxmlformats.org/drawingml/2006/spreadsheetDrawing">
          <xdr:col>3</xdr:col>
          <xdr:colOff>60960</xdr:colOff>
          <xdr:row>122</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29982795"/>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190500</xdr:rowOff>
        </xdr:from>
        <xdr:to xmlns:xdr="http://schemas.openxmlformats.org/drawingml/2006/spreadsheetDrawing">
          <xdr:col>3</xdr:col>
          <xdr:colOff>60960</xdr:colOff>
          <xdr:row>123</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188535"/>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45720</xdr:rowOff>
        </xdr:from>
        <xdr:to xmlns:xdr="http://schemas.openxmlformats.org/drawingml/2006/spreadsheetDrawing">
          <xdr:col>3</xdr:col>
          <xdr:colOff>60960</xdr:colOff>
          <xdr:row>123</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462855"/>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323850</xdr:rowOff>
        </xdr:from>
        <xdr:to xmlns:xdr="http://schemas.openxmlformats.org/drawingml/2006/spreadsheetDrawing">
          <xdr:col>3</xdr:col>
          <xdr:colOff>68580</xdr:colOff>
          <xdr:row>124</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0740985"/>
              <a:ext cx="277495" cy="221615"/>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7415530" y="122555"/>
          <a:ext cx="681926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65</xdr:row>
          <xdr:rowOff>7620</xdr:rowOff>
        </xdr:from>
        <xdr:to xmlns:xdr="http://schemas.openxmlformats.org/drawingml/2006/spreadsheetDrawing">
          <xdr:col>3</xdr:col>
          <xdr:colOff>175260</xdr:colOff>
          <xdr:row>65</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236440"/>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1050925" y="3775138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1050925" y="3775138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1050925" y="3575177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1050925" y="3741801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1050925" y="3302698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159385</xdr:rowOff>
        </xdr:from>
        <xdr:to xmlns:xdr="http://schemas.openxmlformats.org/drawingml/2006/spreadsheetDrawing">
          <xdr:col>6</xdr:col>
          <xdr:colOff>0</xdr:colOff>
          <xdr:row>136</xdr:row>
          <xdr:rowOff>30480</xdr:rowOff>
        </xdr:to>
        <xdr:sp textlink="">
          <xdr:nvSpPr>
            <xdr:cNvPr id="15709" name="チェック 349" hidden="1">
              <a:extLst>
                <a:ext uri="{63B3BB69-23CF-44E3-9099-C40C66FF867C}">
                  <a14:compatExt spid="_x0000_s15709"/>
                </a:ext>
              </a:extLst>
            </xdr:cNvPr>
            <xdr:cNvSpPr>
              <a:spLocks noRot="1" noChangeShapeType="1"/>
            </xdr:cNvSpPr>
          </xdr:nvSpPr>
          <xdr:spPr>
            <a:xfrm>
              <a:off x="1000760" y="33005395"/>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152400</xdr:rowOff>
        </xdr:from>
        <xdr:to xmlns:xdr="http://schemas.openxmlformats.org/drawingml/2006/spreadsheetDrawing">
          <xdr:col>6</xdr:col>
          <xdr:colOff>0</xdr:colOff>
          <xdr:row>137</xdr:row>
          <xdr:rowOff>30480</xdr:rowOff>
        </xdr:to>
        <xdr:sp textlink="">
          <xdr:nvSpPr>
            <xdr:cNvPr id="15710" name="チェック 350" hidden="1">
              <a:extLst>
                <a:ext uri="{63B3BB69-23CF-44E3-9099-C40C66FF867C}">
                  <a14:compatExt spid="_x0000_s15710"/>
                </a:ext>
              </a:extLst>
            </xdr:cNvPr>
            <xdr:cNvSpPr>
              <a:spLocks noRot="1" noChangeShapeType="1"/>
            </xdr:cNvSpPr>
          </xdr:nvSpPr>
          <xdr:spPr>
            <a:xfrm>
              <a:off x="1000760" y="3317938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31115</xdr:rowOff>
        </xdr:to>
        <xdr:sp textlink="">
          <xdr:nvSpPr>
            <xdr:cNvPr id="15711" name="チェック 351" hidden="1">
              <a:extLst>
                <a:ext uri="{63B3BB69-23CF-44E3-9099-C40C66FF867C}">
                  <a14:compatExt spid="_x0000_s15711"/>
                </a:ext>
              </a:extLst>
            </xdr:cNvPr>
            <xdr:cNvSpPr>
              <a:spLocks noRot="1" noChangeShapeType="1"/>
            </xdr:cNvSpPr>
          </xdr:nvSpPr>
          <xdr:spPr>
            <a:xfrm>
              <a:off x="1000760" y="33350835"/>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133</xdr:row>
          <xdr:rowOff>152400</xdr:rowOff>
        </xdr:from>
        <xdr:to xmlns:xdr="http://schemas.openxmlformats.org/drawingml/2006/spreadsheetDrawing">
          <xdr:col>6</xdr:col>
          <xdr:colOff>0</xdr:colOff>
          <xdr:row>135</xdr:row>
          <xdr:rowOff>22860</xdr:rowOff>
        </xdr:to>
        <xdr:sp textlink="">
          <xdr:nvSpPr>
            <xdr:cNvPr id="15712" name="チェック 352" hidden="1">
              <a:extLst>
                <a:ext uri="{63B3BB69-23CF-44E3-9099-C40C66FF867C}">
                  <a14:compatExt spid="_x0000_s15712"/>
                </a:ext>
              </a:extLst>
            </xdr:cNvPr>
            <xdr:cNvSpPr>
              <a:spLocks noRot="1" noChangeShapeType="1"/>
            </xdr:cNvSpPr>
          </xdr:nvSpPr>
          <xdr:spPr>
            <a:xfrm>
              <a:off x="1000760" y="32826960"/>
              <a:ext cx="21463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38100</xdr:rowOff>
        </xdr:from>
        <xdr:to xmlns:xdr="http://schemas.openxmlformats.org/drawingml/2006/spreadsheetDrawing">
          <xdr:col>6</xdr:col>
          <xdr:colOff>0</xdr:colOff>
          <xdr:row>138</xdr:row>
          <xdr:rowOff>236855</xdr:rowOff>
        </xdr:to>
        <xdr:sp textlink="">
          <xdr:nvSpPr>
            <xdr:cNvPr id="15713" name="チェック 353" hidden="1">
              <a:extLst>
                <a:ext uri="{63B3BB69-23CF-44E3-9099-C40C66FF867C}">
                  <a14:compatExt spid="_x0000_s15713"/>
                </a:ext>
              </a:extLst>
            </xdr:cNvPr>
            <xdr:cNvSpPr>
              <a:spLocks noRot="1" noChangeShapeType="1"/>
            </xdr:cNvSpPr>
          </xdr:nvSpPr>
          <xdr:spPr>
            <a:xfrm>
              <a:off x="1000760" y="33579435"/>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297180</xdr:rowOff>
        </xdr:from>
        <xdr:to xmlns:xdr="http://schemas.openxmlformats.org/drawingml/2006/spreadsheetDrawing">
          <xdr:col>6</xdr:col>
          <xdr:colOff>0</xdr:colOff>
          <xdr:row>140</xdr:row>
          <xdr:rowOff>30480</xdr:rowOff>
        </xdr:to>
        <xdr:sp textlink="">
          <xdr:nvSpPr>
            <xdr:cNvPr id="15714" name="チェック 354" hidden="1">
              <a:extLst>
                <a:ext uri="{63B3BB69-23CF-44E3-9099-C40C66FF867C}">
                  <a14:compatExt spid="_x0000_s15714"/>
                </a:ext>
              </a:extLst>
            </xdr:cNvPr>
            <xdr:cNvSpPr>
              <a:spLocks noRot="1" noChangeShapeType="1"/>
            </xdr:cNvSpPr>
          </xdr:nvSpPr>
          <xdr:spPr>
            <a:xfrm>
              <a:off x="1000760" y="3383851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144780</xdr:rowOff>
        </xdr:from>
        <xdr:to xmlns:xdr="http://schemas.openxmlformats.org/drawingml/2006/spreadsheetDrawing">
          <xdr:col>6</xdr:col>
          <xdr:colOff>0</xdr:colOff>
          <xdr:row>141</xdr:row>
          <xdr:rowOff>30480</xdr:rowOff>
        </xdr:to>
        <xdr:sp textlink="">
          <xdr:nvSpPr>
            <xdr:cNvPr id="15715" name="チェック 355" hidden="1">
              <a:extLst>
                <a:ext uri="{63B3BB69-23CF-44E3-9099-C40C66FF867C}">
                  <a14:compatExt spid="_x0000_s15715"/>
                </a:ext>
              </a:extLst>
            </xdr:cNvPr>
            <xdr:cNvSpPr>
              <a:spLocks noRot="1" noChangeShapeType="1"/>
            </xdr:cNvSpPr>
          </xdr:nvSpPr>
          <xdr:spPr>
            <a:xfrm>
              <a:off x="1000760" y="340004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160020</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1000760" y="3418713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171450</xdr:rowOff>
        </xdr:from>
        <xdr:to xmlns:xdr="http://schemas.openxmlformats.org/drawingml/2006/spreadsheetDrawing">
          <xdr:col>6</xdr:col>
          <xdr:colOff>0</xdr:colOff>
          <xdr:row>143</xdr:row>
          <xdr:rowOff>45720</xdr:rowOff>
        </xdr:to>
        <xdr:sp textlink="">
          <xdr:nvSpPr>
            <xdr:cNvPr id="15717" name="チェック 357" hidden="1">
              <a:extLst>
                <a:ext uri="{63B3BB69-23CF-44E3-9099-C40C66FF867C}">
                  <a14:compatExt spid="_x0000_s15717"/>
                </a:ext>
              </a:extLst>
            </xdr:cNvPr>
            <xdr:cNvSpPr>
              <a:spLocks noRot="1" noChangeShapeType="1"/>
            </xdr:cNvSpPr>
          </xdr:nvSpPr>
          <xdr:spPr>
            <a:xfrm>
              <a:off x="1000760" y="3437001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30480</xdr:rowOff>
        </xdr:from>
        <xdr:to xmlns:xdr="http://schemas.openxmlformats.org/drawingml/2006/spreadsheetDrawing">
          <xdr:col>6</xdr:col>
          <xdr:colOff>0</xdr:colOff>
          <xdr:row>143</xdr:row>
          <xdr:rowOff>236220</xdr:rowOff>
        </xdr:to>
        <xdr:sp textlink="">
          <xdr:nvSpPr>
            <xdr:cNvPr id="15718" name="チェック 358" hidden="1">
              <a:extLst>
                <a:ext uri="{63B3BB69-23CF-44E3-9099-C40C66FF867C}">
                  <a14:compatExt spid="_x0000_s15718"/>
                </a:ext>
              </a:extLst>
            </xdr:cNvPr>
            <xdr:cNvSpPr>
              <a:spLocks noRot="1" noChangeShapeType="1"/>
            </xdr:cNvSpPr>
          </xdr:nvSpPr>
          <xdr:spPr>
            <a:xfrm>
              <a:off x="1000760" y="3457194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266700</xdr:rowOff>
        </xdr:from>
        <xdr:to xmlns:xdr="http://schemas.openxmlformats.org/drawingml/2006/spreadsheetDrawing">
          <xdr:col>6</xdr:col>
          <xdr:colOff>0</xdr:colOff>
          <xdr:row>145</xdr:row>
          <xdr:rowOff>30480</xdr:rowOff>
        </xdr:to>
        <xdr:sp textlink="">
          <xdr:nvSpPr>
            <xdr:cNvPr id="15719" name="チェック 359" hidden="1">
              <a:extLst>
                <a:ext uri="{63B3BB69-23CF-44E3-9099-C40C66FF867C}">
                  <a14:compatExt spid="_x0000_s15719"/>
                </a:ext>
              </a:extLst>
            </xdr:cNvPr>
            <xdr:cNvSpPr>
              <a:spLocks noRot="1" noChangeShapeType="1"/>
            </xdr:cNvSpPr>
          </xdr:nvSpPr>
          <xdr:spPr>
            <a:xfrm>
              <a:off x="1000760" y="348081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152400</xdr:rowOff>
        </xdr:from>
        <xdr:to xmlns:xdr="http://schemas.openxmlformats.org/drawingml/2006/spreadsheetDrawing">
          <xdr:col>6</xdr:col>
          <xdr:colOff>0</xdr:colOff>
          <xdr:row>146</xdr:row>
          <xdr:rowOff>30480</xdr:rowOff>
        </xdr:to>
        <xdr:sp textlink="">
          <xdr:nvSpPr>
            <xdr:cNvPr id="15720" name="チェック 360" hidden="1">
              <a:extLst>
                <a:ext uri="{63B3BB69-23CF-44E3-9099-C40C66FF867C}">
                  <a14:compatExt spid="_x0000_s15720"/>
                </a:ext>
              </a:extLst>
            </xdr:cNvPr>
            <xdr:cNvSpPr>
              <a:spLocks noRot="1" noChangeShapeType="1"/>
            </xdr:cNvSpPr>
          </xdr:nvSpPr>
          <xdr:spPr>
            <a:xfrm>
              <a:off x="1000760" y="3497961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725" name="チェック 365" hidden="1">
              <a:extLst>
                <a:ext uri="{63B3BB69-23CF-44E3-9099-C40C66FF867C}">
                  <a14:compatExt spid="_x0000_s15725"/>
                </a:ext>
              </a:extLst>
            </xdr:cNvPr>
            <xdr:cNvSpPr>
              <a:spLocks noRot="1" noChangeShapeType="1"/>
            </xdr:cNvSpPr>
          </xdr:nvSpPr>
          <xdr:spPr>
            <a:xfrm>
              <a:off x="1000760" y="3515106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1050925" y="3575177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1050925" y="3741801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726" name="チェック 366" hidden="1">
              <a:extLst>
                <a:ext uri="{63B3BB69-23CF-44E3-9099-C40C66FF867C}">
                  <a14:compatExt spid="_x0000_s15726"/>
                </a:ext>
              </a:extLst>
            </xdr:cNvPr>
            <xdr:cNvSpPr>
              <a:spLocks noRot="1" noChangeShapeType="1"/>
            </xdr:cNvSpPr>
          </xdr:nvSpPr>
          <xdr:spPr>
            <a:xfrm>
              <a:off x="1000760" y="3537204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1000760" y="3560064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45720</xdr:rowOff>
        </xdr:to>
        <xdr:sp textlink="">
          <xdr:nvSpPr>
            <xdr:cNvPr id="15728" name="チェック 368" hidden="1">
              <a:extLst>
                <a:ext uri="{63B3BB69-23CF-44E3-9099-C40C66FF867C}">
                  <a14:compatExt spid="_x0000_s15728"/>
                </a:ext>
              </a:extLst>
            </xdr:cNvPr>
            <xdr:cNvSpPr>
              <a:spLocks noRot="1" noChangeShapeType="1"/>
            </xdr:cNvSpPr>
          </xdr:nvSpPr>
          <xdr:spPr>
            <a:xfrm>
              <a:off x="1000760" y="3576828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1000760" y="3593973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171450</xdr:rowOff>
        </xdr:from>
        <xdr:to xmlns:xdr="http://schemas.openxmlformats.org/drawingml/2006/spreadsheetDrawing">
          <xdr:col>6</xdr:col>
          <xdr:colOff>0</xdr:colOff>
          <xdr:row>152</xdr:row>
          <xdr:rowOff>45720</xdr:rowOff>
        </xdr:to>
        <xdr:sp textlink="">
          <xdr:nvSpPr>
            <xdr:cNvPr id="15730" name="チェック 370" hidden="1">
              <a:extLst>
                <a:ext uri="{63B3BB69-23CF-44E3-9099-C40C66FF867C}">
                  <a14:compatExt spid="_x0000_s15730"/>
                </a:ext>
              </a:extLst>
            </xdr:cNvPr>
            <xdr:cNvSpPr>
              <a:spLocks noRot="1" noChangeShapeType="1"/>
            </xdr:cNvSpPr>
          </xdr:nvSpPr>
          <xdr:spPr>
            <a:xfrm>
              <a:off x="1000760" y="3612261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731" name="チェック 371" hidden="1">
              <a:extLst>
                <a:ext uri="{63B3BB69-23CF-44E3-9099-C40C66FF867C}">
                  <a14:compatExt spid="_x0000_s15731"/>
                </a:ext>
              </a:extLst>
            </xdr:cNvPr>
            <xdr:cNvSpPr>
              <a:spLocks noRot="1" noChangeShapeType="1"/>
            </xdr:cNvSpPr>
          </xdr:nvSpPr>
          <xdr:spPr>
            <a:xfrm>
              <a:off x="1000760" y="36316920"/>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732" name="チェック 372" hidden="1">
              <a:extLst>
                <a:ext uri="{63B3BB69-23CF-44E3-9099-C40C66FF867C}">
                  <a14:compatExt spid="_x0000_s15732"/>
                </a:ext>
              </a:extLst>
            </xdr:cNvPr>
            <xdr:cNvSpPr>
              <a:spLocks noRot="1" noChangeShapeType="1"/>
            </xdr:cNvSpPr>
          </xdr:nvSpPr>
          <xdr:spPr>
            <a:xfrm>
              <a:off x="1000760" y="36544885"/>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733" name="チェック 373" hidden="1">
              <a:extLst>
                <a:ext uri="{63B3BB69-23CF-44E3-9099-C40C66FF867C}">
                  <a14:compatExt spid="_x0000_s15733"/>
                </a:ext>
              </a:extLst>
            </xdr:cNvPr>
            <xdr:cNvSpPr>
              <a:spLocks noRot="1" noChangeShapeType="1"/>
            </xdr:cNvSpPr>
          </xdr:nvSpPr>
          <xdr:spPr>
            <a:xfrm>
              <a:off x="1000760" y="367055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4" name="チェック 374" hidden="1">
              <a:extLst>
                <a:ext uri="{63B3BB69-23CF-44E3-9099-C40C66FF867C}">
                  <a14:compatExt spid="_x0000_s15734"/>
                </a:ext>
              </a:extLst>
            </xdr:cNvPr>
            <xdr:cNvSpPr>
              <a:spLocks noRot="1" noChangeShapeType="1"/>
            </xdr:cNvSpPr>
          </xdr:nvSpPr>
          <xdr:spPr>
            <a:xfrm>
              <a:off x="1000760" y="368769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5" name="チェック 375" hidden="1">
              <a:extLst>
                <a:ext uri="{63B3BB69-23CF-44E3-9099-C40C66FF867C}">
                  <a14:compatExt spid="_x0000_s15735"/>
                </a:ext>
              </a:extLst>
            </xdr:cNvPr>
            <xdr:cNvSpPr>
              <a:spLocks noRot="1" noChangeShapeType="1"/>
            </xdr:cNvSpPr>
          </xdr:nvSpPr>
          <xdr:spPr>
            <a:xfrm>
              <a:off x="1000760" y="368769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736" name="チェック 376" hidden="1">
              <a:extLst>
                <a:ext uri="{63B3BB69-23CF-44E3-9099-C40C66FF867C}">
                  <a14:compatExt spid="_x0000_s15736"/>
                </a:ext>
              </a:extLst>
            </xdr:cNvPr>
            <xdr:cNvSpPr>
              <a:spLocks noRot="1" noChangeShapeType="1"/>
            </xdr:cNvSpPr>
          </xdr:nvSpPr>
          <xdr:spPr>
            <a:xfrm>
              <a:off x="1000760" y="370484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737" name="チェック 377" hidden="1">
              <a:extLst>
                <a:ext uri="{63B3BB69-23CF-44E3-9099-C40C66FF867C}">
                  <a14:compatExt spid="_x0000_s15737"/>
                </a:ext>
              </a:extLst>
            </xdr:cNvPr>
            <xdr:cNvSpPr>
              <a:spLocks noRot="1" noChangeShapeType="1"/>
            </xdr:cNvSpPr>
          </xdr:nvSpPr>
          <xdr:spPr>
            <a:xfrm>
              <a:off x="1000760" y="3721989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738" name="チェック 378" hidden="1">
              <a:extLst>
                <a:ext uri="{63B3BB69-23CF-44E3-9099-C40C66FF867C}">
                  <a14:compatExt spid="_x0000_s15738"/>
                </a:ext>
              </a:extLst>
            </xdr:cNvPr>
            <xdr:cNvSpPr>
              <a:spLocks noRot="1" noChangeShapeType="1"/>
            </xdr:cNvSpPr>
          </xdr:nvSpPr>
          <xdr:spPr>
            <a:xfrm>
              <a:off x="1000760" y="37391340"/>
              <a:ext cx="21463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783078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4497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topLeftCell="A16" zoomScale="90" zoomScaleSheetLayoutView="90" workbookViewId="0">
      <selection activeCell="Y33" sqref="Y33"/>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291</v>
      </c>
      <c r="AC1" s="1" t="s">
        <v>98</v>
      </c>
    </row>
    <row r="2" spans="1:29" ht="11.25" customHeight="1">
      <c r="A2" s="4"/>
    </row>
    <row r="3" spans="1:29" s="2" customFormat="1" ht="24" customHeight="1">
      <c r="A3" s="5" t="s">
        <v>64</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253</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601</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2172</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2117</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68</v>
      </c>
      <c r="C32" s="22"/>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7</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189</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38</v>
      </c>
      <c r="C36" s="23" t="s">
        <v>1</v>
      </c>
      <c r="D36" s="23"/>
      <c r="E36" s="23"/>
      <c r="F36" s="23"/>
      <c r="G36" s="23"/>
      <c r="H36" s="23"/>
      <c r="I36" s="23"/>
      <c r="J36" s="23"/>
      <c r="K36" s="23"/>
      <c r="L36" s="36"/>
      <c r="M36" s="40"/>
      <c r="N36" s="50"/>
      <c r="O36" s="50"/>
      <c r="P36" s="50"/>
      <c r="Q36" s="50"/>
      <c r="R36" s="50"/>
      <c r="S36" s="50"/>
      <c r="T36" s="50"/>
      <c r="U36" s="50"/>
      <c r="V36" s="50"/>
      <c r="W36" s="68"/>
      <c r="X36" s="77"/>
      <c r="Y36" s="9"/>
      <c r="Z36" s="9"/>
      <c r="AA36" s="9"/>
    </row>
    <row r="37" spans="1:29" ht="20.100000000000001" customHeight="1">
      <c r="A37" s="9"/>
      <c r="B37" s="13"/>
      <c r="C37" s="23" t="s">
        <v>99</v>
      </c>
      <c r="D37" s="23"/>
      <c r="E37" s="23"/>
      <c r="F37" s="23"/>
      <c r="G37" s="23"/>
      <c r="H37" s="23"/>
      <c r="I37" s="23"/>
      <c r="J37" s="23"/>
      <c r="K37" s="23"/>
      <c r="L37" s="36"/>
      <c r="M37" s="41"/>
      <c r="N37" s="51"/>
      <c r="O37" s="51"/>
      <c r="P37" s="51"/>
      <c r="Q37" s="51"/>
      <c r="R37" s="51"/>
      <c r="S37" s="51"/>
      <c r="T37" s="51"/>
      <c r="U37" s="53"/>
      <c r="V37" s="53"/>
      <c r="W37" s="69"/>
      <c r="X37" s="78"/>
      <c r="Y37" s="9"/>
      <c r="Z37" s="9"/>
      <c r="AA37" s="9"/>
      <c r="AC37" s="1" t="s">
        <v>101</v>
      </c>
    </row>
    <row r="38" spans="1:29" ht="20.100000000000001" customHeight="1">
      <c r="A38" s="9"/>
      <c r="B38" s="12" t="s">
        <v>107</v>
      </c>
      <c r="C38" s="23" t="s">
        <v>3</v>
      </c>
      <c r="D38" s="23"/>
      <c r="E38" s="23"/>
      <c r="F38" s="23"/>
      <c r="G38" s="23"/>
      <c r="H38" s="23"/>
      <c r="I38" s="23"/>
      <c r="J38" s="23"/>
      <c r="K38" s="23"/>
      <c r="L38" s="36"/>
      <c r="M38" s="42"/>
      <c r="N38" s="52"/>
      <c r="O38" s="52"/>
      <c r="P38" s="59" t="s">
        <v>49</v>
      </c>
      <c r="Q38" s="52"/>
      <c r="R38" s="52"/>
      <c r="S38" s="52"/>
      <c r="T38" s="65"/>
      <c r="U38" s="66"/>
      <c r="V38" s="67"/>
      <c r="W38" s="67"/>
      <c r="X38" s="67"/>
      <c r="Y38" s="9"/>
      <c r="Z38" s="9"/>
      <c r="AA38" s="9"/>
      <c r="AC38" s="1" t="str">
        <f>CONCATENATE(M38,N38,O38,P38,Q38,R38,S38,T38)</f>
        <v>－</v>
      </c>
    </row>
    <row r="39" spans="1:29" ht="20.100000000000001" customHeight="1">
      <c r="A39" s="9"/>
      <c r="B39" s="14"/>
      <c r="C39" s="23" t="s">
        <v>109</v>
      </c>
      <c r="D39" s="23"/>
      <c r="E39" s="23"/>
      <c r="F39" s="23"/>
      <c r="G39" s="23"/>
      <c r="H39" s="23"/>
      <c r="I39" s="23"/>
      <c r="J39" s="23"/>
      <c r="K39" s="23"/>
      <c r="L39" s="36"/>
      <c r="M39" s="41"/>
      <c r="N39" s="51"/>
      <c r="O39" s="51"/>
      <c r="P39" s="51"/>
      <c r="Q39" s="51"/>
      <c r="R39" s="51"/>
      <c r="S39" s="51"/>
      <c r="T39" s="51"/>
      <c r="U39" s="54"/>
      <c r="V39" s="54"/>
      <c r="W39" s="70"/>
      <c r="X39" s="79"/>
      <c r="Y39" s="9"/>
      <c r="Z39" s="9"/>
      <c r="AA39" s="9"/>
    </row>
    <row r="40" spans="1:29" ht="20.100000000000001" customHeight="1">
      <c r="A40" s="9"/>
      <c r="B40" s="13"/>
      <c r="C40" s="23" t="s">
        <v>111</v>
      </c>
      <c r="D40" s="23"/>
      <c r="E40" s="23"/>
      <c r="F40" s="23"/>
      <c r="G40" s="23"/>
      <c r="H40" s="23"/>
      <c r="I40" s="23"/>
      <c r="J40" s="23"/>
      <c r="K40" s="23"/>
      <c r="L40" s="36"/>
      <c r="M40" s="41"/>
      <c r="N40" s="51"/>
      <c r="O40" s="51"/>
      <c r="P40" s="51"/>
      <c r="Q40" s="51"/>
      <c r="R40" s="51"/>
      <c r="S40" s="51"/>
      <c r="T40" s="51"/>
      <c r="U40" s="51"/>
      <c r="V40" s="51"/>
      <c r="W40" s="71"/>
      <c r="X40" s="80"/>
      <c r="Y40" s="9"/>
      <c r="Z40" s="9"/>
      <c r="AA40" s="9"/>
    </row>
    <row r="41" spans="1:29" ht="20.100000000000001" customHeight="1">
      <c r="A41" s="9"/>
      <c r="B41" s="12" t="s">
        <v>118</v>
      </c>
      <c r="C41" s="23" t="s">
        <v>50</v>
      </c>
      <c r="D41" s="23"/>
      <c r="E41" s="23"/>
      <c r="F41" s="23"/>
      <c r="G41" s="23"/>
      <c r="H41" s="23"/>
      <c r="I41" s="23"/>
      <c r="J41" s="23"/>
      <c r="K41" s="23"/>
      <c r="L41" s="36"/>
      <c r="M41" s="41"/>
      <c r="N41" s="51"/>
      <c r="O41" s="51"/>
      <c r="P41" s="51"/>
      <c r="Q41" s="51"/>
      <c r="R41" s="51"/>
      <c r="S41" s="51"/>
      <c r="T41" s="51"/>
      <c r="U41" s="51"/>
      <c r="V41" s="51"/>
      <c r="W41" s="71"/>
      <c r="X41" s="80"/>
      <c r="Y41" s="9"/>
      <c r="Z41" s="9"/>
      <c r="AA41" s="9"/>
    </row>
    <row r="42" spans="1:29" ht="20.100000000000001" customHeight="1">
      <c r="A42" s="9"/>
      <c r="B42" s="13"/>
      <c r="C42" s="23" t="s">
        <v>131</v>
      </c>
      <c r="D42" s="23"/>
      <c r="E42" s="23"/>
      <c r="F42" s="23"/>
      <c r="G42" s="23"/>
      <c r="H42" s="23"/>
      <c r="I42" s="23"/>
      <c r="J42" s="23"/>
      <c r="K42" s="23"/>
      <c r="L42" s="36"/>
      <c r="M42" s="43"/>
      <c r="N42" s="53"/>
      <c r="O42" s="53"/>
      <c r="P42" s="53"/>
      <c r="Q42" s="53"/>
      <c r="R42" s="53"/>
      <c r="S42" s="53"/>
      <c r="T42" s="53"/>
      <c r="U42" s="53"/>
      <c r="V42" s="53"/>
      <c r="W42" s="69"/>
      <c r="X42" s="78"/>
      <c r="Y42" s="9"/>
      <c r="Z42" s="9"/>
      <c r="AA42" s="9"/>
    </row>
    <row r="43" spans="1:29" ht="20.100000000000001" customHeight="1">
      <c r="A43" s="9"/>
      <c r="B43" s="15" t="s">
        <v>137</v>
      </c>
      <c r="C43" s="23" t="s">
        <v>1</v>
      </c>
      <c r="D43" s="23"/>
      <c r="E43" s="23"/>
      <c r="F43" s="23"/>
      <c r="G43" s="23"/>
      <c r="H43" s="23"/>
      <c r="I43" s="23"/>
      <c r="J43" s="23"/>
      <c r="K43" s="23"/>
      <c r="L43" s="36"/>
      <c r="M43" s="41"/>
      <c r="N43" s="51"/>
      <c r="O43" s="51"/>
      <c r="P43" s="51"/>
      <c r="Q43" s="51"/>
      <c r="R43" s="51"/>
      <c r="S43" s="51"/>
      <c r="T43" s="51"/>
      <c r="U43" s="51"/>
      <c r="V43" s="51"/>
      <c r="W43" s="71"/>
      <c r="X43" s="80"/>
      <c r="Y43" s="9"/>
      <c r="Z43" s="9"/>
      <c r="AA43" s="9"/>
    </row>
    <row r="44" spans="1:29" ht="20.100000000000001" customHeight="1">
      <c r="A44" s="9"/>
      <c r="B44" s="16"/>
      <c r="C44" s="24" t="s">
        <v>131</v>
      </c>
      <c r="D44" s="24"/>
      <c r="E44" s="24"/>
      <c r="F44" s="24"/>
      <c r="G44" s="24"/>
      <c r="H44" s="24"/>
      <c r="I44" s="24"/>
      <c r="J44" s="24"/>
      <c r="K44" s="24"/>
      <c r="L44" s="24"/>
      <c r="M44" s="41"/>
      <c r="N44" s="51"/>
      <c r="O44" s="51"/>
      <c r="P44" s="51"/>
      <c r="Q44" s="51"/>
      <c r="R44" s="51"/>
      <c r="S44" s="51"/>
      <c r="T44" s="51"/>
      <c r="U44" s="51"/>
      <c r="V44" s="51"/>
      <c r="W44" s="71"/>
      <c r="X44" s="80"/>
      <c r="Y44" s="9"/>
      <c r="Z44" s="9"/>
      <c r="AA44" s="9"/>
    </row>
    <row r="45" spans="1:29" ht="20.100000000000001" customHeight="1">
      <c r="A45" s="9"/>
      <c r="B45" s="12" t="s">
        <v>93</v>
      </c>
      <c r="C45" s="23" t="s">
        <v>6</v>
      </c>
      <c r="D45" s="23"/>
      <c r="E45" s="23"/>
      <c r="F45" s="23"/>
      <c r="G45" s="23"/>
      <c r="H45" s="23"/>
      <c r="I45" s="23"/>
      <c r="J45" s="23"/>
      <c r="K45" s="23"/>
      <c r="L45" s="36"/>
      <c r="M45" s="44"/>
      <c r="N45" s="54"/>
      <c r="O45" s="54"/>
      <c r="P45" s="54"/>
      <c r="Q45" s="54"/>
      <c r="R45" s="54"/>
      <c r="S45" s="54"/>
      <c r="T45" s="54"/>
      <c r="U45" s="54"/>
      <c r="V45" s="54"/>
      <c r="W45" s="70"/>
      <c r="X45" s="79"/>
      <c r="Y45" s="9"/>
      <c r="Z45" s="9"/>
      <c r="AA45" s="9"/>
    </row>
    <row r="46" spans="1:29" ht="20.100000000000001" customHeight="1">
      <c r="A46" s="9"/>
      <c r="B46" s="17"/>
      <c r="C46" s="23" t="s">
        <v>48</v>
      </c>
      <c r="D46" s="23"/>
      <c r="E46" s="23"/>
      <c r="F46" s="23"/>
      <c r="G46" s="23"/>
      <c r="H46" s="23"/>
      <c r="I46" s="23"/>
      <c r="J46" s="23"/>
      <c r="K46" s="23"/>
      <c r="L46" s="36"/>
      <c r="M46" s="45"/>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183</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2166</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26" t="s">
        <v>2182</v>
      </c>
      <c r="D51" s="19"/>
      <c r="E51" s="19"/>
      <c r="F51" s="19"/>
      <c r="G51" s="19"/>
      <c r="H51" s="19"/>
      <c r="I51" s="19"/>
      <c r="J51" s="19"/>
      <c r="K51" s="19"/>
      <c r="L51" s="19"/>
      <c r="M51" s="19" t="s">
        <v>150</v>
      </c>
      <c r="N51" s="19"/>
      <c r="O51" s="19"/>
      <c r="P51" s="19"/>
      <c r="Q51" s="19"/>
      <c r="R51" s="21" t="s">
        <v>29</v>
      </c>
      <c r="S51" s="64"/>
      <c r="T51" s="64"/>
      <c r="U51" s="64"/>
      <c r="V51" s="64"/>
      <c r="W51" s="73"/>
      <c r="X51" s="19" t="s">
        <v>154</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145</v>
      </c>
      <c r="S52" s="27"/>
      <c r="T52" s="27"/>
      <c r="U52" s="27"/>
      <c r="V52" s="27"/>
      <c r="W52" s="74" t="s">
        <v>78</v>
      </c>
      <c r="X52" s="27"/>
      <c r="Y52" s="85"/>
      <c r="Z52" s="82"/>
      <c r="AA52" s="82"/>
    </row>
    <row r="53" spans="1:27" ht="33.9" customHeight="1">
      <c r="A53" s="9"/>
      <c r="B53" s="20">
        <v>1</v>
      </c>
      <c r="C53" s="28"/>
      <c r="D53" s="32"/>
      <c r="E53" s="32"/>
      <c r="F53" s="32"/>
      <c r="G53" s="32"/>
      <c r="H53" s="32"/>
      <c r="I53" s="32"/>
      <c r="J53" s="32"/>
      <c r="K53" s="32"/>
      <c r="L53" s="37"/>
      <c r="M53" s="46"/>
      <c r="N53" s="56"/>
      <c r="O53" s="56"/>
      <c r="P53" s="56"/>
      <c r="Q53" s="60"/>
      <c r="R53" s="48"/>
      <c r="S53" s="58"/>
      <c r="T53" s="58"/>
      <c r="U53" s="58"/>
      <c r="V53" s="62"/>
      <c r="W53" s="75"/>
      <c r="X53" s="83"/>
      <c r="Y53" s="86"/>
      <c r="Z53" s="87"/>
      <c r="AA53" s="90"/>
    </row>
    <row r="54" spans="1:27" ht="33.9" customHeight="1">
      <c r="A54" s="9"/>
      <c r="B54" s="21">
        <f t="shared" ref="B54:B117" si="0">B53+1</f>
        <v>2</v>
      </c>
      <c r="C54" s="29"/>
      <c r="D54" s="33"/>
      <c r="E54" s="33"/>
      <c r="F54" s="33"/>
      <c r="G54" s="33"/>
      <c r="H54" s="33"/>
      <c r="I54" s="33"/>
      <c r="J54" s="33"/>
      <c r="K54" s="33"/>
      <c r="L54" s="38"/>
      <c r="M54" s="47"/>
      <c r="N54" s="57"/>
      <c r="O54" s="57"/>
      <c r="P54" s="57"/>
      <c r="Q54" s="61"/>
      <c r="R54" s="48"/>
      <c r="S54" s="58"/>
      <c r="T54" s="58"/>
      <c r="U54" s="58"/>
      <c r="V54" s="62"/>
      <c r="W54" s="49"/>
      <c r="X54" s="84"/>
      <c r="Y54" s="86"/>
      <c r="Z54" s="87"/>
      <c r="AA54" s="90"/>
    </row>
    <row r="55" spans="1:27" ht="33.9" customHeight="1">
      <c r="A55" s="9"/>
      <c r="B55" s="21">
        <f t="shared" si="0"/>
        <v>3</v>
      </c>
      <c r="C55" s="29"/>
      <c r="D55" s="33"/>
      <c r="E55" s="33"/>
      <c r="F55" s="33"/>
      <c r="G55" s="33"/>
      <c r="H55" s="33"/>
      <c r="I55" s="33"/>
      <c r="J55" s="33"/>
      <c r="K55" s="33"/>
      <c r="L55" s="38"/>
      <c r="M55" s="48"/>
      <c r="N55" s="58"/>
      <c r="O55" s="58"/>
      <c r="P55" s="58"/>
      <c r="Q55" s="62"/>
      <c r="R55" s="48"/>
      <c r="S55" s="58"/>
      <c r="T55" s="58"/>
      <c r="U55" s="58"/>
      <c r="V55" s="62"/>
      <c r="W55" s="49"/>
      <c r="X55" s="84"/>
      <c r="Y55" s="86"/>
      <c r="Z55" s="87"/>
      <c r="AA55" s="90"/>
    </row>
    <row r="56" spans="1:27" ht="33.9" customHeight="1">
      <c r="A56" s="9"/>
      <c r="B56" s="21">
        <f t="shared" si="0"/>
        <v>4</v>
      </c>
      <c r="C56" s="29"/>
      <c r="D56" s="33"/>
      <c r="E56" s="33"/>
      <c r="F56" s="33"/>
      <c r="G56" s="33"/>
      <c r="H56" s="33"/>
      <c r="I56" s="33"/>
      <c r="J56" s="33"/>
      <c r="K56" s="33"/>
      <c r="L56" s="38"/>
      <c r="M56" s="48"/>
      <c r="N56" s="58"/>
      <c r="O56" s="58"/>
      <c r="P56" s="58"/>
      <c r="Q56" s="62"/>
      <c r="R56" s="48"/>
      <c r="S56" s="58"/>
      <c r="T56" s="58"/>
      <c r="U56" s="58"/>
      <c r="V56" s="62"/>
      <c r="W56" s="49"/>
      <c r="X56" s="84"/>
      <c r="Y56" s="86"/>
      <c r="Z56" s="87"/>
      <c r="AA56" s="90"/>
    </row>
    <row r="57" spans="1:27" ht="33.9" customHeight="1">
      <c r="A57" s="9"/>
      <c r="B57" s="21">
        <f t="shared" si="0"/>
        <v>5</v>
      </c>
      <c r="C57" s="29"/>
      <c r="D57" s="33"/>
      <c r="E57" s="33"/>
      <c r="F57" s="33"/>
      <c r="G57" s="33"/>
      <c r="H57" s="33"/>
      <c r="I57" s="33"/>
      <c r="J57" s="33"/>
      <c r="K57" s="33"/>
      <c r="L57" s="38"/>
      <c r="M57" s="48"/>
      <c r="N57" s="58"/>
      <c r="O57" s="58"/>
      <c r="P57" s="58"/>
      <c r="Q57" s="62"/>
      <c r="R57" s="48"/>
      <c r="S57" s="58"/>
      <c r="T57" s="58"/>
      <c r="U57" s="58"/>
      <c r="V57" s="62"/>
      <c r="W57" s="49"/>
      <c r="X57" s="84"/>
      <c r="Y57" s="86"/>
      <c r="Z57" s="87"/>
      <c r="AA57" s="90"/>
    </row>
    <row r="58" spans="1:27" ht="33.9" customHeight="1">
      <c r="A58" s="9"/>
      <c r="B58" s="21">
        <f t="shared" si="0"/>
        <v>6</v>
      </c>
      <c r="C58" s="29"/>
      <c r="D58" s="33"/>
      <c r="E58" s="33"/>
      <c r="F58" s="33"/>
      <c r="G58" s="33"/>
      <c r="H58" s="33"/>
      <c r="I58" s="33"/>
      <c r="J58" s="33"/>
      <c r="K58" s="33"/>
      <c r="L58" s="38"/>
      <c r="M58" s="48"/>
      <c r="N58" s="58"/>
      <c r="O58" s="58"/>
      <c r="P58" s="58"/>
      <c r="Q58" s="62"/>
      <c r="R58" s="48"/>
      <c r="S58" s="58"/>
      <c r="T58" s="58"/>
      <c r="U58" s="58"/>
      <c r="V58" s="62"/>
      <c r="W58" s="49"/>
      <c r="X58" s="84"/>
      <c r="Y58" s="86"/>
      <c r="Z58" s="87"/>
      <c r="AA58" s="90"/>
    </row>
    <row r="59" spans="1:27" ht="33.9" customHeight="1">
      <c r="A59" s="9"/>
      <c r="B59" s="21">
        <f t="shared" si="0"/>
        <v>7</v>
      </c>
      <c r="C59" s="29"/>
      <c r="D59" s="33"/>
      <c r="E59" s="33"/>
      <c r="F59" s="33"/>
      <c r="G59" s="33"/>
      <c r="H59" s="33"/>
      <c r="I59" s="33"/>
      <c r="J59" s="33"/>
      <c r="K59" s="33"/>
      <c r="L59" s="38"/>
      <c r="M59" s="48"/>
      <c r="N59" s="58"/>
      <c r="O59" s="58"/>
      <c r="P59" s="58"/>
      <c r="Q59" s="62"/>
      <c r="R59" s="48"/>
      <c r="S59" s="58"/>
      <c r="T59" s="58"/>
      <c r="U59" s="58"/>
      <c r="V59" s="62"/>
      <c r="W59" s="49"/>
      <c r="X59" s="84"/>
      <c r="Y59" s="86"/>
      <c r="Z59" s="87"/>
      <c r="AA59" s="90"/>
    </row>
    <row r="60" spans="1:27" ht="33.9"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tabSelected="1" view="pageBreakPreview" zoomScaleNormal="120" zoomScaleSheetLayoutView="100" workbookViewId="0">
      <selection activeCell="B52" sqref="B52:AK52"/>
    </sheetView>
  </sheetViews>
  <sheetFormatPr defaultColWidth="9" defaultRowHeight="13.5"/>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96"/>
      <c r="B1" s="103" t="s">
        <v>74</v>
      </c>
      <c r="C1" s="103"/>
      <c r="D1" s="103"/>
      <c r="E1" s="103"/>
      <c r="F1" s="103"/>
      <c r="G1" s="103"/>
      <c r="H1" s="103"/>
      <c r="I1" s="103"/>
      <c r="J1" s="103"/>
      <c r="K1" s="103"/>
      <c r="L1" s="103"/>
      <c r="M1" s="103"/>
      <c r="N1" s="103"/>
      <c r="O1" s="103"/>
      <c r="P1" s="103"/>
      <c r="Q1" s="103"/>
      <c r="R1" s="103"/>
      <c r="S1" s="103"/>
      <c r="T1" s="103"/>
      <c r="U1" s="103"/>
      <c r="V1" s="103"/>
      <c r="W1" s="103"/>
      <c r="X1" s="103"/>
      <c r="Y1" s="103"/>
      <c r="Z1" s="545" t="s">
        <v>86</v>
      </c>
      <c r="AA1" s="545"/>
      <c r="AB1" s="545"/>
      <c r="AC1" s="545"/>
      <c r="AD1" s="545" t="str">
        <f>IF(基本情報入力シート!C32="","",基本情報入力シート!C32)</f>
        <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999</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2096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7" t="str">
        <f>IF(基本情報入力シート!M36="","",基本情報入力シート!M36)</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38</v>
      </c>
      <c r="C7" s="191"/>
      <c r="D7" s="191"/>
      <c r="E7" s="191"/>
      <c r="F7" s="191"/>
      <c r="G7" s="191"/>
      <c r="H7" s="368" t="str">
        <f>IF(基本情報入力シート!M37="","",基本情報入力シート!M37)</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91</v>
      </c>
      <c r="C8" s="192"/>
      <c r="D8" s="192"/>
      <c r="E8" s="192"/>
      <c r="F8" s="192"/>
      <c r="G8" s="192"/>
      <c r="H8" s="369" t="s">
        <v>3</v>
      </c>
      <c r="I8" s="385" t="str">
        <f>IF(基本情報入力シート!AC38="－","",基本情報入力シート!AC38)</f>
        <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1</v>
      </c>
      <c r="C11" s="195"/>
      <c r="D11" s="195"/>
      <c r="E11" s="195"/>
      <c r="F11" s="195"/>
      <c r="G11" s="195"/>
      <c r="H11" s="367" t="str">
        <f>IF(基本情報入力シート!M43="","",基本情報入力シート!M43)</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11</v>
      </c>
      <c r="C12" s="193"/>
      <c r="D12" s="193"/>
      <c r="E12" s="193"/>
      <c r="F12" s="193"/>
      <c r="G12" s="193"/>
      <c r="H12" s="371" t="str">
        <f>IF(基本情報入力シート!M44="","",基本情報入力シート!M44)</f>
        <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93</v>
      </c>
      <c r="C13" s="112"/>
      <c r="D13" s="112"/>
      <c r="E13" s="112"/>
      <c r="F13" s="112"/>
      <c r="G13" s="112"/>
      <c r="H13" s="372" t="s">
        <v>6</v>
      </c>
      <c r="I13" s="372"/>
      <c r="J13" s="372"/>
      <c r="K13" s="107"/>
      <c r="L13" s="413" t="str">
        <f>IF(基本情報入力シート!M45="","",基本情報入力シート!M45)</f>
        <v/>
      </c>
      <c r="M13" s="413"/>
      <c r="N13" s="413"/>
      <c r="O13" s="413"/>
      <c r="P13" s="413"/>
      <c r="Q13" s="413"/>
      <c r="R13" s="413"/>
      <c r="S13" s="413"/>
      <c r="T13" s="413"/>
      <c r="U13" s="413"/>
      <c r="V13" s="112" t="s">
        <v>48</v>
      </c>
      <c r="W13" s="112"/>
      <c r="X13" s="112"/>
      <c r="Y13" s="112"/>
      <c r="Z13" s="413" t="str">
        <f>IF(基本情報入力シート!M46="","",基本情報入力シート!M46)</f>
        <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1166</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243</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933</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59</v>
      </c>
      <c r="C18" s="199" t="s">
        <v>356</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0</v>
      </c>
      <c r="R18" s="451"/>
      <c r="S18" s="451"/>
      <c r="T18" s="451"/>
      <c r="U18" s="451"/>
      <c r="V18" s="501"/>
      <c r="W18" s="520" t="s">
        <v>33</v>
      </c>
      <c r="X18" s="96"/>
      <c r="Y18" s="96"/>
      <c r="Z18" s="96"/>
      <c r="AA18" s="96"/>
      <c r="AB18" s="96"/>
      <c r="AC18" s="96"/>
      <c r="AD18" s="96"/>
      <c r="AE18" s="96"/>
      <c r="AF18" s="96"/>
      <c r="AG18" s="96"/>
      <c r="AH18" s="96"/>
      <c r="AI18" s="96"/>
      <c r="AJ18" s="96"/>
      <c r="AK18" s="96"/>
      <c r="AL18" s="96"/>
    </row>
    <row r="19" spans="1:53" ht="27" customHeight="1">
      <c r="A19" s="96"/>
      <c r="B19" s="117"/>
      <c r="C19" s="200" t="s">
        <v>2151</v>
      </c>
      <c r="D19" s="202" t="s">
        <v>2153</v>
      </c>
      <c r="E19" s="202"/>
      <c r="F19" s="202"/>
      <c r="G19" s="202"/>
      <c r="H19" s="202"/>
      <c r="I19" s="202"/>
      <c r="J19" s="202"/>
      <c r="K19" s="202"/>
      <c r="L19" s="202"/>
      <c r="M19" s="202"/>
      <c r="N19" s="202"/>
      <c r="O19" s="202"/>
      <c r="P19" s="427"/>
      <c r="Q19" s="436">
        <f>SUM('別紙様式3-2（４・５月）'!N9,'別紙様式3-3（６月以降分）'!N7)</f>
        <v>0</v>
      </c>
      <c r="R19" s="451"/>
      <c r="S19" s="451"/>
      <c r="T19" s="451"/>
      <c r="U19" s="451"/>
      <c r="V19" s="501"/>
      <c r="W19" s="521" t="s">
        <v>33</v>
      </c>
      <c r="X19" s="96"/>
      <c r="Y19" s="96"/>
      <c r="Z19" s="96"/>
      <c r="AA19" s="96"/>
      <c r="AB19" s="96"/>
      <c r="AC19" s="96"/>
      <c r="AD19" s="96"/>
      <c r="AE19" s="96"/>
      <c r="AF19" s="96"/>
      <c r="AG19" s="96"/>
      <c r="AH19" s="96"/>
      <c r="AI19" s="96"/>
      <c r="AJ19" s="96"/>
      <c r="AK19" s="96"/>
      <c r="AL19" s="96"/>
    </row>
    <row r="20" spans="1:53" ht="27" customHeight="1">
      <c r="A20" s="96"/>
      <c r="B20" s="118"/>
      <c r="C20" s="201"/>
      <c r="D20" s="271" t="s">
        <v>2152</v>
      </c>
      <c r="E20" s="202" t="s">
        <v>2154</v>
      </c>
      <c r="F20" s="202"/>
      <c r="G20" s="202"/>
      <c r="H20" s="202"/>
      <c r="I20" s="202"/>
      <c r="J20" s="202"/>
      <c r="K20" s="202"/>
      <c r="L20" s="202"/>
      <c r="M20" s="202"/>
      <c r="N20" s="202"/>
      <c r="O20" s="202"/>
      <c r="P20" s="428"/>
      <c r="Q20" s="437"/>
      <c r="R20" s="452"/>
      <c r="S20" s="452"/>
      <c r="T20" s="452"/>
      <c r="U20" s="452"/>
      <c r="V20" s="502"/>
      <c r="W20" s="522" t="s">
        <v>33</v>
      </c>
      <c r="X20" s="103" t="s">
        <v>242</v>
      </c>
      <c r="Y20" s="468" t="str">
        <f>IF(Q20&gt;Q19,"×","")</f>
        <v/>
      </c>
      <c r="Z20" s="96"/>
      <c r="AA20" s="96"/>
      <c r="AB20" s="96"/>
      <c r="AC20" s="96"/>
      <c r="AD20" s="96"/>
      <c r="AE20" s="96"/>
      <c r="AF20" s="96"/>
      <c r="AG20" s="96"/>
      <c r="AH20" s="96"/>
      <c r="AI20" s="96"/>
      <c r="AJ20" s="96"/>
      <c r="AK20" s="96"/>
      <c r="AL20" s="96"/>
      <c r="AM20" s="656" t="s">
        <v>2174</v>
      </c>
      <c r="AN20" s="680"/>
      <c r="AO20" s="680"/>
      <c r="AP20" s="680"/>
      <c r="AQ20" s="680"/>
      <c r="AR20" s="680"/>
      <c r="AS20" s="680"/>
      <c r="AT20" s="680"/>
      <c r="AU20" s="680"/>
      <c r="AV20" s="680"/>
      <c r="AW20" s="680"/>
      <c r="AX20" s="680"/>
      <c r="AY20" s="680"/>
      <c r="AZ20" s="680"/>
      <c r="BA20" s="713"/>
    </row>
    <row r="21" spans="1:53" ht="21.75" customHeight="1">
      <c r="A21" s="96"/>
      <c r="B21" s="119" t="s">
        <v>61</v>
      </c>
      <c r="C21" s="202" t="s">
        <v>2163</v>
      </c>
      <c r="D21" s="199"/>
      <c r="E21" s="199"/>
      <c r="F21" s="199"/>
      <c r="G21" s="199"/>
      <c r="H21" s="199"/>
      <c r="I21" s="199"/>
      <c r="J21" s="199"/>
      <c r="K21" s="199"/>
      <c r="L21" s="199"/>
      <c r="M21" s="199"/>
      <c r="N21" s="199"/>
      <c r="O21" s="199"/>
      <c r="P21" s="199"/>
      <c r="Q21" s="436">
        <f>Q18-Q20</f>
        <v>0</v>
      </c>
      <c r="R21" s="451"/>
      <c r="S21" s="451"/>
      <c r="T21" s="451"/>
      <c r="U21" s="451"/>
      <c r="V21" s="501"/>
      <c r="W21" s="520" t="s">
        <v>33</v>
      </c>
      <c r="X21" s="103" t="s">
        <v>242</v>
      </c>
      <c r="Y21" s="531" t="str">
        <f>IFERROR(IF(Q22&gt;=Q21,"○","×"),"")</f>
        <v>○</v>
      </c>
      <c r="Z21" s="96"/>
      <c r="AA21" s="96"/>
      <c r="AB21" s="96"/>
      <c r="AC21" s="96"/>
      <c r="AD21" s="96"/>
      <c r="AE21" s="96"/>
      <c r="AF21" s="96"/>
      <c r="AG21" s="96"/>
      <c r="AH21" s="96"/>
      <c r="AI21" s="96"/>
      <c r="AJ21" s="96"/>
      <c r="AK21" s="96"/>
      <c r="AL21" s="96"/>
      <c r="AM21" s="657" t="s">
        <v>2124</v>
      </c>
      <c r="AN21" s="681"/>
      <c r="AO21" s="681"/>
      <c r="AP21" s="681"/>
      <c r="AQ21" s="681"/>
      <c r="AR21" s="681"/>
      <c r="AS21" s="681"/>
      <c r="AT21" s="681"/>
      <c r="AU21" s="681"/>
      <c r="AV21" s="681"/>
      <c r="AW21" s="681"/>
      <c r="AX21" s="681"/>
      <c r="AY21" s="681"/>
      <c r="AZ21" s="681"/>
      <c r="BA21" s="714"/>
    </row>
    <row r="22" spans="1:53" ht="24.75" customHeight="1">
      <c r="A22" s="96"/>
      <c r="B22" s="119" t="s">
        <v>1565</v>
      </c>
      <c r="C22" s="202" t="s">
        <v>160</v>
      </c>
      <c r="D22" s="202"/>
      <c r="E22" s="202"/>
      <c r="F22" s="202"/>
      <c r="G22" s="202"/>
      <c r="H22" s="202"/>
      <c r="I22" s="202"/>
      <c r="J22" s="202"/>
      <c r="K22" s="202"/>
      <c r="L22" s="202"/>
      <c r="M22" s="202"/>
      <c r="N22" s="202"/>
      <c r="O22" s="202"/>
      <c r="P22" s="202"/>
      <c r="Q22" s="437"/>
      <c r="R22" s="452"/>
      <c r="S22" s="452"/>
      <c r="T22" s="452"/>
      <c r="U22" s="452"/>
      <c r="V22" s="502"/>
      <c r="W22" s="523" t="s">
        <v>33</v>
      </c>
      <c r="X22" s="103" t="s">
        <v>242</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56</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65</v>
      </c>
      <c r="C25" s="202" t="s">
        <v>1408</v>
      </c>
      <c r="D25" s="202"/>
      <c r="E25" s="202"/>
      <c r="F25" s="202"/>
      <c r="G25" s="202"/>
      <c r="H25" s="202"/>
      <c r="I25" s="202"/>
      <c r="J25" s="202"/>
      <c r="K25" s="202"/>
      <c r="L25" s="202"/>
      <c r="M25" s="202"/>
      <c r="N25" s="202"/>
      <c r="O25" s="202"/>
      <c r="P25" s="427"/>
      <c r="Q25" s="439">
        <f>Q19-Q20</f>
        <v>0</v>
      </c>
      <c r="R25" s="453"/>
      <c r="S25" s="453"/>
      <c r="T25" s="453"/>
      <c r="U25" s="453"/>
      <c r="V25" s="453"/>
      <c r="W25" s="521" t="s">
        <v>33</v>
      </c>
      <c r="X25" s="103" t="s">
        <v>242</v>
      </c>
      <c r="Y25" s="533" t="str">
        <f>IFERROR(IF(Q25&lt;=0,"",IF(Q26&gt;=Q25,"○","×")),"")</f>
        <v/>
      </c>
      <c r="Z25" s="103" t="s">
        <v>242</v>
      </c>
      <c r="AA25" s="531" t="str">
        <f>IFERROR(IF(Y25="×",IF(Q28&gt;=Q25,"○","×"),""),"")</f>
        <v/>
      </c>
      <c r="AB25" s="96"/>
      <c r="AC25" s="96"/>
      <c r="AD25" s="96"/>
      <c r="AE25" s="96"/>
      <c r="AF25" s="96"/>
      <c r="AG25" s="96"/>
      <c r="AH25" s="96"/>
      <c r="AI25" s="96"/>
      <c r="AJ25" s="96"/>
      <c r="AK25" s="96"/>
      <c r="AL25" s="96"/>
    </row>
    <row r="26" spans="1:53" ht="39.75" customHeight="1">
      <c r="A26" s="96"/>
      <c r="B26" s="119" t="s">
        <v>2057</v>
      </c>
      <c r="C26" s="202" t="s">
        <v>2161</v>
      </c>
      <c r="D26" s="202"/>
      <c r="E26" s="202"/>
      <c r="F26" s="202"/>
      <c r="G26" s="202"/>
      <c r="H26" s="202"/>
      <c r="I26" s="202"/>
      <c r="J26" s="202"/>
      <c r="K26" s="202"/>
      <c r="L26" s="202"/>
      <c r="M26" s="202"/>
      <c r="N26" s="202"/>
      <c r="O26" s="202"/>
      <c r="P26" s="427"/>
      <c r="Q26" s="437"/>
      <c r="R26" s="452"/>
      <c r="S26" s="452"/>
      <c r="T26" s="452"/>
      <c r="U26" s="452"/>
      <c r="V26" s="502"/>
      <c r="W26" s="521" t="s">
        <v>33</v>
      </c>
      <c r="X26" s="103" t="s">
        <v>242</v>
      </c>
      <c r="Y26" s="534"/>
      <c r="Z26" s="103"/>
      <c r="AA26" s="535"/>
      <c r="AB26" s="96"/>
      <c r="AC26" s="96"/>
      <c r="AD26" s="96"/>
      <c r="AE26" s="96"/>
      <c r="AF26" s="96"/>
      <c r="AG26" s="96"/>
      <c r="AH26" s="96"/>
      <c r="AI26" s="96"/>
      <c r="AJ26" s="96"/>
      <c r="AK26" s="96"/>
      <c r="AL26" s="96"/>
    </row>
    <row r="27" spans="1:53" ht="27.75" customHeight="1">
      <c r="A27" s="96"/>
      <c r="B27" s="119" t="s">
        <v>1648</v>
      </c>
      <c r="C27" s="202" t="s">
        <v>1865</v>
      </c>
      <c r="D27" s="202"/>
      <c r="E27" s="202"/>
      <c r="F27" s="202"/>
      <c r="G27" s="202"/>
      <c r="H27" s="202"/>
      <c r="I27" s="202"/>
      <c r="J27" s="202"/>
      <c r="K27" s="202"/>
      <c r="L27" s="202"/>
      <c r="M27" s="202"/>
      <c r="N27" s="202"/>
      <c r="O27" s="202"/>
      <c r="P27" s="427"/>
      <c r="Q27" s="437"/>
      <c r="R27" s="452"/>
      <c r="S27" s="452"/>
      <c r="T27" s="452"/>
      <c r="U27" s="452"/>
      <c r="V27" s="502"/>
      <c r="W27" s="521" t="s">
        <v>33</v>
      </c>
      <c r="X27" s="96"/>
      <c r="Y27" s="96"/>
      <c r="Z27" s="103"/>
      <c r="AA27" s="535"/>
      <c r="AB27" s="96"/>
      <c r="AC27" s="96"/>
      <c r="AD27" s="96"/>
      <c r="AE27" s="96"/>
      <c r="AF27" s="96"/>
      <c r="AG27" s="96"/>
      <c r="AH27" s="96"/>
      <c r="AI27" s="96"/>
      <c r="AJ27" s="96"/>
      <c r="AK27" s="96"/>
      <c r="AL27" s="96"/>
      <c r="AM27" s="658" t="s">
        <v>2173</v>
      </c>
      <c r="AN27" s="682"/>
      <c r="AO27" s="682"/>
      <c r="AP27" s="682"/>
      <c r="AQ27" s="682"/>
      <c r="AR27" s="682"/>
      <c r="AS27" s="682"/>
      <c r="AT27" s="682"/>
      <c r="AU27" s="682"/>
      <c r="AV27" s="682"/>
      <c r="AW27" s="682"/>
      <c r="AX27" s="682"/>
      <c r="AY27" s="682"/>
      <c r="AZ27" s="682"/>
      <c r="BA27" s="715"/>
    </row>
    <row r="28" spans="1:53" ht="18" customHeight="1">
      <c r="A28" s="96"/>
      <c r="B28" s="119" t="s">
        <v>1443</v>
      </c>
      <c r="C28" s="202" t="s">
        <v>2162</v>
      </c>
      <c r="D28" s="202"/>
      <c r="E28" s="202"/>
      <c r="F28" s="202"/>
      <c r="G28" s="202"/>
      <c r="H28" s="202"/>
      <c r="I28" s="202"/>
      <c r="J28" s="202"/>
      <c r="K28" s="202"/>
      <c r="L28" s="202"/>
      <c r="M28" s="202"/>
      <c r="N28" s="202"/>
      <c r="O28" s="202"/>
      <c r="P28" s="427"/>
      <c r="Q28" s="440">
        <f>Q26+Q27</f>
        <v>0</v>
      </c>
      <c r="R28" s="454"/>
      <c r="S28" s="454"/>
      <c r="T28" s="454"/>
      <c r="U28" s="454"/>
      <c r="V28" s="503"/>
      <c r="W28" s="521" t="s">
        <v>33</v>
      </c>
      <c r="X28" s="96"/>
      <c r="Y28" s="96"/>
      <c r="Z28" s="96" t="s">
        <v>242</v>
      </c>
      <c r="AA28" s="532"/>
      <c r="AB28" s="96"/>
      <c r="AC28" s="96"/>
      <c r="AD28" s="96"/>
      <c r="AE28" s="96"/>
      <c r="AF28" s="96"/>
      <c r="AG28" s="96"/>
      <c r="AH28" s="96"/>
      <c r="AI28" s="96"/>
      <c r="AJ28" s="96"/>
      <c r="AK28" s="468" t="str">
        <f>IFERROR(IF(OR(AND(AM29=TRUE,O29&lt;&gt;""),AND(AM30=TRUE,U29&lt;&gt;"")),"○","×"),"")</f>
        <v>×</v>
      </c>
      <c r="AL28" s="96"/>
      <c r="AM28" s="659" t="s">
        <v>2181</v>
      </c>
      <c r="AN28" s="683"/>
      <c r="AO28" s="683"/>
      <c r="AP28" s="683"/>
      <c r="AQ28" s="683"/>
      <c r="AR28" s="683"/>
      <c r="AS28" s="683"/>
      <c r="AT28" s="683"/>
      <c r="AU28" s="683"/>
      <c r="AV28" s="683"/>
      <c r="AW28" s="683"/>
      <c r="AX28" s="683"/>
      <c r="AY28" s="683"/>
      <c r="AZ28" s="683"/>
      <c r="BA28" s="716"/>
    </row>
    <row r="29" spans="1:53" ht="18" customHeight="1">
      <c r="A29" s="96"/>
      <c r="B29" s="122" t="s">
        <v>1954</v>
      </c>
      <c r="C29" s="204" t="s">
        <v>2081</v>
      </c>
      <c r="D29" s="204"/>
      <c r="E29" s="305"/>
      <c r="F29" s="326"/>
      <c r="G29" s="345" t="s">
        <v>1971</v>
      </c>
      <c r="H29" s="373"/>
      <c r="I29" s="373"/>
      <c r="J29" s="395"/>
      <c r="K29" s="407" t="s">
        <v>641</v>
      </c>
      <c r="L29" s="407"/>
      <c r="M29" s="407"/>
      <c r="N29" s="407"/>
      <c r="O29" s="419"/>
      <c r="P29" s="429"/>
      <c r="Q29" s="441" t="s">
        <v>2080</v>
      </c>
      <c r="R29" s="441"/>
      <c r="S29" s="441"/>
      <c r="T29" s="441"/>
      <c r="U29" s="487"/>
      <c r="V29" s="504"/>
      <c r="W29" s="504"/>
      <c r="X29" s="504"/>
      <c r="Y29" s="504"/>
      <c r="Z29" s="504"/>
      <c r="AA29" s="504"/>
      <c r="AB29" s="504"/>
      <c r="AC29" s="504"/>
      <c r="AD29" s="504"/>
      <c r="AE29" s="504"/>
      <c r="AF29" s="504"/>
      <c r="AG29" s="504"/>
      <c r="AH29" s="504"/>
      <c r="AI29" s="504"/>
      <c r="AJ29" s="504"/>
      <c r="AK29" s="604"/>
      <c r="AL29" s="648"/>
      <c r="AM29" s="660" t="b">
        <v>0</v>
      </c>
    </row>
    <row r="30" spans="1:53" ht="18" customHeight="1">
      <c r="A30" s="96"/>
      <c r="B30" s="123"/>
      <c r="C30" s="205"/>
      <c r="D30" s="205"/>
      <c r="E30" s="306"/>
      <c r="F30" s="327"/>
      <c r="G30" s="346" t="s">
        <v>824</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220</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222</v>
      </c>
      <c r="C32" s="207" t="s">
        <v>2213</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222</v>
      </c>
      <c r="C33" s="207" t="s">
        <v>32</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2155</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59</v>
      </c>
      <c r="C36" s="209" t="s">
        <v>256</v>
      </c>
      <c r="D36" s="209"/>
      <c r="E36" s="209"/>
      <c r="F36" s="209"/>
      <c r="G36" s="209"/>
      <c r="H36" s="209"/>
      <c r="I36" s="209"/>
      <c r="J36" s="209"/>
      <c r="K36" s="209"/>
      <c r="L36" s="209"/>
      <c r="M36" s="209"/>
      <c r="N36" s="209"/>
      <c r="O36" s="209"/>
      <c r="P36" s="431"/>
      <c r="Q36" s="444">
        <f>Q37-Q38</f>
        <v>0</v>
      </c>
      <c r="R36" s="455"/>
      <c r="S36" s="455"/>
      <c r="T36" s="455"/>
      <c r="U36" s="455"/>
      <c r="V36" s="506"/>
      <c r="W36" s="525" t="s">
        <v>33</v>
      </c>
      <c r="X36" s="528" t="s">
        <v>242</v>
      </c>
      <c r="Y36" s="531" t="str">
        <f>IF(Q39="","",IF(Q36="","",IF(Q36&gt;=Q39,"○","×")))</f>
        <v>○</v>
      </c>
      <c r="Z36" s="546"/>
      <c r="AA36" s="348"/>
      <c r="AB36" s="348"/>
      <c r="AC36" s="348"/>
      <c r="AD36" s="556"/>
      <c r="AE36" s="556"/>
      <c r="AF36" s="556"/>
      <c r="AG36" s="556"/>
      <c r="AH36" s="556"/>
      <c r="AI36" s="556"/>
      <c r="AJ36" s="556"/>
      <c r="AK36" s="556"/>
      <c r="AL36" s="96"/>
      <c r="AM36" s="662" t="s">
        <v>758</v>
      </c>
      <c r="AN36" s="684"/>
      <c r="AO36" s="684"/>
      <c r="AP36" s="684"/>
      <c r="AQ36" s="684"/>
      <c r="AR36" s="684"/>
      <c r="AS36" s="684"/>
      <c r="AT36" s="684"/>
      <c r="AU36" s="684"/>
      <c r="AV36" s="684"/>
      <c r="AW36" s="684"/>
      <c r="AX36" s="684"/>
      <c r="AY36" s="684"/>
      <c r="AZ36" s="684"/>
      <c r="BA36" s="717"/>
    </row>
    <row r="37" spans="1:53" ht="18.75" customHeight="1">
      <c r="A37" s="96"/>
      <c r="B37" s="128"/>
      <c r="C37" s="210" t="s">
        <v>257</v>
      </c>
      <c r="D37" s="210"/>
      <c r="E37" s="210"/>
      <c r="F37" s="210"/>
      <c r="G37" s="210"/>
      <c r="H37" s="210"/>
      <c r="I37" s="210"/>
      <c r="J37" s="210"/>
      <c r="K37" s="210"/>
      <c r="L37" s="210"/>
      <c r="M37" s="210"/>
      <c r="N37" s="210"/>
      <c r="O37" s="210"/>
      <c r="P37" s="213"/>
      <c r="Q37" s="445"/>
      <c r="R37" s="456"/>
      <c r="S37" s="456"/>
      <c r="T37" s="456"/>
      <c r="U37" s="456"/>
      <c r="V37" s="507"/>
      <c r="W37" s="525" t="s">
        <v>33</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2169</v>
      </c>
      <c r="D38" s="211"/>
      <c r="E38" s="211"/>
      <c r="F38" s="211"/>
      <c r="G38" s="211"/>
      <c r="H38" s="211"/>
      <c r="I38" s="211"/>
      <c r="J38" s="211"/>
      <c r="K38" s="211"/>
      <c r="L38" s="211"/>
      <c r="M38" s="211"/>
      <c r="N38" s="211"/>
      <c r="O38" s="211"/>
      <c r="P38" s="432"/>
      <c r="Q38" s="446">
        <f>Q22</f>
        <v>0</v>
      </c>
      <c r="R38" s="457"/>
      <c r="S38" s="457"/>
      <c r="T38" s="457"/>
      <c r="U38" s="457"/>
      <c r="V38" s="508"/>
      <c r="W38" s="526" t="s">
        <v>33</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61</v>
      </c>
      <c r="C39" s="212" t="s">
        <v>2082</v>
      </c>
      <c r="D39" s="273"/>
      <c r="E39" s="273"/>
      <c r="F39" s="273"/>
      <c r="G39" s="273"/>
      <c r="H39" s="273"/>
      <c r="I39" s="273"/>
      <c r="J39" s="273"/>
      <c r="K39" s="273"/>
      <c r="L39" s="273"/>
      <c r="M39" s="273"/>
      <c r="N39" s="273"/>
      <c r="O39" s="273"/>
      <c r="P39" s="273"/>
      <c r="Q39" s="444">
        <f>Q40-Q41-Q42-Q43-Q44-Q45</f>
        <v>0</v>
      </c>
      <c r="R39" s="455"/>
      <c r="S39" s="455"/>
      <c r="T39" s="455"/>
      <c r="U39" s="455"/>
      <c r="V39" s="506"/>
      <c r="W39" s="527" t="s">
        <v>33</v>
      </c>
      <c r="X39" s="528" t="s">
        <v>242</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265</v>
      </c>
      <c r="D40" s="274"/>
      <c r="E40" s="274"/>
      <c r="F40" s="274"/>
      <c r="G40" s="274"/>
      <c r="H40" s="274"/>
      <c r="I40" s="274"/>
      <c r="J40" s="274"/>
      <c r="K40" s="274"/>
      <c r="L40" s="274"/>
      <c r="M40" s="274"/>
      <c r="N40" s="274"/>
      <c r="O40" s="274"/>
      <c r="P40" s="433"/>
      <c r="Q40" s="447"/>
      <c r="R40" s="458"/>
      <c r="S40" s="458"/>
      <c r="T40" s="458"/>
      <c r="U40" s="458"/>
      <c r="V40" s="509"/>
      <c r="W40" s="525" t="s">
        <v>33</v>
      </c>
      <c r="X40" s="348"/>
      <c r="Y40" s="348"/>
      <c r="Z40" s="348"/>
      <c r="AA40" s="348"/>
      <c r="AB40" s="348"/>
      <c r="AC40" s="348"/>
      <c r="AD40" s="556"/>
      <c r="AE40" s="348"/>
      <c r="AF40" s="348"/>
      <c r="AG40" s="348"/>
      <c r="AH40" s="348"/>
      <c r="AI40" s="348"/>
      <c r="AJ40" s="348"/>
      <c r="AK40" s="556"/>
      <c r="AL40" s="96"/>
    </row>
    <row r="41" spans="1:53" ht="18.75" customHeight="1">
      <c r="A41" s="96"/>
      <c r="B41" s="129"/>
      <c r="C41" s="213" t="s">
        <v>1106</v>
      </c>
      <c r="D41" s="274"/>
      <c r="E41" s="274"/>
      <c r="F41" s="274"/>
      <c r="G41" s="274"/>
      <c r="H41" s="274"/>
      <c r="I41" s="274"/>
      <c r="J41" s="274"/>
      <c r="K41" s="274"/>
      <c r="L41" s="274"/>
      <c r="M41" s="274"/>
      <c r="N41" s="274"/>
      <c r="O41" s="274"/>
      <c r="P41" s="433"/>
      <c r="Q41" s="447"/>
      <c r="R41" s="458"/>
      <c r="S41" s="458"/>
      <c r="T41" s="458"/>
      <c r="U41" s="458"/>
      <c r="V41" s="509"/>
      <c r="W41" s="525" t="s">
        <v>33</v>
      </c>
      <c r="X41" s="348"/>
      <c r="Y41" s="348"/>
      <c r="Z41" s="348"/>
      <c r="AA41" s="348"/>
      <c r="AB41" s="348"/>
      <c r="AC41" s="348"/>
      <c r="AD41" s="556"/>
      <c r="AE41" s="348"/>
      <c r="AF41" s="348"/>
      <c r="AG41" s="348"/>
      <c r="AH41" s="348"/>
      <c r="AI41" s="348"/>
      <c r="AJ41" s="348"/>
      <c r="AK41" s="556"/>
      <c r="AL41" s="96"/>
    </row>
    <row r="42" spans="1:53" ht="18.75" customHeight="1">
      <c r="A42" s="96"/>
      <c r="B42" s="129"/>
      <c r="C42" s="213" t="s">
        <v>552</v>
      </c>
      <c r="D42" s="274"/>
      <c r="E42" s="274"/>
      <c r="F42" s="274"/>
      <c r="G42" s="274"/>
      <c r="H42" s="274"/>
      <c r="I42" s="274"/>
      <c r="J42" s="274"/>
      <c r="K42" s="274"/>
      <c r="L42" s="274"/>
      <c r="M42" s="274"/>
      <c r="N42" s="274"/>
      <c r="O42" s="274"/>
      <c r="P42" s="433"/>
      <c r="Q42" s="447"/>
      <c r="R42" s="458"/>
      <c r="S42" s="458"/>
      <c r="T42" s="458"/>
      <c r="U42" s="458"/>
      <c r="V42" s="509"/>
      <c r="W42" s="525" t="s">
        <v>33</v>
      </c>
      <c r="X42" s="348"/>
      <c r="Y42" s="348"/>
      <c r="Z42" s="348"/>
      <c r="AA42" s="348"/>
      <c r="AB42" s="348"/>
      <c r="AC42" s="348"/>
      <c r="AD42" s="556"/>
      <c r="AE42" s="348"/>
      <c r="AF42" s="348"/>
      <c r="AG42" s="348"/>
      <c r="AH42" s="348"/>
      <c r="AI42" s="348"/>
      <c r="AJ42" s="348"/>
      <c r="AK42" s="556"/>
      <c r="AL42" s="96"/>
    </row>
    <row r="43" spans="1:53" ht="20.25" customHeight="1">
      <c r="A43" s="96"/>
      <c r="B43" s="129"/>
      <c r="C43" s="214" t="s">
        <v>264</v>
      </c>
      <c r="D43" s="275"/>
      <c r="E43" s="275"/>
      <c r="F43" s="275"/>
      <c r="G43" s="275"/>
      <c r="H43" s="275"/>
      <c r="I43" s="275"/>
      <c r="J43" s="275"/>
      <c r="K43" s="275"/>
      <c r="L43" s="275"/>
      <c r="M43" s="275"/>
      <c r="N43" s="275"/>
      <c r="O43" s="275"/>
      <c r="P43" s="434"/>
      <c r="Q43" s="447"/>
      <c r="R43" s="458"/>
      <c r="S43" s="458"/>
      <c r="T43" s="458"/>
      <c r="U43" s="458"/>
      <c r="V43" s="509"/>
      <c r="W43" s="525" t="s">
        <v>33</v>
      </c>
      <c r="X43" s="348"/>
      <c r="Y43" s="348"/>
      <c r="Z43" s="348"/>
      <c r="AA43" s="348"/>
      <c r="AB43" s="348"/>
      <c r="AC43" s="348"/>
      <c r="AD43" s="556"/>
      <c r="AE43" s="348"/>
      <c r="AF43" s="348"/>
      <c r="AG43" s="348"/>
      <c r="AH43" s="348"/>
      <c r="AI43" s="348"/>
      <c r="AJ43" s="348"/>
      <c r="AK43" s="556"/>
      <c r="AL43" s="96"/>
    </row>
    <row r="44" spans="1:53" ht="27.75" customHeight="1">
      <c r="A44" s="96"/>
      <c r="B44" s="129"/>
      <c r="C44" s="214" t="s">
        <v>2215</v>
      </c>
      <c r="D44" s="275"/>
      <c r="E44" s="275"/>
      <c r="F44" s="275"/>
      <c r="G44" s="275"/>
      <c r="H44" s="275"/>
      <c r="I44" s="275"/>
      <c r="J44" s="275"/>
      <c r="K44" s="275"/>
      <c r="L44" s="275"/>
      <c r="M44" s="275"/>
      <c r="N44" s="275"/>
      <c r="O44" s="275"/>
      <c r="P44" s="434"/>
      <c r="Q44" s="447"/>
      <c r="R44" s="458"/>
      <c r="S44" s="458"/>
      <c r="T44" s="458"/>
      <c r="U44" s="458"/>
      <c r="V44" s="509"/>
      <c r="W44" s="525" t="s">
        <v>33</v>
      </c>
      <c r="X44" s="348"/>
      <c r="Y44" s="348"/>
      <c r="Z44" s="348"/>
      <c r="AA44" s="348"/>
      <c r="AB44" s="348"/>
      <c r="AC44" s="348"/>
      <c r="AD44" s="556"/>
      <c r="AE44" s="348"/>
      <c r="AF44" s="348"/>
      <c r="AG44" s="348"/>
      <c r="AH44" s="348"/>
      <c r="AI44" s="348"/>
      <c r="AJ44" s="348"/>
      <c r="AK44" s="556"/>
      <c r="AL44" s="96"/>
    </row>
    <row r="45" spans="1:53" ht="28.5" customHeight="1">
      <c r="A45" s="96"/>
      <c r="B45" s="130"/>
      <c r="C45" s="215" t="s">
        <v>2214</v>
      </c>
      <c r="D45" s="276"/>
      <c r="E45" s="276"/>
      <c r="F45" s="276"/>
      <c r="G45" s="276"/>
      <c r="H45" s="276"/>
      <c r="I45" s="276"/>
      <c r="J45" s="276"/>
      <c r="K45" s="276"/>
      <c r="L45" s="276"/>
      <c r="M45" s="276"/>
      <c r="N45" s="276"/>
      <c r="O45" s="276"/>
      <c r="P45" s="435"/>
      <c r="Q45" s="447"/>
      <c r="R45" s="458"/>
      <c r="S45" s="458"/>
      <c r="T45" s="458"/>
      <c r="U45" s="458"/>
      <c r="V45" s="509"/>
      <c r="W45" s="527" t="s">
        <v>33</v>
      </c>
      <c r="X45" s="348"/>
      <c r="Y45" s="348"/>
      <c r="Z45" s="348"/>
      <c r="AA45" s="348"/>
      <c r="AB45" s="556"/>
      <c r="AC45" s="348"/>
      <c r="AD45" s="348"/>
      <c r="AE45" s="348"/>
      <c r="AF45" s="348"/>
      <c r="AG45" s="348"/>
      <c r="AH45" s="348"/>
      <c r="AI45" s="556"/>
      <c r="AJ45" s="96"/>
      <c r="AK45" s="96"/>
      <c r="AL45" s="96"/>
      <c r="AM45" s="1"/>
      <c r="AN45" s="1"/>
      <c r="AO45" s="1"/>
      <c r="AP45" s="1"/>
      <c r="AQ45" s="1"/>
      <c r="AR45" s="1"/>
      <c r="AS45" s="1"/>
      <c r="AT45" s="1"/>
      <c r="AU45" s="1"/>
      <c r="AV45" s="1"/>
      <c r="AW45" s="1"/>
      <c r="AX45" s="1"/>
      <c r="AY45" s="1"/>
      <c r="AZ45" s="1"/>
      <c r="BA45" s="1"/>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M46" s="91"/>
      <c r="AN46" s="91"/>
      <c r="AO46" s="91"/>
      <c r="AP46" s="91"/>
      <c r="AQ46" s="91"/>
      <c r="AR46" s="91"/>
      <c r="AS46" s="91"/>
      <c r="AT46" s="707"/>
      <c r="AU46" s="707"/>
      <c r="AV46" s="707"/>
      <c r="AW46" s="707"/>
      <c r="AX46" s="707"/>
      <c r="AY46" s="91"/>
      <c r="AZ46" s="91"/>
      <c r="BA46" s="91"/>
    </row>
    <row r="47" spans="1:53" ht="12" customHeight="1">
      <c r="A47" s="96"/>
      <c r="B47" s="99" t="s">
        <v>220</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1"/>
      <c r="AN47" s="1"/>
      <c r="AO47" s="1"/>
      <c r="AP47" s="1"/>
      <c r="AQ47" s="1"/>
      <c r="AR47" s="1"/>
      <c r="AS47" s="1"/>
      <c r="AT47" s="1"/>
      <c r="AU47" s="1"/>
      <c r="AV47" s="1"/>
      <c r="AW47" s="1"/>
      <c r="AX47" s="1"/>
      <c r="AY47" s="1"/>
      <c r="AZ47" s="1"/>
      <c r="BA47" s="1"/>
    </row>
    <row r="48" spans="1:53" s="91" customFormat="1" ht="24" customHeight="1">
      <c r="A48" s="97"/>
      <c r="B48" s="132" t="s">
        <v>222</v>
      </c>
      <c r="C48" s="217" t="s">
        <v>2167</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M48" s="91"/>
      <c r="AN48" s="91"/>
      <c r="AO48" s="91"/>
      <c r="AP48" s="91"/>
      <c r="AQ48" s="91"/>
      <c r="AR48" s="91"/>
      <c r="AS48" s="91"/>
      <c r="AT48" s="707"/>
      <c r="AU48" s="707"/>
      <c r="AV48" s="707"/>
      <c r="AW48" s="707"/>
      <c r="AX48" s="707"/>
      <c r="AY48" s="91"/>
      <c r="AZ48" s="91"/>
      <c r="BA48" s="91"/>
    </row>
    <row r="49" spans="1:72" s="91" customFormat="1" ht="33" customHeight="1">
      <c r="A49" s="97"/>
      <c r="B49" s="132" t="s">
        <v>222</v>
      </c>
      <c r="C49" s="207" t="s">
        <v>2216</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M49" s="91"/>
      <c r="AN49" s="91"/>
      <c r="AO49" s="91"/>
      <c r="AP49" s="91"/>
      <c r="AQ49" s="91"/>
      <c r="AR49" s="91"/>
      <c r="AS49" s="91"/>
      <c r="AT49" s="707"/>
      <c r="AU49" s="707"/>
      <c r="AV49" s="707"/>
      <c r="AW49" s="707"/>
      <c r="AX49" s="707"/>
      <c r="AY49" s="91"/>
      <c r="AZ49" s="91"/>
      <c r="BA49" s="91"/>
    </row>
    <row r="50" spans="1:72" s="91" customFormat="1" ht="44.25" customHeight="1">
      <c r="A50" s="97"/>
      <c r="B50" s="132" t="s">
        <v>222</v>
      </c>
      <c r="C50" s="217" t="s">
        <v>2168</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M50" s="91"/>
      <c r="AN50" s="91"/>
      <c r="AO50" s="91"/>
      <c r="AP50" s="91"/>
      <c r="AQ50" s="91"/>
      <c r="AR50" s="91"/>
      <c r="AS50" s="91"/>
      <c r="AT50" s="707"/>
      <c r="AU50" s="707"/>
      <c r="AV50" s="707"/>
      <c r="AW50" s="707"/>
      <c r="AX50" s="707"/>
      <c r="AY50" s="91"/>
      <c r="AZ50" s="91"/>
      <c r="BA50" s="91"/>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1"/>
      <c r="AN51" s="1"/>
      <c r="AO51" s="1"/>
      <c r="AP51" s="1"/>
      <c r="AQ51" s="1"/>
      <c r="AR51" s="1"/>
      <c r="AS51" s="1"/>
      <c r="AT51" s="1"/>
      <c r="AU51" s="1"/>
      <c r="AV51" s="1"/>
      <c r="AW51" s="1"/>
      <c r="AX51" s="1"/>
      <c r="AY51" s="1"/>
      <c r="AZ51" s="1"/>
      <c r="BA51" s="1"/>
    </row>
    <row r="52" spans="1:72" ht="19.5" customHeight="1">
      <c r="A52" s="96"/>
      <c r="B52" s="134" t="s">
        <v>2175</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M52" s="1"/>
      <c r="AN52" s="1"/>
      <c r="AO52" s="1"/>
      <c r="AP52" s="1"/>
      <c r="AQ52" s="1"/>
      <c r="AR52" s="1"/>
      <c r="AS52" s="1"/>
      <c r="AT52" s="708"/>
      <c r="AU52" s="708"/>
      <c r="AV52" s="708"/>
      <c r="AW52" s="708"/>
      <c r="AX52" s="708"/>
      <c r="AY52" s="1"/>
      <c r="AZ52" s="1"/>
      <c r="BA52" s="1"/>
    </row>
    <row r="53" spans="1:72" ht="16.5" customHeight="1">
      <c r="A53" s="96"/>
      <c r="B53" s="135" t="s">
        <v>222</v>
      </c>
      <c r="C53" s="218" t="s">
        <v>2171</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M53" s="1"/>
      <c r="AN53" s="1"/>
      <c r="AO53" s="1"/>
      <c r="AP53" s="1"/>
      <c r="AQ53" s="1"/>
      <c r="AR53" s="1"/>
      <c r="AS53" s="1"/>
      <c r="AT53" s="708"/>
      <c r="AU53" s="708"/>
      <c r="AV53" s="708"/>
      <c r="AW53" s="708"/>
      <c r="AX53" s="708"/>
      <c r="AY53" s="1"/>
      <c r="AZ53" s="1"/>
      <c r="BA53" s="1"/>
    </row>
    <row r="54" spans="1:72" ht="51.75" customHeight="1">
      <c r="A54" s="96"/>
      <c r="B54" s="136" t="s">
        <v>229</v>
      </c>
      <c r="C54" s="219"/>
      <c r="D54" s="219"/>
      <c r="E54" s="307"/>
      <c r="F54" s="32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M54" s="1"/>
      <c r="AN54" s="1"/>
      <c r="AO54" s="1"/>
      <c r="AP54" s="1"/>
      <c r="AQ54" s="1"/>
      <c r="AR54" s="1"/>
      <c r="AS54" s="1"/>
      <c r="AT54" s="708"/>
      <c r="AU54" s="708"/>
      <c r="AV54" s="708"/>
      <c r="AW54" s="708"/>
      <c r="AX54" s="708"/>
      <c r="AY54" s="1"/>
      <c r="AZ54" s="1"/>
      <c r="BA54" s="1"/>
    </row>
    <row r="55" spans="1:72" ht="47.25" customHeight="1">
      <c r="A55" s="96"/>
      <c r="B55" s="136" t="s">
        <v>232</v>
      </c>
      <c r="C55" s="219"/>
      <c r="D55" s="219"/>
      <c r="E55" s="307"/>
      <c r="F55" s="33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M55" s="1"/>
      <c r="AN55" s="1"/>
      <c r="AO55" s="1"/>
      <c r="AP55" s="1"/>
      <c r="AQ55" s="1"/>
      <c r="AR55" s="1"/>
      <c r="AS55" s="1"/>
      <c r="AT55" s="708"/>
      <c r="AU55" s="708"/>
      <c r="AV55" s="708"/>
      <c r="AW55" s="708"/>
      <c r="AX55" s="708"/>
      <c r="AY55" s="1"/>
      <c r="AZ55" s="1"/>
      <c r="BA55" s="1"/>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N56" s="1"/>
      <c r="AO56" s="1"/>
      <c r="AP56" s="1"/>
      <c r="AQ56" s="1"/>
      <c r="AR56" s="1"/>
      <c r="AS56" s="1"/>
      <c r="AT56" s="708"/>
      <c r="AU56" s="708"/>
      <c r="AV56" s="708"/>
      <c r="AW56" s="708"/>
      <c r="AX56" s="708"/>
      <c r="AY56" s="1"/>
      <c r="AZ56" s="1"/>
      <c r="BA56" s="1"/>
    </row>
    <row r="57" spans="1:72" s="92" customFormat="1" ht="30.75" customHeight="1">
      <c r="A57" s="98"/>
      <c r="B57" s="138" t="s">
        <v>1943</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M57" s="92"/>
      <c r="AN57" s="92"/>
      <c r="AO57" s="92"/>
      <c r="AP57" s="92"/>
      <c r="AQ57" s="92"/>
      <c r="AR57" s="92"/>
      <c r="AS57" s="92"/>
      <c r="AT57" s="709"/>
      <c r="AU57" s="709"/>
      <c r="AV57" s="709"/>
      <c r="AW57" s="709"/>
      <c r="AX57" s="709"/>
      <c r="AY57" s="92"/>
      <c r="AZ57" s="92"/>
      <c r="BA57" s="92"/>
    </row>
    <row r="58" spans="1:72" ht="28.5" customHeight="1">
      <c r="A58" s="96"/>
      <c r="B58" s="139" t="s">
        <v>2170</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c r="AM58" s="1"/>
      <c r="AN58" s="1"/>
      <c r="AO58" s="1"/>
      <c r="AP58" s="1"/>
      <c r="AQ58" s="1"/>
      <c r="AR58" s="1"/>
      <c r="AS58" s="1"/>
      <c r="AT58" s="1"/>
      <c r="AU58" s="1"/>
      <c r="AV58" s="1"/>
      <c r="AW58" s="1"/>
      <c r="AX58" s="1"/>
      <c r="AY58" s="1"/>
      <c r="AZ58" s="1"/>
      <c r="BA58" s="1"/>
    </row>
    <row r="59" spans="1:72" ht="25.5" customHeight="1">
      <c r="A59" s="96"/>
      <c r="B59" s="140" t="s">
        <v>501</v>
      </c>
      <c r="C59" s="220"/>
      <c r="D59" s="220"/>
      <c r="E59" s="220"/>
      <c r="F59" s="220"/>
      <c r="G59" s="220"/>
      <c r="H59" s="220"/>
      <c r="I59" s="220"/>
      <c r="J59" s="220"/>
      <c r="K59" s="220"/>
      <c r="L59" s="220"/>
      <c r="M59" s="220"/>
      <c r="N59" s="220"/>
      <c r="O59" s="220"/>
      <c r="P59" s="220"/>
      <c r="Q59" s="220"/>
      <c r="R59" s="220"/>
      <c r="S59" s="463"/>
      <c r="T59" s="473">
        <f>'別紙様式3-3（６月以降分）'!N6</f>
        <v>0</v>
      </c>
      <c r="U59" s="490"/>
      <c r="V59" s="490"/>
      <c r="W59" s="490"/>
      <c r="X59" s="490"/>
      <c r="Y59" s="536" t="s">
        <v>33</v>
      </c>
      <c r="Z59" s="547" t="s">
        <v>242</v>
      </c>
      <c r="AA59" s="124"/>
      <c r="AB59" s="557"/>
      <c r="AC59" s="557"/>
      <c r="AD59" s="557"/>
      <c r="AE59" s="557"/>
      <c r="AF59" s="557"/>
      <c r="AG59" s="96" t="s">
        <v>242</v>
      </c>
      <c r="AH59" s="577" t="str">
        <f>IF(T60&lt;T59,"×","")</f>
        <v/>
      </c>
      <c r="AI59" s="96"/>
      <c r="AJ59" s="96"/>
      <c r="AK59" s="96"/>
      <c r="AL59" s="96"/>
      <c r="AM59" s="659" t="s">
        <v>2176</v>
      </c>
      <c r="AN59" s="683"/>
      <c r="AO59" s="683"/>
      <c r="AP59" s="683"/>
      <c r="AQ59" s="683"/>
      <c r="AR59" s="683"/>
      <c r="AS59" s="683"/>
      <c r="AT59" s="683"/>
      <c r="AU59" s="683"/>
      <c r="AV59" s="683"/>
      <c r="AW59" s="683"/>
      <c r="AX59" s="683"/>
      <c r="AY59" s="683"/>
      <c r="AZ59" s="683"/>
      <c r="BA59" s="716"/>
    </row>
    <row r="60" spans="1:72" ht="23.25" customHeight="1">
      <c r="A60" s="96"/>
      <c r="B60" s="141" t="s">
        <v>2079</v>
      </c>
      <c r="C60" s="221"/>
      <c r="D60" s="221"/>
      <c r="E60" s="221"/>
      <c r="F60" s="221"/>
      <c r="G60" s="221"/>
      <c r="H60" s="221"/>
      <c r="I60" s="221"/>
      <c r="J60" s="221"/>
      <c r="K60" s="221"/>
      <c r="L60" s="221"/>
      <c r="M60" s="221"/>
      <c r="N60" s="221"/>
      <c r="O60" s="221"/>
      <c r="P60" s="221"/>
      <c r="Q60" s="221"/>
      <c r="R60" s="221"/>
      <c r="S60" s="221"/>
      <c r="T60" s="474"/>
      <c r="U60" s="491"/>
      <c r="V60" s="491"/>
      <c r="W60" s="491"/>
      <c r="X60" s="529"/>
      <c r="Y60" s="537" t="s">
        <v>33</v>
      </c>
      <c r="Z60" s="96"/>
      <c r="AA60" s="555" t="s">
        <v>69</v>
      </c>
      <c r="AB60" s="558">
        <f>IFERROR(T61/T59*100,0)</f>
        <v>0</v>
      </c>
      <c r="AC60" s="561"/>
      <c r="AD60" s="565"/>
      <c r="AE60" s="571" t="s">
        <v>30</v>
      </c>
      <c r="AF60" s="567" t="s">
        <v>121</v>
      </c>
      <c r="AG60" s="96" t="s">
        <v>242</v>
      </c>
      <c r="AH60" s="468" t="str">
        <f>IF(T59=0,"",(IF(AB60&gt;=200/3,"○","×")))</f>
        <v/>
      </c>
      <c r="AI60" s="581"/>
      <c r="AJ60" s="581"/>
      <c r="AK60" s="581"/>
      <c r="AL60" s="581"/>
      <c r="AM60" s="659" t="s">
        <v>2115</v>
      </c>
      <c r="AN60" s="683"/>
      <c r="AO60" s="683"/>
      <c r="AP60" s="683"/>
      <c r="AQ60" s="683"/>
      <c r="AR60" s="683"/>
      <c r="AS60" s="683"/>
      <c r="AT60" s="683"/>
      <c r="AU60" s="683"/>
      <c r="AV60" s="683"/>
      <c r="AW60" s="683"/>
      <c r="AX60" s="683"/>
      <c r="AY60" s="683"/>
      <c r="AZ60" s="683"/>
      <c r="BA60" s="716"/>
    </row>
    <row r="61" spans="1:72" ht="26.25" customHeight="1">
      <c r="A61" s="96"/>
      <c r="B61" s="142"/>
      <c r="C61" s="222" t="s">
        <v>2083</v>
      </c>
      <c r="D61" s="278"/>
      <c r="E61" s="278"/>
      <c r="F61" s="278"/>
      <c r="G61" s="278"/>
      <c r="H61" s="278"/>
      <c r="I61" s="278"/>
      <c r="J61" s="278"/>
      <c r="K61" s="278"/>
      <c r="L61" s="278"/>
      <c r="M61" s="278"/>
      <c r="N61" s="278"/>
      <c r="O61" s="278"/>
      <c r="P61" s="278"/>
      <c r="Q61" s="278"/>
      <c r="R61" s="278"/>
      <c r="S61" s="278"/>
      <c r="T61" s="475"/>
      <c r="U61" s="492"/>
      <c r="V61" s="492"/>
      <c r="W61" s="492"/>
      <c r="X61" s="530"/>
      <c r="Y61" s="538" t="s">
        <v>33</v>
      </c>
      <c r="Z61" s="548" t="s">
        <v>242</v>
      </c>
      <c r="AA61" s="543"/>
      <c r="AB61" s="559"/>
      <c r="AC61" s="562"/>
      <c r="AD61" s="566"/>
      <c r="AE61" s="566"/>
      <c r="AF61" s="567"/>
      <c r="AG61" s="96"/>
      <c r="AH61" s="96"/>
      <c r="AI61" s="581"/>
      <c r="AJ61" s="96"/>
      <c r="AK61" s="581"/>
      <c r="AL61" s="581"/>
      <c r="AM61" s="1"/>
      <c r="AN61" s="1"/>
      <c r="AO61" s="1"/>
      <c r="AP61" s="1"/>
      <c r="AQ61" s="9"/>
      <c r="AR61" s="1"/>
      <c r="AS61" s="1"/>
      <c r="AT61" s="1"/>
      <c r="AU61" s="1"/>
      <c r="AV61" s="1"/>
      <c r="AW61" s="1"/>
      <c r="AX61" s="1"/>
      <c r="AY61" s="1"/>
      <c r="AZ61" s="1"/>
      <c r="BA61" s="1"/>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c r="AM62" s="1"/>
      <c r="AN62" s="1"/>
      <c r="AO62" s="1"/>
      <c r="AP62" s="1"/>
      <c r="AQ62" s="1"/>
      <c r="AR62" s="1"/>
      <c r="AS62" s="1"/>
      <c r="AT62" s="1"/>
      <c r="AU62" s="1"/>
      <c r="AV62" s="1"/>
      <c r="AW62" s="1"/>
      <c r="AX62" s="1"/>
      <c r="AY62" s="1"/>
      <c r="AZ62" s="1"/>
      <c r="BA62" s="1"/>
    </row>
    <row r="63" spans="1:72" ht="26.25" customHeight="1">
      <c r="A63" s="96"/>
      <c r="B63" s="143" t="s">
        <v>1968</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c r="AM63" s="1"/>
      <c r="AN63" s="1"/>
      <c r="AO63" s="1"/>
      <c r="AP63" s="1"/>
      <c r="AQ63" s="1"/>
      <c r="AR63" s="1"/>
      <c r="AS63" s="1"/>
      <c r="AT63" s="1"/>
      <c r="AU63" s="1"/>
      <c r="AV63" s="1"/>
      <c r="AW63" s="1"/>
      <c r="AX63" s="1"/>
      <c r="AY63" s="1"/>
      <c r="AZ63" s="1"/>
      <c r="BA63" s="1"/>
    </row>
    <row r="64" spans="1:72" s="93" customFormat="1" ht="14.25" customHeight="1">
      <c r="A64" s="99"/>
      <c r="B64" s="99"/>
      <c r="C64" s="146" t="s">
        <v>366</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93"/>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367</v>
      </c>
      <c r="D65" s="231" t="s">
        <v>374</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0</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299</v>
      </c>
      <c r="F66" s="308"/>
      <c r="G66" s="308"/>
      <c r="H66" s="308"/>
      <c r="I66" s="308"/>
      <c r="J66" s="308"/>
      <c r="K66" s="308"/>
      <c r="L66" s="308"/>
      <c r="M66" s="308"/>
      <c r="N66" s="308"/>
      <c r="O66" s="308"/>
      <c r="P66" s="308"/>
      <c r="Q66" s="308"/>
      <c r="R66" s="308"/>
      <c r="S66" s="308"/>
      <c r="T66" s="308"/>
      <c r="U66" s="308"/>
      <c r="V66" s="308"/>
      <c r="W66" s="308"/>
      <c r="X66" s="308"/>
      <c r="Y66" s="308"/>
      <c r="Z66" s="549"/>
      <c r="AA66" s="103" t="s">
        <v>242</v>
      </c>
      <c r="AB66" s="468" t="str">
        <f>IF('別紙様式3-2（４・５月）'!AF6="継続ベア加算なし","",IF(AM65=TRUE,"○","×"))</f>
        <v>×</v>
      </c>
      <c r="AC66" s="99"/>
      <c r="AD66" s="216"/>
      <c r="AE66" s="216"/>
      <c r="AF66" s="216"/>
      <c r="AG66" s="216"/>
      <c r="AH66" s="216"/>
      <c r="AI66" s="216"/>
      <c r="AJ66" s="216"/>
      <c r="AK66" s="216"/>
      <c r="AL66" s="216"/>
      <c r="AM66" s="665" t="s">
        <v>1339</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25">
      <c r="A68" s="99"/>
      <c r="B68" s="99"/>
      <c r="C68" s="146" t="s">
        <v>372</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93"/>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367</v>
      </c>
      <c r="D69" s="231" t="s">
        <v>1986</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M69" s="93"/>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2116</v>
      </c>
      <c r="D70" s="220"/>
      <c r="E70" s="220"/>
      <c r="F70" s="220"/>
      <c r="G70" s="220"/>
      <c r="H70" s="220"/>
      <c r="I70" s="220"/>
      <c r="J70" s="220"/>
      <c r="K70" s="220"/>
      <c r="L70" s="220"/>
      <c r="M70" s="220"/>
      <c r="N70" s="220"/>
      <c r="O70" s="220"/>
      <c r="P70" s="220"/>
      <c r="Q70" s="220"/>
      <c r="R70" s="220"/>
      <c r="S70" s="220"/>
      <c r="T70" s="463"/>
      <c r="U70" s="493">
        <f>'別紙様式3-2（４・５月）'!N8</f>
        <v>0</v>
      </c>
      <c r="V70" s="510"/>
      <c r="W70" s="510"/>
      <c r="X70" s="510"/>
      <c r="Y70" s="510"/>
      <c r="Z70" s="537" t="s">
        <v>33</v>
      </c>
      <c r="AA70" s="218"/>
      <c r="AB70" s="324" t="s">
        <v>242</v>
      </c>
      <c r="AC70" s="531" t="str">
        <f>IF('別紙様式3-2（４・５月）'!AF5="新規ベア加算なし","",IF(U71&gt;=U70,"○","×"))</f>
        <v>○</v>
      </c>
      <c r="AD70" s="96"/>
      <c r="AE70" s="96"/>
      <c r="AF70" s="96"/>
      <c r="AG70" s="96"/>
      <c r="AH70" s="96"/>
      <c r="AI70" s="96"/>
      <c r="AJ70" s="96"/>
      <c r="AK70" s="96"/>
      <c r="AL70" s="96"/>
      <c r="AM70" s="1"/>
      <c r="AN70" s="1"/>
      <c r="AO70" s="702"/>
      <c r="AP70" s="702"/>
      <c r="AQ70" s="702"/>
      <c r="AR70" s="702"/>
      <c r="AS70" s="702"/>
      <c r="AT70" s="702"/>
      <c r="AU70" s="702"/>
      <c r="AV70" s="702"/>
      <c r="AW70" s="702"/>
      <c r="AX70" s="702"/>
      <c r="AY70" s="702"/>
      <c r="AZ70" s="702"/>
      <c r="BA70" s="702"/>
    </row>
    <row r="71" spans="1:82" ht="23.25" customHeight="1">
      <c r="A71" s="96"/>
      <c r="B71" s="96"/>
      <c r="C71" s="225" t="s">
        <v>2114</v>
      </c>
      <c r="D71" s="280"/>
      <c r="E71" s="280"/>
      <c r="F71" s="280"/>
      <c r="G71" s="280"/>
      <c r="H71" s="280"/>
      <c r="I71" s="280"/>
      <c r="J71" s="280"/>
      <c r="K71" s="280"/>
      <c r="L71" s="280"/>
      <c r="M71" s="280"/>
      <c r="N71" s="280"/>
      <c r="O71" s="280"/>
      <c r="P71" s="280"/>
      <c r="Q71" s="280"/>
      <c r="R71" s="280"/>
      <c r="S71" s="280"/>
      <c r="T71" s="476"/>
      <c r="U71" s="493">
        <f>U72+U76</f>
        <v>0</v>
      </c>
      <c r="V71" s="510"/>
      <c r="W71" s="510"/>
      <c r="X71" s="510"/>
      <c r="Y71" s="510"/>
      <c r="Z71" s="537" t="s">
        <v>33</v>
      </c>
      <c r="AA71" s="96"/>
      <c r="AB71" s="324" t="s">
        <v>242</v>
      </c>
      <c r="AC71" s="532"/>
      <c r="AD71" s="324"/>
      <c r="AE71" s="324"/>
      <c r="AF71" s="324"/>
      <c r="AG71" s="324"/>
      <c r="AH71" s="324"/>
      <c r="AI71" s="581"/>
      <c r="AJ71" s="581"/>
      <c r="AK71" s="581"/>
      <c r="AL71" s="581"/>
      <c r="AM71" s="667"/>
      <c r="AN71" s="1"/>
      <c r="AO71" s="1"/>
      <c r="AP71" s="1"/>
      <c r="AQ71" s="1"/>
      <c r="AR71" s="1"/>
      <c r="AS71" s="1"/>
      <c r="AT71" s="1"/>
      <c r="AU71" s="1"/>
      <c r="AV71" s="1"/>
      <c r="AW71" s="1"/>
      <c r="AX71" s="1"/>
      <c r="AY71" s="1"/>
      <c r="AZ71" s="1"/>
      <c r="BA71" s="1"/>
    </row>
    <row r="72" spans="1:82" ht="12.9" customHeight="1">
      <c r="A72" s="96"/>
      <c r="B72" s="96"/>
      <c r="C72" s="226" t="s">
        <v>2217</v>
      </c>
      <c r="D72" s="281"/>
      <c r="E72" s="309" t="s">
        <v>904</v>
      </c>
      <c r="F72" s="331"/>
      <c r="G72" s="331"/>
      <c r="H72" s="331"/>
      <c r="I72" s="331"/>
      <c r="J72" s="331"/>
      <c r="K72" s="331"/>
      <c r="L72" s="331"/>
      <c r="M72" s="331"/>
      <c r="N72" s="331"/>
      <c r="O72" s="331"/>
      <c r="P72" s="331"/>
      <c r="Q72" s="331"/>
      <c r="R72" s="331"/>
      <c r="S72" s="331"/>
      <c r="T72" s="477"/>
      <c r="U72" s="494"/>
      <c r="V72" s="511"/>
      <c r="W72" s="511"/>
      <c r="X72" s="511"/>
      <c r="Y72" s="539"/>
      <c r="Z72" s="550" t="s">
        <v>33</v>
      </c>
      <c r="AA72" s="96"/>
      <c r="AB72" s="557"/>
      <c r="AC72" s="557"/>
      <c r="AD72" s="567"/>
      <c r="AE72" s="572"/>
      <c r="AF72" s="572"/>
      <c r="AG72" s="567"/>
      <c r="AH72" s="96"/>
      <c r="AI72" s="581"/>
      <c r="AJ72" s="581"/>
      <c r="AK72" s="96"/>
      <c r="AL72" s="581"/>
      <c r="AM72" s="667"/>
      <c r="AN72" s="1"/>
      <c r="AO72" s="1"/>
      <c r="AP72" s="1"/>
      <c r="AQ72" s="1"/>
      <c r="AR72" s="1"/>
      <c r="AS72" s="1"/>
      <c r="AT72" s="1"/>
      <c r="AU72" s="1"/>
      <c r="AV72" s="1"/>
      <c r="AW72" s="1"/>
      <c r="AX72" s="1"/>
      <c r="AY72" s="1"/>
      <c r="AZ72" s="1"/>
      <c r="BA72" s="1"/>
    </row>
    <row r="73" spans="1:82" ht="12.9"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242</v>
      </c>
      <c r="AB73" s="560" t="s">
        <v>69</v>
      </c>
      <c r="AC73" s="563">
        <f>IFERROR(U74/U72*100,0)</f>
        <v>0</v>
      </c>
      <c r="AD73" s="568"/>
      <c r="AE73" s="573"/>
      <c r="AF73" s="560" t="s">
        <v>30</v>
      </c>
      <c r="AG73" s="560" t="s">
        <v>121</v>
      </c>
      <c r="AH73" s="135" t="s">
        <v>242</v>
      </c>
      <c r="AI73" s="531" t="str">
        <f>IF('別紙様式3-2（４・５月）'!AF5="","",IF(AND(AC73&gt;=200/3,AC73&lt;100),"○","×"))</f>
        <v/>
      </c>
      <c r="AJ73" s="581"/>
      <c r="AK73" s="96"/>
      <c r="AL73" s="581"/>
      <c r="AM73" s="668" t="s">
        <v>2164</v>
      </c>
      <c r="AN73" s="690"/>
      <c r="AO73" s="690"/>
      <c r="AP73" s="690"/>
      <c r="AQ73" s="690"/>
      <c r="AR73" s="690"/>
      <c r="AS73" s="690"/>
      <c r="AT73" s="690"/>
      <c r="AU73" s="690"/>
      <c r="AV73" s="690"/>
      <c r="AW73" s="690"/>
      <c r="AX73" s="690"/>
      <c r="AY73" s="690"/>
      <c r="AZ73" s="690"/>
      <c r="BA73" s="722"/>
    </row>
    <row r="74" spans="1:82" ht="12.9" customHeight="1">
      <c r="A74" s="96"/>
      <c r="B74" s="96"/>
      <c r="C74" s="227"/>
      <c r="D74" s="281"/>
      <c r="E74" s="310"/>
      <c r="F74" s="333" t="s">
        <v>1520</v>
      </c>
      <c r="G74" s="351"/>
      <c r="H74" s="351"/>
      <c r="I74" s="351"/>
      <c r="J74" s="351"/>
      <c r="K74" s="351"/>
      <c r="L74" s="351"/>
      <c r="M74" s="351"/>
      <c r="N74" s="351"/>
      <c r="O74" s="351"/>
      <c r="P74" s="351"/>
      <c r="Q74" s="351"/>
      <c r="R74" s="351"/>
      <c r="S74" s="351"/>
      <c r="T74" s="479"/>
      <c r="U74" s="496"/>
      <c r="V74" s="513"/>
      <c r="W74" s="513"/>
      <c r="X74" s="513"/>
      <c r="Y74" s="541"/>
      <c r="Z74" s="550" t="s">
        <v>33</v>
      </c>
      <c r="AA74" s="96" t="s">
        <v>242</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 customHeight="1">
      <c r="A76" s="96"/>
      <c r="B76" s="96"/>
      <c r="C76" s="228" t="s">
        <v>1945</v>
      </c>
      <c r="D76" s="282"/>
      <c r="E76" s="309" t="s">
        <v>965</v>
      </c>
      <c r="F76" s="331"/>
      <c r="G76" s="331"/>
      <c r="H76" s="331"/>
      <c r="I76" s="331"/>
      <c r="J76" s="331"/>
      <c r="K76" s="331"/>
      <c r="L76" s="331"/>
      <c r="M76" s="331"/>
      <c r="N76" s="331"/>
      <c r="O76" s="331"/>
      <c r="P76" s="331"/>
      <c r="Q76" s="331"/>
      <c r="R76" s="331"/>
      <c r="S76" s="331"/>
      <c r="T76" s="477"/>
      <c r="U76" s="494"/>
      <c r="V76" s="511"/>
      <c r="W76" s="511"/>
      <c r="X76" s="511"/>
      <c r="Y76" s="539"/>
      <c r="Z76" s="550" t="s">
        <v>33</v>
      </c>
      <c r="AA76" s="96"/>
      <c r="AB76" s="557"/>
      <c r="AC76" s="557"/>
      <c r="AD76" s="567"/>
      <c r="AE76" s="572"/>
      <c r="AF76" s="572"/>
      <c r="AG76" s="567"/>
      <c r="AH76" s="96"/>
      <c r="AI76" s="96"/>
      <c r="AJ76" s="581"/>
      <c r="AK76" s="581"/>
      <c r="AL76" s="581"/>
      <c r="AM76" s="667"/>
      <c r="AN76" s="1"/>
      <c r="AO76" s="1"/>
      <c r="AP76" s="1"/>
      <c r="AQ76" s="1"/>
      <c r="AR76" s="1"/>
      <c r="AS76" s="1"/>
      <c r="AT76" s="1"/>
      <c r="AU76" s="1"/>
      <c r="AV76" s="1"/>
      <c r="AW76" s="1"/>
      <c r="AX76" s="1"/>
      <c r="AY76" s="1"/>
      <c r="AZ76" s="1"/>
      <c r="BA76" s="1"/>
    </row>
    <row r="77" spans="1:82" ht="12.9"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242</v>
      </c>
      <c r="AB77" s="560" t="s">
        <v>69</v>
      </c>
      <c r="AC77" s="563">
        <f>IFERROR(U78/U76*100,0)</f>
        <v>0</v>
      </c>
      <c r="AD77" s="568"/>
      <c r="AE77" s="573"/>
      <c r="AF77" s="560" t="s">
        <v>30</v>
      </c>
      <c r="AG77" s="560" t="s">
        <v>121</v>
      </c>
      <c r="AH77" s="135" t="s">
        <v>242</v>
      </c>
      <c r="AI77" s="531" t="str">
        <f>IF('別紙様式3-2（４・５月）'!AF5="","",IF(AND(AC77&gt;=200/3,AC77&lt;100),"○","×"))</f>
        <v/>
      </c>
      <c r="AJ77" s="581"/>
      <c r="AK77" s="581"/>
      <c r="AL77" s="581"/>
      <c r="AM77" s="658" t="s">
        <v>328</v>
      </c>
      <c r="AN77" s="682"/>
      <c r="AO77" s="682"/>
      <c r="AP77" s="682"/>
      <c r="AQ77" s="682"/>
      <c r="AR77" s="682"/>
      <c r="AS77" s="682"/>
      <c r="AT77" s="682"/>
      <c r="AU77" s="682"/>
      <c r="AV77" s="682"/>
      <c r="AW77" s="682"/>
      <c r="AX77" s="682"/>
      <c r="AY77" s="682"/>
      <c r="AZ77" s="682"/>
      <c r="BA77" s="715"/>
    </row>
    <row r="78" spans="1:82" ht="12.9" customHeight="1">
      <c r="A78" s="96"/>
      <c r="B78" s="96"/>
      <c r="C78" s="226"/>
      <c r="D78" s="281"/>
      <c r="E78" s="310"/>
      <c r="F78" s="333" t="s">
        <v>1520</v>
      </c>
      <c r="G78" s="351"/>
      <c r="H78" s="351"/>
      <c r="I78" s="351"/>
      <c r="J78" s="351"/>
      <c r="K78" s="351"/>
      <c r="L78" s="351"/>
      <c r="M78" s="351"/>
      <c r="N78" s="351"/>
      <c r="O78" s="351"/>
      <c r="P78" s="351"/>
      <c r="Q78" s="351"/>
      <c r="R78" s="351"/>
      <c r="S78" s="351"/>
      <c r="T78" s="479"/>
      <c r="U78" s="496"/>
      <c r="V78" s="513"/>
      <c r="W78" s="513"/>
      <c r="X78" s="513"/>
      <c r="Y78" s="541"/>
      <c r="Z78" s="550" t="s">
        <v>33</v>
      </c>
      <c r="AA78" s="96" t="s">
        <v>242</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c r="AN80" s="1"/>
      <c r="AO80" s="1"/>
      <c r="AP80" s="1"/>
      <c r="AQ80" s="1"/>
      <c r="AR80" s="1"/>
      <c r="AS80" s="1"/>
      <c r="AT80" s="1"/>
      <c r="AU80" s="1"/>
      <c r="AV80" s="1"/>
      <c r="AW80" s="1"/>
      <c r="AX80" s="1"/>
      <c r="AY80" s="1"/>
      <c r="AZ80" s="1"/>
      <c r="BA80" s="1"/>
    </row>
    <row r="81" spans="1:53" ht="18" customHeight="1">
      <c r="A81" s="96"/>
      <c r="B81" s="145" t="s">
        <v>2103</v>
      </c>
      <c r="C81" s="145"/>
      <c r="D81" s="145"/>
      <c r="E81" s="145"/>
      <c r="F81" s="145"/>
      <c r="G81" s="145"/>
      <c r="H81" s="145"/>
      <c r="I81" s="145"/>
      <c r="J81" s="145"/>
      <c r="K81" s="145"/>
      <c r="L81" s="145"/>
      <c r="M81" s="155"/>
      <c r="N81" s="237"/>
      <c r="O81" s="422" t="s">
        <v>2104</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c r="AO81" s="1"/>
      <c r="AP81" s="1"/>
      <c r="AQ81" s="1"/>
      <c r="AR81" s="1"/>
      <c r="AS81" s="1"/>
      <c r="AT81" s="1"/>
      <c r="AU81" s="1"/>
      <c r="AV81" s="1"/>
      <c r="AW81" s="1"/>
      <c r="AX81" s="1"/>
      <c r="AY81" s="1"/>
      <c r="AZ81" s="1"/>
      <c r="BA81" s="1"/>
    </row>
    <row r="82" spans="1:53"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c r="AN82" s="1"/>
      <c r="AO82" s="1"/>
      <c r="AP82" s="1"/>
      <c r="AQ82" s="1"/>
      <c r="AR82" s="1"/>
      <c r="AS82" s="1"/>
      <c r="AT82" s="1"/>
      <c r="AU82" s="1"/>
      <c r="AV82" s="1"/>
      <c r="AW82" s="1"/>
      <c r="AX82" s="1"/>
      <c r="AY82" s="1"/>
      <c r="AZ82" s="1"/>
      <c r="BA82" s="1"/>
    </row>
    <row r="83" spans="1:53" ht="13.5" customHeight="1">
      <c r="A83" s="96"/>
      <c r="B83" s="146" t="s">
        <v>2071</v>
      </c>
      <c r="C83" s="197"/>
      <c r="D83" s="197"/>
      <c r="E83" s="197"/>
      <c r="F83" s="197"/>
      <c r="G83" s="197"/>
      <c r="H83" s="197"/>
      <c r="I83" s="197"/>
      <c r="J83" s="197"/>
      <c r="K83" s="197"/>
      <c r="L83" s="197"/>
      <c r="M83" s="197"/>
      <c r="N83" s="197"/>
      <c r="O83" s="197"/>
      <c r="P83" s="197"/>
      <c r="Q83" s="197"/>
      <c r="R83" s="197"/>
      <c r="S83" s="464" t="s">
        <v>367</v>
      </c>
      <c r="T83" s="481" t="s">
        <v>1021</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
      </c>
      <c r="AJ83" s="586"/>
      <c r="AK83" s="609"/>
      <c r="AL83" s="97"/>
      <c r="AM83" s="667"/>
      <c r="AN83" s="1"/>
      <c r="AO83" s="1"/>
      <c r="AP83" s="1"/>
      <c r="AQ83" s="1"/>
      <c r="AR83" s="1"/>
      <c r="AS83" s="1"/>
      <c r="AT83" s="1"/>
      <c r="AU83" s="1"/>
      <c r="AV83" s="1"/>
      <c r="AW83" s="1"/>
      <c r="AX83" s="1"/>
      <c r="AY83" s="1"/>
      <c r="AZ83" s="1"/>
      <c r="BA83" s="1"/>
    </row>
    <row r="84" spans="1:53"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c r="AN84" s="1"/>
      <c r="AO84" s="1"/>
      <c r="AP84" s="1"/>
      <c r="AQ84" s="1"/>
      <c r="AR84" s="1"/>
      <c r="AS84" s="1"/>
      <c r="AT84" s="1"/>
      <c r="AU84" s="1"/>
      <c r="AV84" s="1"/>
      <c r="AW84" s="1"/>
      <c r="AX84" s="1"/>
      <c r="AY84" s="1"/>
      <c r="AZ84" s="1"/>
      <c r="BA84" s="1"/>
    </row>
    <row r="85" spans="1:53" ht="13.5" customHeight="1">
      <c r="A85" s="96"/>
      <c r="B85" s="146" t="s">
        <v>538</v>
      </c>
      <c r="C85" s="230"/>
      <c r="D85" s="230"/>
      <c r="E85" s="230"/>
      <c r="F85" s="230"/>
      <c r="G85" s="230"/>
      <c r="H85" s="230"/>
      <c r="I85" s="230"/>
      <c r="J85" s="230"/>
      <c r="K85" s="230"/>
      <c r="L85" s="230"/>
      <c r="M85" s="230"/>
      <c r="N85" s="230"/>
      <c r="O85" s="230"/>
      <c r="P85" s="230"/>
      <c r="Q85" s="230"/>
      <c r="R85" s="230"/>
      <c r="S85" s="464" t="s">
        <v>367</v>
      </c>
      <c r="T85" s="481" t="s">
        <v>2087</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該当</v>
      </c>
      <c r="AJ85" s="586"/>
      <c r="AK85" s="609"/>
      <c r="AL85" s="97"/>
      <c r="AM85" s="667"/>
      <c r="AN85" s="1"/>
      <c r="AO85" s="1"/>
      <c r="AP85" s="1"/>
      <c r="AQ85" s="1"/>
      <c r="AR85" s="1"/>
      <c r="AS85" s="1"/>
      <c r="AT85" s="1"/>
      <c r="AU85" s="1"/>
      <c r="AV85" s="1"/>
      <c r="AW85" s="1"/>
      <c r="AX85" s="1"/>
      <c r="AY85" s="1"/>
      <c r="AZ85" s="1"/>
      <c r="BA85" s="1"/>
    </row>
    <row r="86" spans="1:53"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c r="AN86" s="1"/>
      <c r="AO86" s="1"/>
      <c r="AP86" s="1"/>
      <c r="AQ86" s="1"/>
      <c r="AR86" s="1"/>
      <c r="AS86" s="1"/>
      <c r="AT86" s="1"/>
      <c r="AU86" s="1"/>
      <c r="AV86" s="1"/>
      <c r="AW86" s="1"/>
      <c r="AX86" s="1"/>
      <c r="AY86" s="1"/>
      <c r="AZ86" s="1"/>
      <c r="BA86" s="1"/>
    </row>
    <row r="87" spans="1:53" ht="16.5" customHeight="1">
      <c r="A87" s="96"/>
      <c r="B87" s="99"/>
      <c r="C87" s="149" t="s">
        <v>1752</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c r="AN87" s="1"/>
      <c r="AO87" s="1"/>
      <c r="AP87" s="1"/>
      <c r="AQ87" s="1"/>
      <c r="AR87" s="1"/>
      <c r="AS87" s="1"/>
      <c r="AT87" s="1"/>
      <c r="AU87" s="1"/>
      <c r="AV87" s="1"/>
      <c r="AW87" s="1"/>
      <c r="AX87" s="1"/>
      <c r="AY87" s="1"/>
      <c r="AZ87" s="1"/>
      <c r="BA87" s="1"/>
    </row>
    <row r="88" spans="1:53" ht="18.75" customHeight="1">
      <c r="A88" s="96"/>
      <c r="B88" s="97"/>
      <c r="C88" s="155"/>
      <c r="D88" s="237"/>
      <c r="E88" s="243" t="s">
        <v>2073</v>
      </c>
      <c r="F88" s="243"/>
      <c r="G88" s="243"/>
      <c r="H88" s="243"/>
      <c r="I88" s="243"/>
      <c r="J88" s="243"/>
      <c r="K88" s="243"/>
      <c r="L88" s="243"/>
      <c r="M88" s="243"/>
      <c r="N88" s="243"/>
      <c r="O88" s="243"/>
      <c r="P88" s="243"/>
      <c r="Q88" s="243"/>
      <c r="R88" s="449"/>
      <c r="S88" s="465" t="s">
        <v>242</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0</v>
      </c>
      <c r="AN88" s="1"/>
      <c r="AO88" s="1"/>
      <c r="AP88" s="1"/>
      <c r="AQ88" s="1"/>
      <c r="AR88" s="1"/>
      <c r="AS88" s="1"/>
      <c r="AT88" s="1"/>
      <c r="AU88" s="1"/>
      <c r="AV88" s="1"/>
      <c r="AW88" s="1"/>
      <c r="AX88" s="1"/>
      <c r="AY88" s="1"/>
      <c r="AZ88" s="1"/>
      <c r="BA88" s="1"/>
    </row>
    <row r="89" spans="1:53" ht="14.25" customHeight="1">
      <c r="A89" s="96"/>
      <c r="B89" s="148"/>
      <c r="C89" s="156" t="s">
        <v>2074</v>
      </c>
      <c r="D89" s="285" t="s">
        <v>1813</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c r="AN89" s="1"/>
      <c r="AO89" s="1"/>
      <c r="AP89" s="1"/>
      <c r="AQ89" s="1"/>
      <c r="AR89" s="1"/>
      <c r="AS89" s="1"/>
      <c r="AT89" s="1"/>
      <c r="AU89" s="1"/>
      <c r="AV89" s="1"/>
      <c r="AW89" s="1"/>
      <c r="AX89" s="1"/>
      <c r="AY89" s="1"/>
      <c r="AZ89" s="1"/>
      <c r="BA89" s="1"/>
    </row>
    <row r="90" spans="1:53" ht="14.25" customHeight="1">
      <c r="A90" s="96"/>
      <c r="B90" s="148"/>
      <c r="C90" s="232" t="s">
        <v>39</v>
      </c>
      <c r="D90" s="286" t="s">
        <v>835</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c r="AN90" s="1"/>
      <c r="AO90" s="1"/>
      <c r="AP90" s="1"/>
      <c r="AQ90" s="1"/>
      <c r="AR90" s="1"/>
      <c r="AS90" s="1"/>
      <c r="AT90" s="1"/>
      <c r="AU90" s="1"/>
      <c r="AV90" s="1"/>
      <c r="AW90" s="1"/>
      <c r="AX90" s="1"/>
      <c r="AY90" s="1"/>
      <c r="AZ90" s="1"/>
      <c r="BA90" s="1"/>
    </row>
    <row r="91" spans="1:53" ht="14.25" customHeight="1">
      <c r="A91" s="96"/>
      <c r="B91" s="148"/>
      <c r="C91" s="233" t="s">
        <v>626</v>
      </c>
      <c r="D91" s="287" t="s">
        <v>1828</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c r="AN91" s="1"/>
      <c r="AO91" s="1"/>
      <c r="AP91" s="1"/>
      <c r="AQ91" s="1"/>
      <c r="AR91" s="1"/>
      <c r="AS91" s="1"/>
      <c r="AT91" s="1"/>
      <c r="AU91" s="1"/>
      <c r="AV91" s="1"/>
      <c r="AW91" s="1"/>
      <c r="AX91" s="1"/>
      <c r="AY91" s="1"/>
      <c r="AZ91" s="1"/>
      <c r="BA91" s="1"/>
    </row>
    <row r="92" spans="1:53"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c r="AN92" s="1"/>
      <c r="AO92" s="1"/>
      <c r="AP92" s="1"/>
      <c r="AQ92" s="1"/>
      <c r="AR92" s="1"/>
      <c r="AS92" s="1"/>
      <c r="AT92" s="1"/>
      <c r="AU92" s="1"/>
      <c r="AV92" s="1"/>
      <c r="AW92" s="1"/>
      <c r="AX92" s="1"/>
      <c r="AY92" s="1"/>
      <c r="AZ92" s="1"/>
      <c r="BA92" s="1"/>
    </row>
    <row r="93" spans="1:53" ht="14.25" customHeight="1">
      <c r="A93" s="96"/>
      <c r="B93" s="97"/>
      <c r="C93" s="149" t="s">
        <v>1526</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c r="AN93" s="1"/>
      <c r="AO93" s="1"/>
      <c r="AP93" s="1"/>
      <c r="AQ93" s="1"/>
      <c r="AR93" s="1"/>
      <c r="AS93" s="1"/>
      <c r="AT93" s="1"/>
      <c r="AU93" s="1"/>
      <c r="AV93" s="1"/>
      <c r="AW93" s="1"/>
      <c r="AX93" s="1"/>
      <c r="AY93" s="1"/>
      <c r="AZ93" s="1"/>
      <c r="BA93" s="1"/>
    </row>
    <row r="94" spans="1:53" ht="21.75" customHeight="1">
      <c r="A94" s="96"/>
      <c r="B94" s="149"/>
      <c r="C94" s="155"/>
      <c r="D94" s="237"/>
      <c r="E94" s="243" t="s">
        <v>2075</v>
      </c>
      <c r="F94" s="243"/>
      <c r="G94" s="243"/>
      <c r="H94" s="243"/>
      <c r="I94" s="243"/>
      <c r="J94" s="243"/>
      <c r="K94" s="243"/>
      <c r="L94" s="243"/>
      <c r="M94" s="243"/>
      <c r="N94" s="243"/>
      <c r="O94" s="243"/>
      <c r="P94" s="243"/>
      <c r="Q94" s="243"/>
      <c r="R94" s="449"/>
      <c r="S94" s="465" t="s">
        <v>242</v>
      </c>
      <c r="T94" s="468" t="str">
        <f>IF(AM81=TRUE,"",IF(AND(AM94=TRUE,OR(AND(AN94=TRUE,J97&lt;&gt;""),AND(AO94=TRUE,J99&lt;&gt;""))),"○",IF(AND(AI85="該当",AM88=TRUE),"","×")))</f>
        <v>×</v>
      </c>
      <c r="U94" s="499"/>
      <c r="V94" s="517"/>
      <c r="W94" s="517"/>
      <c r="X94" s="517"/>
      <c r="Y94" s="517"/>
      <c r="Z94" s="517"/>
      <c r="AA94" s="517"/>
      <c r="AB94" s="517"/>
      <c r="AC94" s="517"/>
      <c r="AD94" s="517"/>
      <c r="AE94" s="517"/>
      <c r="AF94" s="517"/>
      <c r="AG94" s="517"/>
      <c r="AH94" s="517"/>
      <c r="AI94" s="517"/>
      <c r="AJ94" s="517"/>
      <c r="AK94" s="517"/>
      <c r="AL94" s="466"/>
      <c r="AM94" s="660" t="b">
        <v>0</v>
      </c>
      <c r="AN94" s="660" t="b">
        <v>0</v>
      </c>
      <c r="AO94" s="660" t="b">
        <v>0</v>
      </c>
      <c r="AP94" s="1"/>
      <c r="AQ94" s="1"/>
      <c r="AR94" s="1"/>
      <c r="AS94" s="1"/>
      <c r="AT94" s="1"/>
      <c r="AU94" s="1"/>
      <c r="AV94" s="1"/>
      <c r="AW94" s="1"/>
      <c r="AX94" s="1"/>
      <c r="AY94" s="1"/>
      <c r="AZ94" s="1"/>
      <c r="BA94" s="1"/>
    </row>
    <row r="95" spans="1:53" ht="30.75" customHeight="1">
      <c r="A95" s="96"/>
      <c r="B95" s="150"/>
      <c r="C95" s="156" t="s">
        <v>2074</v>
      </c>
      <c r="D95" s="288" t="s">
        <v>2203</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c r="AN95" s="1"/>
      <c r="AO95" s="1"/>
      <c r="AP95" s="1"/>
      <c r="AQ95" s="1"/>
      <c r="AR95" s="1"/>
      <c r="AS95" s="1"/>
      <c r="AT95" s="1"/>
      <c r="AU95" s="1"/>
      <c r="AV95" s="1"/>
      <c r="AW95" s="1"/>
      <c r="AX95" s="1"/>
      <c r="AY95" s="1"/>
      <c r="AZ95" s="1"/>
      <c r="BA95" s="1"/>
    </row>
    <row r="96" spans="1:53" ht="28.5" customHeight="1">
      <c r="A96" s="96"/>
      <c r="B96" s="150"/>
      <c r="C96" s="157"/>
      <c r="D96" s="239" t="s">
        <v>706</v>
      </c>
      <c r="E96" s="292"/>
      <c r="F96" s="292"/>
      <c r="G96" s="292"/>
      <c r="H96" s="376"/>
      <c r="I96" s="387" t="s">
        <v>59</v>
      </c>
      <c r="J96" s="398" t="s">
        <v>1363</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c r="AN96" s="1"/>
      <c r="AO96" s="1"/>
      <c r="AP96" s="1"/>
      <c r="AQ96" s="1"/>
      <c r="AR96" s="1"/>
      <c r="AS96" s="1"/>
      <c r="AT96" s="1"/>
      <c r="AU96" s="1"/>
      <c r="AV96" s="1"/>
      <c r="AW96" s="1"/>
      <c r="AX96" s="1"/>
      <c r="AY96" s="1"/>
      <c r="AZ96" s="1"/>
      <c r="BA96" s="1"/>
    </row>
    <row r="97" spans="1:53" ht="34.5" customHeight="1">
      <c r="A97" s="96"/>
      <c r="B97" s="150"/>
      <c r="C97" s="157"/>
      <c r="D97" s="240"/>
      <c r="E97" s="293"/>
      <c r="F97" s="293"/>
      <c r="G97" s="293"/>
      <c r="H97" s="377"/>
      <c r="I97" s="388"/>
      <c r="J97" s="399"/>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34</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61</v>
      </c>
      <c r="J98" s="400" t="s">
        <v>2076</v>
      </c>
      <c r="K98" s="411"/>
      <c r="L98" s="411"/>
      <c r="M98" s="411"/>
      <c r="N98" s="411"/>
      <c r="O98" s="411"/>
      <c r="P98" s="411"/>
      <c r="Q98" s="411"/>
      <c r="R98" s="411"/>
      <c r="S98" s="467" t="s">
        <v>2077</v>
      </c>
      <c r="T98" s="467"/>
      <c r="U98" s="467"/>
      <c r="V98" s="467"/>
      <c r="W98" s="467"/>
      <c r="X98" s="467"/>
      <c r="Y98" s="467"/>
      <c r="Z98" s="467"/>
      <c r="AA98" s="467"/>
      <c r="AB98" s="467"/>
      <c r="AC98" s="467"/>
      <c r="AD98" s="467"/>
      <c r="AE98" s="467"/>
      <c r="AF98" s="467"/>
      <c r="AG98" s="467"/>
      <c r="AH98" s="467"/>
      <c r="AI98" s="467"/>
      <c r="AJ98" s="467"/>
      <c r="AK98" s="616"/>
      <c r="AL98" s="97"/>
      <c r="AM98" s="667"/>
      <c r="AN98" s="1"/>
      <c r="AO98" s="1"/>
      <c r="AP98" s="1"/>
      <c r="AQ98" s="1"/>
      <c r="AR98" s="1"/>
      <c r="AS98" s="1"/>
      <c r="AT98" s="1"/>
      <c r="AU98" s="1"/>
      <c r="AV98" s="1"/>
      <c r="AW98" s="1"/>
      <c r="AX98" s="1"/>
      <c r="AY98" s="1"/>
      <c r="AZ98" s="1"/>
      <c r="BA98" s="1"/>
    </row>
    <row r="99" spans="1:53" ht="33" customHeight="1">
      <c r="A99" s="96"/>
      <c r="B99" s="150"/>
      <c r="C99" s="158"/>
      <c r="D99" s="241"/>
      <c r="E99" s="294"/>
      <c r="F99" s="294"/>
      <c r="G99" s="294"/>
      <c r="H99" s="379"/>
      <c r="I99" s="390"/>
      <c r="J99" s="401"/>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34</v>
      </c>
      <c r="AN99" s="683"/>
      <c r="AO99" s="683"/>
      <c r="AP99" s="683"/>
      <c r="AQ99" s="683"/>
      <c r="AR99" s="683"/>
      <c r="AS99" s="683"/>
      <c r="AT99" s="683"/>
      <c r="AU99" s="683"/>
      <c r="AV99" s="683"/>
      <c r="AW99" s="683"/>
      <c r="AX99" s="683"/>
      <c r="AY99" s="683"/>
      <c r="AZ99" s="683"/>
      <c r="BA99" s="716"/>
    </row>
    <row r="100" spans="1:53" ht="16.5" customHeight="1">
      <c r="A100" s="96"/>
      <c r="B100" s="151"/>
      <c r="C100" s="235" t="s">
        <v>39</v>
      </c>
      <c r="D100" s="287" t="s">
        <v>2204</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c r="AN100" s="1"/>
      <c r="AO100" s="1"/>
      <c r="AP100" s="1"/>
      <c r="AQ100" s="1"/>
      <c r="AR100" s="1"/>
      <c r="AS100" s="1"/>
      <c r="AT100" s="1"/>
      <c r="AU100" s="1"/>
      <c r="AV100" s="1"/>
      <c r="AW100" s="1"/>
      <c r="AX100" s="1"/>
      <c r="AY100" s="1"/>
      <c r="AZ100" s="1"/>
      <c r="BA100" s="1"/>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c r="AN101" s="1"/>
      <c r="AO101" s="1"/>
      <c r="AP101" s="1"/>
      <c r="AQ101" s="1"/>
      <c r="AR101" s="1"/>
      <c r="AS101" s="1"/>
      <c r="AT101" s="1"/>
      <c r="AU101" s="1"/>
      <c r="AV101" s="1"/>
      <c r="AW101" s="1"/>
      <c r="AX101" s="1"/>
      <c r="AY101" s="1"/>
      <c r="AZ101" s="1"/>
      <c r="BA101" s="1"/>
    </row>
    <row r="102" spans="1:53" ht="18.75" customHeight="1">
      <c r="A102" s="96"/>
      <c r="B102" s="145" t="s">
        <v>1081</v>
      </c>
      <c r="C102" s="145"/>
      <c r="D102" s="145"/>
      <c r="E102" s="145"/>
      <c r="F102" s="145"/>
      <c r="G102" s="145"/>
      <c r="H102" s="145"/>
      <c r="I102" s="145"/>
      <c r="J102" s="145"/>
      <c r="K102" s="145"/>
      <c r="L102" s="145"/>
      <c r="M102" s="155"/>
      <c r="N102" s="237"/>
      <c r="O102" s="423" t="s">
        <v>2104</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c r="AN102" s="1"/>
      <c r="AO102" s="1"/>
      <c r="AP102" s="1"/>
      <c r="AQ102" s="1"/>
      <c r="AR102" s="1"/>
      <c r="AS102" s="1"/>
      <c r="AT102" s="1"/>
      <c r="AU102" s="1"/>
      <c r="AV102" s="1"/>
      <c r="AW102" s="1"/>
      <c r="AX102" s="1"/>
      <c r="AY102" s="1"/>
      <c r="AZ102" s="1"/>
      <c r="BA102" s="1"/>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c r="AN103" s="1"/>
      <c r="AO103" s="1"/>
      <c r="AP103" s="1"/>
      <c r="AQ103" s="1"/>
      <c r="AR103" s="1"/>
      <c r="AS103" s="1"/>
      <c r="AT103" s="1"/>
      <c r="AU103" s="1"/>
      <c r="AV103" s="1"/>
      <c r="AW103" s="1"/>
      <c r="AX103" s="1"/>
      <c r="AY103" s="1"/>
      <c r="AZ103" s="1"/>
      <c r="BA103" s="1"/>
    </row>
    <row r="104" spans="1:53" ht="19.5" customHeight="1">
      <c r="A104" s="96"/>
      <c r="B104" s="153" t="s">
        <v>2105</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c r="AN104" s="1"/>
      <c r="AO104" s="1"/>
      <c r="AP104" s="1"/>
      <c r="AQ104" s="1"/>
      <c r="AR104" s="1"/>
      <c r="AS104" s="1"/>
      <c r="AT104" s="1"/>
      <c r="AU104" s="1"/>
      <c r="AV104" s="1"/>
      <c r="AW104" s="1"/>
      <c r="AX104" s="1"/>
      <c r="AY104" s="1"/>
      <c r="AZ104" s="1"/>
      <c r="BA104" s="1"/>
    </row>
    <row r="105" spans="1:53" ht="15.75" customHeight="1">
      <c r="A105" s="96"/>
      <c r="B105" s="154" t="s">
        <v>2078</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記入不要</v>
      </c>
      <c r="AN105" s="1"/>
      <c r="AO105" s="1"/>
      <c r="AP105" s="1"/>
      <c r="AQ105" s="1"/>
      <c r="AR105" s="1"/>
      <c r="AS105" s="1"/>
      <c r="AT105" s="1"/>
      <c r="AU105" s="1"/>
      <c r="AV105" s="1"/>
      <c r="AW105" s="1"/>
      <c r="AX105" s="1"/>
      <c r="AY105" s="1"/>
      <c r="AZ105" s="1"/>
      <c r="BA105" s="1"/>
    </row>
    <row r="106" spans="1:53" ht="18" customHeight="1">
      <c r="A106" s="96"/>
      <c r="B106" s="155"/>
      <c r="C106" s="237"/>
      <c r="D106" s="290" t="s">
        <v>2075</v>
      </c>
      <c r="E106" s="290"/>
      <c r="F106" s="290"/>
      <c r="G106" s="290"/>
      <c r="H106" s="290"/>
      <c r="I106" s="290"/>
      <c r="J106" s="290"/>
      <c r="K106" s="290"/>
      <c r="L106" s="290"/>
      <c r="M106" s="290"/>
      <c r="N106" s="290"/>
      <c r="O106" s="290"/>
      <c r="P106" s="290"/>
      <c r="Q106" s="448"/>
      <c r="R106" s="459" t="s">
        <v>242</v>
      </c>
      <c r="S106" s="468" t="str">
        <f>IF(AM102=TRUE,"",IF(AM105="記入不要","",IF(AND(AM106=TRUE,OR(AN106=TRUE,AO106=TRUE,AP106=TRUE)),"○","×")))</f>
        <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0</v>
      </c>
      <c r="AN106" s="660" t="b">
        <v>0</v>
      </c>
      <c r="AO106" s="660" t="b">
        <v>0</v>
      </c>
      <c r="AP106" s="660" t="b">
        <v>0</v>
      </c>
      <c r="AQ106" s="1"/>
      <c r="AR106" s="1"/>
      <c r="AS106" s="1"/>
      <c r="AT106" s="1"/>
      <c r="AU106" s="1"/>
      <c r="AV106" s="1"/>
      <c r="AW106" s="1"/>
      <c r="AX106" s="1"/>
      <c r="AY106" s="1"/>
      <c r="AZ106" s="1"/>
      <c r="BA106" s="1"/>
    </row>
    <row r="107" spans="1:53" ht="27.75" customHeight="1">
      <c r="A107" s="96"/>
      <c r="B107" s="156" t="s">
        <v>2074</v>
      </c>
      <c r="C107" s="238" t="s">
        <v>1501</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c r="AN107" s="1"/>
      <c r="AO107" s="1"/>
      <c r="AP107" s="1"/>
      <c r="AQ107" s="1"/>
      <c r="AR107" s="1"/>
      <c r="AS107" s="1"/>
      <c r="AT107" s="1"/>
      <c r="AU107" s="1"/>
      <c r="AV107" s="1"/>
      <c r="AW107" s="1"/>
      <c r="AX107" s="1"/>
      <c r="AY107" s="1"/>
      <c r="AZ107" s="1"/>
      <c r="BA107" s="1"/>
    </row>
    <row r="108" spans="1:53" ht="27" customHeight="1">
      <c r="A108" s="96"/>
      <c r="B108" s="157"/>
      <c r="C108" s="239" t="s">
        <v>1114</v>
      </c>
      <c r="D108" s="292"/>
      <c r="E108" s="292"/>
      <c r="F108" s="292"/>
      <c r="G108" s="353"/>
      <c r="H108" s="380" t="s">
        <v>59</v>
      </c>
      <c r="I108" s="391" t="s">
        <v>1881</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c r="AN108" s="1"/>
      <c r="AO108" s="1"/>
      <c r="AP108" s="1"/>
      <c r="AQ108" s="1"/>
      <c r="AR108" s="1"/>
      <c r="AS108" s="1"/>
      <c r="AT108" s="1"/>
      <c r="AU108" s="1"/>
      <c r="AV108" s="1"/>
      <c r="AW108" s="1"/>
      <c r="AX108" s="1"/>
      <c r="AY108" s="1"/>
      <c r="AZ108" s="1"/>
      <c r="BA108" s="1"/>
    </row>
    <row r="109" spans="1:53" ht="37.5" customHeight="1">
      <c r="A109" s="96"/>
      <c r="B109" s="157"/>
      <c r="C109" s="240"/>
      <c r="D109" s="293"/>
      <c r="E109" s="293"/>
      <c r="F109" s="293"/>
      <c r="G109" s="354"/>
      <c r="H109" s="381" t="s">
        <v>61</v>
      </c>
      <c r="I109" s="392" t="s">
        <v>1694</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c r="AN109" s="1"/>
      <c r="AO109" s="1"/>
      <c r="AP109" s="1"/>
      <c r="AQ109" s="1"/>
      <c r="AR109" s="1"/>
      <c r="AS109" s="1"/>
      <c r="AT109" s="1"/>
      <c r="AU109" s="1"/>
      <c r="AV109" s="1"/>
      <c r="AW109" s="1"/>
      <c r="AX109" s="1"/>
      <c r="AY109" s="1"/>
      <c r="AZ109" s="1"/>
      <c r="BA109" s="1"/>
    </row>
    <row r="110" spans="1:53" ht="36" customHeight="1">
      <c r="A110" s="96"/>
      <c r="B110" s="158"/>
      <c r="C110" s="241"/>
      <c r="D110" s="294"/>
      <c r="E110" s="294"/>
      <c r="F110" s="294"/>
      <c r="G110" s="355"/>
      <c r="H110" s="382" t="s">
        <v>1565</v>
      </c>
      <c r="I110" s="393" t="s">
        <v>690</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c r="AN110" s="1"/>
      <c r="AO110" s="1"/>
      <c r="AP110" s="1"/>
      <c r="AQ110" s="1"/>
      <c r="AR110" s="1"/>
      <c r="AS110" s="1"/>
      <c r="AT110" s="1"/>
      <c r="AU110" s="1"/>
      <c r="AV110" s="1"/>
      <c r="AW110" s="1"/>
      <c r="AX110" s="1"/>
      <c r="AY110" s="1"/>
      <c r="AZ110" s="1"/>
      <c r="BA110" s="1"/>
    </row>
    <row r="111" spans="1:53" ht="21" customHeight="1">
      <c r="A111" s="96"/>
      <c r="B111" s="159" t="s">
        <v>39</v>
      </c>
      <c r="C111" s="242" t="s">
        <v>2204</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c r="AN111" s="1"/>
      <c r="AO111" s="1"/>
      <c r="AP111" s="1"/>
      <c r="AQ111" s="1"/>
      <c r="AR111" s="1"/>
      <c r="AS111" s="1"/>
      <c r="AT111" s="1"/>
      <c r="AU111" s="1"/>
      <c r="AV111" s="1"/>
      <c r="AW111" s="1"/>
      <c r="AX111" s="1"/>
      <c r="AY111" s="1"/>
      <c r="AZ111" s="1"/>
      <c r="BA111" s="1"/>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c r="AN112" s="1"/>
      <c r="AO112" s="1"/>
      <c r="AP112" s="1"/>
      <c r="AQ112" s="1"/>
      <c r="AR112" s="1"/>
      <c r="AS112" s="1"/>
      <c r="AT112" s="1"/>
      <c r="AU112" s="1"/>
      <c r="AV112" s="1"/>
      <c r="AW112" s="1"/>
      <c r="AX112" s="1"/>
      <c r="AY112" s="1"/>
      <c r="AZ112" s="1"/>
      <c r="BA112" s="1"/>
    </row>
    <row r="113" spans="1:53" s="91" customFormat="1" ht="21.75" customHeight="1">
      <c r="A113" s="97"/>
      <c r="B113" s="134" t="s">
        <v>1608</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c r="AN113" s="91"/>
      <c r="AO113" s="91"/>
      <c r="AP113" s="91"/>
      <c r="AQ113" s="91"/>
      <c r="AR113" s="91"/>
      <c r="AS113" s="91"/>
      <c r="AT113" s="91"/>
      <c r="AU113" s="91"/>
      <c r="AV113" s="91"/>
      <c r="AW113" s="91"/>
      <c r="AX113" s="91"/>
      <c r="AY113" s="91"/>
      <c r="AZ113" s="91"/>
      <c r="BA113" s="91"/>
    </row>
    <row r="114" spans="1:53" s="91" customFormat="1" ht="15.75" customHeight="1">
      <c r="A114" s="97"/>
      <c r="B114" s="153" t="s">
        <v>2106</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c r="AN114" s="91"/>
      <c r="AO114" s="91"/>
      <c r="AP114" s="91"/>
      <c r="AQ114" s="91"/>
      <c r="AR114" s="91"/>
      <c r="AS114" s="91"/>
      <c r="AT114" s="91"/>
      <c r="AU114" s="91"/>
      <c r="AV114" s="91"/>
      <c r="AW114" s="91"/>
      <c r="AX114" s="91"/>
      <c r="AY114" s="91"/>
      <c r="AZ114" s="91"/>
      <c r="BA114" s="91"/>
    </row>
    <row r="115" spans="1:53" ht="20.25" customHeight="1">
      <c r="A115" s="96"/>
      <c r="B115" s="160" t="s">
        <v>360</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N115" s="1"/>
      <c r="AO115" s="1"/>
      <c r="AP115" s="1"/>
      <c r="AQ115" s="1"/>
      <c r="AR115" s="1"/>
      <c r="AS115" s="1"/>
      <c r="AT115" s="1"/>
      <c r="AU115" s="1"/>
      <c r="AV115" s="1"/>
      <c r="AW115" s="1"/>
      <c r="AX115" s="1"/>
      <c r="AY115" s="1"/>
      <c r="AZ115" s="708"/>
      <c r="BA115" s="1"/>
    </row>
    <row r="116" spans="1:53" ht="27.75" customHeight="1">
      <c r="A116" s="96"/>
      <c r="B116" s="161" t="s">
        <v>2091</v>
      </c>
      <c r="C116" s="243"/>
      <c r="D116" s="243"/>
      <c r="E116" s="243"/>
      <c r="F116" s="243"/>
      <c r="G116" s="243"/>
      <c r="H116" s="243"/>
      <c r="I116" s="243"/>
      <c r="J116" s="243"/>
      <c r="K116" s="243"/>
      <c r="L116" s="243"/>
      <c r="M116" s="243"/>
      <c r="N116" s="243"/>
      <c r="O116" s="243"/>
      <c r="P116" s="243"/>
      <c r="Q116" s="449"/>
      <c r="R116" s="258" t="s">
        <v>367</v>
      </c>
      <c r="S116" s="470" t="str">
        <f>'別紙様式3-2（４・５月）'!W8</f>
        <v/>
      </c>
      <c r="T116" s="483" t="s">
        <v>409</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
      </c>
      <c r="AN116" s="1"/>
      <c r="AO116" s="1"/>
      <c r="AP116" s="1"/>
      <c r="AQ116" s="1"/>
      <c r="AR116" s="1"/>
      <c r="AS116" s="1"/>
      <c r="AT116" s="1"/>
      <c r="AU116" s="1"/>
      <c r="AV116" s="1"/>
      <c r="AW116" s="1"/>
      <c r="AX116" s="1"/>
      <c r="AY116" s="708"/>
      <c r="AZ116" s="1"/>
      <c r="BA116" s="1"/>
    </row>
    <row r="117" spans="1:53" ht="27.75" customHeight="1">
      <c r="A117" s="96"/>
      <c r="B117" s="162" t="s">
        <v>1346</v>
      </c>
      <c r="C117" s="244"/>
      <c r="D117" s="244"/>
      <c r="E117" s="244"/>
      <c r="F117" s="244"/>
      <c r="G117" s="244"/>
      <c r="H117" s="244"/>
      <c r="I117" s="244"/>
      <c r="J117" s="244"/>
      <c r="K117" s="244"/>
      <c r="L117" s="244"/>
      <c r="M117" s="244"/>
      <c r="N117" s="244"/>
      <c r="O117" s="244"/>
      <c r="P117" s="244"/>
      <c r="Q117" s="450"/>
      <c r="R117" s="258" t="s">
        <v>367</v>
      </c>
      <c r="S117" s="471" t="str">
        <f>'別紙様式3-3（６月以降分）'!Z5</f>
        <v/>
      </c>
      <c r="T117" s="484" t="s">
        <v>2156</v>
      </c>
      <c r="U117" s="483"/>
      <c r="V117" s="483"/>
      <c r="W117" s="483"/>
      <c r="X117" s="483"/>
      <c r="Y117" s="483"/>
      <c r="Z117" s="483"/>
      <c r="AA117" s="483"/>
      <c r="AB117" s="483"/>
      <c r="AC117" s="483"/>
      <c r="AD117" s="483"/>
      <c r="AE117" s="483"/>
      <c r="AF117" s="575"/>
      <c r="AG117" s="217"/>
      <c r="AH117" s="217"/>
      <c r="AI117" s="217"/>
      <c r="AJ117" s="217"/>
      <c r="AK117" s="96"/>
      <c r="AL117" s="96"/>
      <c r="AM117" s="1"/>
      <c r="AN117" s="1"/>
      <c r="AO117" s="1"/>
      <c r="AP117" s="1"/>
      <c r="AQ117" s="1"/>
      <c r="AR117" s="1"/>
      <c r="AS117" s="1"/>
      <c r="AT117" s="1"/>
      <c r="AU117" s="1"/>
      <c r="AV117" s="1"/>
      <c r="AW117" s="1"/>
      <c r="AX117" s="1"/>
      <c r="AY117" s="708"/>
      <c r="AZ117" s="1"/>
      <c r="BA117" s="1"/>
    </row>
    <row r="118" spans="1:53" ht="27.75" customHeight="1">
      <c r="A118" s="96"/>
      <c r="B118" s="162" t="s">
        <v>2157</v>
      </c>
      <c r="C118" s="244"/>
      <c r="D118" s="244"/>
      <c r="E118" s="244"/>
      <c r="F118" s="244"/>
      <c r="G118" s="244"/>
      <c r="H118" s="244"/>
      <c r="I118" s="244"/>
      <c r="J118" s="244"/>
      <c r="K118" s="244"/>
      <c r="L118" s="244"/>
      <c r="M118" s="244"/>
      <c r="N118" s="244"/>
      <c r="O118" s="244"/>
      <c r="P118" s="244"/>
      <c r="Q118" s="450"/>
      <c r="R118" s="258" t="s">
        <v>367</v>
      </c>
      <c r="S118" s="470" t="str">
        <f>'別紙様式3-3（６月以降分）'!Z7</f>
        <v/>
      </c>
      <c r="T118" s="484" t="s">
        <v>2156</v>
      </c>
      <c r="U118" s="483"/>
      <c r="V118" s="483"/>
      <c r="W118" s="483"/>
      <c r="X118" s="483"/>
      <c r="Y118" s="483"/>
      <c r="Z118" s="483"/>
      <c r="AA118" s="483"/>
      <c r="AB118" s="483"/>
      <c r="AC118" s="483"/>
      <c r="AD118" s="483"/>
      <c r="AE118" s="483"/>
      <c r="AF118" s="575"/>
      <c r="AG118" s="217"/>
      <c r="AH118" s="217"/>
      <c r="AI118" s="217"/>
      <c r="AJ118" s="217"/>
      <c r="AK118" s="96"/>
      <c r="AL118" s="96"/>
      <c r="AM118" s="1"/>
      <c r="AN118" s="1"/>
      <c r="AO118" s="1"/>
      <c r="AP118" s="1"/>
      <c r="AQ118" s="1"/>
      <c r="AR118" s="1"/>
      <c r="AS118" s="1"/>
      <c r="AT118" s="708"/>
      <c r="AU118" s="708"/>
      <c r="AV118" s="708"/>
      <c r="AW118" s="708"/>
      <c r="AX118" s="708"/>
      <c r="AY118" s="1"/>
      <c r="AZ118" s="1"/>
      <c r="BA118" s="1"/>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AN119" s="1"/>
      <c r="AO119" s="1"/>
      <c r="AP119" s="1"/>
      <c r="AQ119" s="1"/>
      <c r="AR119" s="1"/>
      <c r="AS119" s="1"/>
      <c r="AT119" s="1"/>
      <c r="AU119" s="1"/>
      <c r="AV119" s="1"/>
      <c r="AW119" s="1"/>
      <c r="AX119" s="1"/>
      <c r="AY119" s="1"/>
      <c r="AZ119" s="1"/>
      <c r="BA119" s="708"/>
    </row>
    <row r="120" spans="1:53" ht="14.25">
      <c r="A120" s="96"/>
      <c r="B120" s="148" t="s">
        <v>2092</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
      </c>
      <c r="AL120" s="96"/>
      <c r="AM120" s="659" t="s">
        <v>2178</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1186</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M121" s="91"/>
      <c r="AN121" s="93"/>
      <c r="AO121" s="694"/>
      <c r="AP121" s="694"/>
      <c r="AQ121" s="694"/>
      <c r="AR121" s="694"/>
      <c r="AS121" s="706"/>
      <c r="AT121" s="91"/>
      <c r="AU121" s="91"/>
      <c r="AV121" s="91"/>
      <c r="AW121" s="91"/>
      <c r="AX121" s="91"/>
      <c r="AY121" s="707"/>
      <c r="AZ121" s="91"/>
      <c r="BA121" s="91"/>
    </row>
    <row r="122" spans="1:53" s="91" customFormat="1" ht="16.5" customHeight="1">
      <c r="A122" s="97"/>
      <c r="B122" s="164"/>
      <c r="C122" s="246"/>
      <c r="D122" s="297" t="s">
        <v>157</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T122" s="91"/>
      <c r="AU122" s="91"/>
      <c r="AV122" s="91"/>
      <c r="AW122" s="91"/>
      <c r="AX122" s="91"/>
      <c r="AY122" s="707"/>
      <c r="AZ122" s="91"/>
      <c r="BA122" s="91"/>
    </row>
    <row r="123" spans="1:53" s="91" customFormat="1" ht="16.5" customHeight="1">
      <c r="A123" s="97"/>
      <c r="B123" s="164"/>
      <c r="C123" s="247"/>
      <c r="D123" s="297" t="s">
        <v>363</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0</v>
      </c>
      <c r="AN123" s="93"/>
      <c r="AO123" s="694"/>
      <c r="AP123" s="694"/>
      <c r="AQ123" s="694"/>
      <c r="AR123" s="694"/>
      <c r="AS123" s="706"/>
      <c r="AT123" s="91"/>
      <c r="AU123" s="91"/>
      <c r="AV123" s="91"/>
      <c r="AW123" s="91"/>
      <c r="AX123" s="91"/>
      <c r="AY123" s="707"/>
      <c r="AZ123" s="91"/>
      <c r="BA123" s="91"/>
    </row>
    <row r="124" spans="1:53" s="91" customFormat="1" ht="25.5" customHeight="1">
      <c r="A124" s="97"/>
      <c r="B124" s="164"/>
      <c r="C124" s="247"/>
      <c r="D124" s="298" t="s">
        <v>364</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Q124" s="91"/>
      <c r="AR124" s="707"/>
      <c r="AS124" s="91"/>
      <c r="AT124" s="91"/>
      <c r="AU124" s="91"/>
      <c r="AV124" s="91"/>
      <c r="AW124" s="91"/>
      <c r="AX124" s="91"/>
      <c r="AY124" s="91"/>
      <c r="AZ124" s="91"/>
      <c r="BA124" s="91"/>
    </row>
    <row r="125" spans="1:53" s="91" customFormat="1" ht="18" customHeight="1">
      <c r="A125" s="97"/>
      <c r="B125" s="165"/>
      <c r="C125" s="248"/>
      <c r="D125" s="299" t="s">
        <v>333</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30</v>
      </c>
      <c r="AL125" s="97"/>
      <c r="AM125" s="660" t="b">
        <v>0</v>
      </c>
      <c r="AN125" s="695" t="s">
        <v>2177</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c r="AM126" s="1"/>
      <c r="AN126" s="1"/>
      <c r="AO126" s="1"/>
      <c r="AP126" s="1"/>
      <c r="AQ126" s="1"/>
      <c r="AR126" s="1"/>
      <c r="AS126" s="1"/>
      <c r="AT126" s="1"/>
      <c r="AU126" s="1"/>
      <c r="AV126" s="1"/>
      <c r="AW126" s="1"/>
      <c r="AX126" s="1"/>
      <c r="AY126" s="1"/>
      <c r="AZ126" s="1"/>
      <c r="BA126" s="1"/>
    </row>
    <row r="127" spans="1:53" ht="19.5" customHeight="1">
      <c r="A127" s="96"/>
      <c r="B127" s="167" t="s">
        <v>1574</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M127" s="1"/>
      <c r="AN127" s="1"/>
      <c r="AO127" s="1"/>
      <c r="AP127" s="1"/>
      <c r="AQ127" s="1"/>
      <c r="AR127" s="1"/>
      <c r="AS127" s="1"/>
      <c r="AT127" s="708"/>
      <c r="AU127" s="708"/>
      <c r="AV127" s="708"/>
      <c r="AW127" s="708"/>
      <c r="AX127" s="708"/>
      <c r="AY127" s="1"/>
      <c r="AZ127" s="1"/>
      <c r="BA127" s="1"/>
    </row>
    <row r="128" spans="1:53" ht="14.25">
      <c r="A128" s="96"/>
      <c r="B128" s="168" t="s">
        <v>1846</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該当</v>
      </c>
      <c r="AJ128" s="586"/>
      <c r="AK128" s="609"/>
      <c r="AL128" s="96"/>
      <c r="AM128" s="1"/>
      <c r="AN128" s="1"/>
      <c r="AO128" s="1"/>
      <c r="AP128" s="1"/>
      <c r="AQ128" s="1"/>
      <c r="AR128" s="1"/>
      <c r="AS128" s="1"/>
      <c r="AT128" s="708"/>
      <c r="AU128" s="708"/>
      <c r="AV128" s="708"/>
      <c r="AW128" s="708"/>
      <c r="AX128" s="708"/>
      <c r="AY128" s="1"/>
      <c r="AZ128" s="1"/>
      <c r="BA128" s="1"/>
    </row>
    <row r="129" spans="1:53" ht="27" customHeight="1">
      <c r="A129" s="96"/>
      <c r="B129" s="169" t="s">
        <v>367</v>
      </c>
      <c r="C129" s="250" t="s">
        <v>2094</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M129" s="1"/>
      <c r="AN129" s="1"/>
      <c r="AO129" s="1"/>
      <c r="AP129" s="1"/>
      <c r="AQ129" s="1"/>
      <c r="AR129" s="1"/>
      <c r="AS129" s="1"/>
      <c r="AT129" s="708"/>
      <c r="AU129" s="708"/>
      <c r="AV129" s="708"/>
      <c r="AW129" s="708"/>
      <c r="AX129" s="708"/>
      <c r="AY129" s="1"/>
      <c r="AZ129" s="1"/>
      <c r="BA129" s="1"/>
    </row>
    <row r="130" spans="1:53"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3" ht="14.25">
      <c r="A131" s="96"/>
      <c r="B131" s="168" t="s">
        <v>1450</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
      </c>
      <c r="AJ131" s="586"/>
      <c r="AK131" s="609"/>
      <c r="AL131" s="96"/>
      <c r="AT131" s="708"/>
      <c r="AU131" s="708"/>
      <c r="AV131" s="708"/>
      <c r="AW131" s="708"/>
      <c r="AX131" s="708"/>
    </row>
    <row r="132" spans="1:53" ht="38.25" customHeight="1">
      <c r="A132" s="96"/>
      <c r="B132" s="147" t="s">
        <v>367</v>
      </c>
      <c r="C132" s="217" t="s">
        <v>2210</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2209</v>
      </c>
      <c r="AO132" s="704"/>
      <c r="AP132" s="704"/>
      <c r="AQ132" s="704"/>
      <c r="AR132" s="704"/>
      <c r="AS132" s="704"/>
      <c r="AT132" s="704"/>
      <c r="AU132" s="704"/>
      <c r="AV132" s="704"/>
      <c r="AW132" s="704"/>
      <c r="AX132" s="704"/>
      <c r="AY132" s="711"/>
    </row>
    <row r="133" spans="1:53"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3"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2165</v>
      </c>
      <c r="AN134" s="697" t="s">
        <v>261</v>
      </c>
      <c r="AO134" s="705"/>
      <c r="AP134" s="705"/>
      <c r="AQ134" s="705"/>
      <c r="AR134" s="705"/>
      <c r="AS134" s="705"/>
      <c r="AT134" s="705"/>
      <c r="AU134" s="705"/>
      <c r="AV134" s="705"/>
      <c r="AW134" s="705"/>
      <c r="AX134" s="705"/>
      <c r="AY134" s="712"/>
    </row>
    <row r="135" spans="1:53" s="94" customFormat="1" ht="14.25" customHeight="1">
      <c r="A135" s="100"/>
      <c r="B135" s="171" t="s">
        <v>981</v>
      </c>
      <c r="C135" s="252"/>
      <c r="D135" s="252"/>
      <c r="E135" s="321"/>
      <c r="F135" s="337"/>
      <c r="G135" s="357" t="s">
        <v>2218</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3" s="94" customFormat="1" ht="13.5" customHeight="1">
      <c r="A136" s="100"/>
      <c r="B136" s="172"/>
      <c r="C136" s="253"/>
      <c r="D136" s="253"/>
      <c r="E136" s="322"/>
      <c r="F136" s="338"/>
      <c r="G136" s="358" t="s">
        <v>173</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3" s="94" customFormat="1" ht="13.5" customHeight="1">
      <c r="A137" s="100"/>
      <c r="B137" s="172"/>
      <c r="C137" s="253"/>
      <c r="D137" s="253"/>
      <c r="E137" s="322"/>
      <c r="F137" s="338"/>
      <c r="G137" s="358" t="s">
        <v>177</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3" s="94" customFormat="1" ht="13.5" customHeight="1">
      <c r="A138" s="100"/>
      <c r="B138" s="173"/>
      <c r="C138" s="254"/>
      <c r="D138" s="254"/>
      <c r="E138" s="323"/>
      <c r="F138" s="339"/>
      <c r="G138" s="359" t="s">
        <v>2220</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0</v>
      </c>
    </row>
    <row r="139" spans="1:53" s="94" customFormat="1" ht="24.75" customHeight="1">
      <c r="A139" s="100"/>
      <c r="B139" s="171" t="s">
        <v>1412</v>
      </c>
      <c r="C139" s="252"/>
      <c r="D139" s="252"/>
      <c r="E139" s="321"/>
      <c r="F139" s="340"/>
      <c r="G139" s="360" t="s">
        <v>2221</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3" s="94" customFormat="1" ht="13.5" customHeight="1">
      <c r="A140" s="100"/>
      <c r="B140" s="172"/>
      <c r="C140" s="253"/>
      <c r="D140" s="253"/>
      <c r="E140" s="322"/>
      <c r="F140" s="338"/>
      <c r="G140" s="358" t="s">
        <v>92</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3" s="94" customFormat="1" ht="13.5" customHeight="1">
      <c r="A141" s="100"/>
      <c r="B141" s="172"/>
      <c r="C141" s="253"/>
      <c r="D141" s="253"/>
      <c r="E141" s="322"/>
      <c r="F141" s="338"/>
      <c r="G141" s="358" t="s">
        <v>184</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3" s="94" customFormat="1" ht="13.5" customHeight="1">
      <c r="A142" s="100"/>
      <c r="B142" s="173"/>
      <c r="C142" s="254"/>
      <c r="D142" s="254"/>
      <c r="E142" s="323"/>
      <c r="F142" s="341"/>
      <c r="G142" s="361" t="s">
        <v>188</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3" s="94" customFormat="1" ht="13.5" customHeight="1">
      <c r="A143" s="100"/>
      <c r="B143" s="171" t="s">
        <v>1193</v>
      </c>
      <c r="C143" s="252"/>
      <c r="D143" s="252"/>
      <c r="E143" s="321"/>
      <c r="F143" s="342"/>
      <c r="G143" s="360" t="s">
        <v>182</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3" s="94" customFormat="1" ht="22.5" customHeight="1">
      <c r="A144" s="100"/>
      <c r="B144" s="172"/>
      <c r="C144" s="253"/>
      <c r="D144" s="253"/>
      <c r="E144" s="322"/>
      <c r="F144" s="338"/>
      <c r="G144" s="358" t="s">
        <v>72</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191</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172</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1756</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2205</v>
      </c>
      <c r="C148" s="252"/>
      <c r="D148" s="252"/>
      <c r="E148" s="321"/>
      <c r="F148" s="340"/>
      <c r="G148" s="364" t="s">
        <v>2206</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199</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201</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0</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204</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2207</v>
      </c>
      <c r="C152" s="252"/>
      <c r="D152" s="252"/>
      <c r="E152" s="321"/>
      <c r="F152" s="342"/>
      <c r="G152" s="365" t="s">
        <v>209</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0</v>
      </c>
    </row>
    <row r="153" spans="1:51" s="94" customFormat="1" ht="21" customHeight="1">
      <c r="A153" s="100"/>
      <c r="B153" s="172"/>
      <c r="C153" s="253"/>
      <c r="D153" s="253"/>
      <c r="E153" s="322" t="b">
        <v>1</v>
      </c>
      <c r="F153" s="338"/>
      <c r="G153" s="362" t="s">
        <v>103</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0</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21</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211</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2208</v>
      </c>
      <c r="C156" s="252"/>
      <c r="D156" s="252"/>
      <c r="E156" s="321"/>
      <c r="F156" s="342"/>
      <c r="G156" s="365" t="s">
        <v>2222</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217</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2223</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2224</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1305</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71</v>
      </c>
      <c r="C164" s="218" t="s">
        <v>87</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N164" s="91"/>
      <c r="AO164" s="91"/>
      <c r="AP164" s="91"/>
      <c r="AQ164" s="91"/>
      <c r="AR164" s="91"/>
      <c r="AS164" s="91"/>
      <c r="AT164" s="707"/>
      <c r="AU164" s="707"/>
      <c r="AV164" s="707"/>
      <c r="AW164" s="707"/>
      <c r="AX164" s="707"/>
      <c r="AY164" s="91"/>
      <c r="AZ164" s="91"/>
      <c r="BA164" s="91"/>
    </row>
    <row r="165" spans="1:53" ht="22.5" customHeight="1">
      <c r="A165" s="96"/>
      <c r="B165" s="147" t="s">
        <v>71</v>
      </c>
      <c r="C165" s="250" t="s">
        <v>434</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N165" s="1"/>
      <c r="AO165" s="1"/>
      <c r="AP165" s="1"/>
      <c r="AQ165" s="1"/>
      <c r="AR165" s="1"/>
      <c r="AS165" s="1"/>
      <c r="AT165" s="708"/>
      <c r="AU165" s="708"/>
      <c r="AV165" s="708"/>
      <c r="AW165" s="708"/>
      <c r="AX165" s="708"/>
      <c r="AY165" s="1"/>
      <c r="AZ165" s="1"/>
      <c r="BA165" s="1"/>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N167" s="1"/>
      <c r="AO167" s="1"/>
      <c r="AP167" s="1"/>
      <c r="AQ167" s="1"/>
      <c r="AR167" s="1"/>
      <c r="AS167" s="1"/>
      <c r="AT167" s="1"/>
      <c r="AU167" s="1"/>
      <c r="AV167" s="1"/>
      <c r="AW167" s="1"/>
      <c r="AX167" s="1"/>
      <c r="AY167" s="708"/>
      <c r="AZ167" s="1"/>
      <c r="BA167" s="1"/>
    </row>
    <row r="168" spans="1:53" ht="67.5" customHeight="1">
      <c r="A168" s="96"/>
      <c r="B168" s="178" t="s">
        <v>171</v>
      </c>
      <c r="C168" s="260" t="s">
        <v>200</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c r="AN168" s="1"/>
      <c r="AO168" s="1"/>
      <c r="AP168" s="1"/>
      <c r="AQ168" s="1"/>
      <c r="AR168" s="1"/>
      <c r="AS168" s="1"/>
      <c r="AT168" s="1"/>
      <c r="AU168" s="1"/>
      <c r="AV168" s="1"/>
      <c r="AW168" s="1"/>
      <c r="AX168" s="1"/>
      <c r="AY168" s="1"/>
      <c r="AZ168" s="1"/>
      <c r="BA168" s="1"/>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46</v>
      </c>
      <c r="D170" s="261"/>
      <c r="E170" s="325"/>
      <c r="F170" s="344"/>
      <c r="G170" s="261" t="s">
        <v>25</v>
      </c>
      <c r="H170" s="325"/>
      <c r="I170" s="344"/>
      <c r="J170" s="261" t="s">
        <v>18</v>
      </c>
      <c r="K170" s="325"/>
      <c r="L170" s="344"/>
      <c r="M170" s="261" t="s">
        <v>43</v>
      </c>
      <c r="N170" s="300"/>
      <c r="O170" s="424" t="s">
        <v>38</v>
      </c>
      <c r="P170" s="424"/>
      <c r="Q170" s="424"/>
      <c r="R170" s="461" t="str">
        <f>IF(H7="","",H7)</f>
        <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237</v>
      </c>
      <c r="P171" s="425"/>
      <c r="Q171" s="425"/>
      <c r="R171" s="462" t="s">
        <v>50</v>
      </c>
      <c r="S171" s="462"/>
      <c r="T171" s="485"/>
      <c r="U171" s="485"/>
      <c r="V171" s="485"/>
      <c r="W171" s="485"/>
      <c r="X171" s="485"/>
      <c r="Y171" s="544" t="s">
        <v>131</v>
      </c>
      <c r="Z171" s="544"/>
      <c r="AA171" s="485"/>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25">
      <c r="A174" s="96"/>
      <c r="B174" s="181" t="s">
        <v>245</v>
      </c>
      <c r="C174" s="264"/>
      <c r="D174" s="97"/>
      <c r="E174" s="97"/>
      <c r="F174" s="105" t="s">
        <v>247</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222</v>
      </c>
      <c r="C175" s="99" t="s">
        <v>2095</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71</v>
      </c>
      <c r="C176" s="99" t="s">
        <v>993</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1166</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16</v>
      </c>
      <c r="C179" s="265" t="s">
        <v>2097</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2148</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251</v>
      </c>
      <c r="C181" s="267" t="s">
        <v>2004</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1303</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16</v>
      </c>
      <c r="C184" s="265" t="s">
        <v>983</v>
      </c>
      <c r="D184" s="302"/>
      <c r="E184" s="302"/>
      <c r="F184" s="302"/>
      <c r="G184" s="302"/>
      <c r="H184" s="302"/>
      <c r="I184" s="394"/>
      <c r="J184" s="268" t="s">
        <v>2024</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
      </c>
      <c r="AL184" s="96"/>
    </row>
    <row r="185" spans="1:39" ht="27.75" customHeight="1">
      <c r="A185" s="96"/>
      <c r="B185" s="187" t="s">
        <v>251</v>
      </c>
      <c r="C185" s="268" t="s">
        <v>2098</v>
      </c>
      <c r="D185" s="268"/>
      <c r="E185" s="268"/>
      <c r="F185" s="268"/>
      <c r="G185" s="268"/>
      <c r="H185" s="268"/>
      <c r="I185" s="268"/>
      <c r="J185" s="405" t="s">
        <v>1474</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872</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2226</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
      </c>
      <c r="AL187" s="96"/>
    </row>
    <row r="188" spans="1:39">
      <c r="A188" s="96"/>
      <c r="B188" s="187"/>
      <c r="C188" s="268"/>
      <c r="D188" s="268"/>
      <c r="E188" s="268"/>
      <c r="F188" s="268"/>
      <c r="G188" s="268"/>
      <c r="H188" s="268"/>
      <c r="I188" s="268"/>
      <c r="J188" s="405" t="s">
        <v>1974</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
      </c>
      <c r="AL188" s="96"/>
    </row>
    <row r="189" spans="1:39" ht="25.5" customHeight="1">
      <c r="A189" s="96"/>
      <c r="B189" s="187" t="s">
        <v>2109</v>
      </c>
      <c r="C189" s="269" t="s">
        <v>1716</v>
      </c>
      <c r="D189" s="269"/>
      <c r="E189" s="269"/>
      <c r="F189" s="269"/>
      <c r="G189" s="269"/>
      <c r="H189" s="269"/>
      <c r="I189" s="269"/>
      <c r="J189" s="406" t="s">
        <v>2107</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IF(AM81=TRUE,"",IF(AI85="該当",IF(AND(T88="○",T94="○"),"○","×"),""))</f>
        <v>×</v>
      </c>
      <c r="AL189" s="96"/>
      <c r="AM189" s="675"/>
    </row>
    <row r="190" spans="1:39" ht="25.5" customHeight="1">
      <c r="A190" s="96"/>
      <c r="B190" s="187"/>
      <c r="C190" s="269"/>
      <c r="D190" s="269"/>
      <c r="E190" s="269"/>
      <c r="F190" s="269"/>
      <c r="G190" s="269"/>
      <c r="H190" s="269"/>
      <c r="I190" s="269"/>
      <c r="J190" s="406" t="s">
        <v>2108</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IF(AM81=TRUE,"",IF(AI85="該当",IF(OR(T88="○",T94="○"),"○","×"),""))</f>
        <v>×</v>
      </c>
      <c r="AL190" s="96"/>
    </row>
    <row r="191" spans="1:39" ht="15" customHeight="1">
      <c r="A191" s="96"/>
      <c r="B191" s="187" t="s">
        <v>2099</v>
      </c>
      <c r="C191" s="269" t="s">
        <v>1543</v>
      </c>
      <c r="D191" s="269"/>
      <c r="E191" s="269"/>
      <c r="F191" s="269"/>
      <c r="G191" s="269"/>
      <c r="H191" s="269"/>
      <c r="I191" s="269"/>
      <c r="J191" s="406" t="s">
        <v>125</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
      </c>
      <c r="AL191" s="96"/>
    </row>
    <row r="192" spans="1:39" ht="37.5" customHeight="1">
      <c r="A192" s="96"/>
      <c r="B192" s="187" t="s">
        <v>1696</v>
      </c>
      <c r="C192" s="269" t="s">
        <v>2101</v>
      </c>
      <c r="D192" s="269"/>
      <c r="E192" s="269"/>
      <c r="F192" s="269"/>
      <c r="G192" s="269"/>
      <c r="H192" s="269"/>
      <c r="I192" s="269"/>
      <c r="J192" s="406" t="s">
        <v>1826</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2110</v>
      </c>
      <c r="C193" s="270" t="s">
        <v>797</v>
      </c>
      <c r="D193" s="270"/>
      <c r="E193" s="270"/>
      <c r="F193" s="270"/>
      <c r="G193" s="270"/>
      <c r="H193" s="270"/>
      <c r="I193" s="270"/>
      <c r="J193" s="270" t="s">
        <v>2102</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A195" s="1"/>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
    </row>
    <row r="196" spans="1:38">
      <c r="A196" s="1"/>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
    </row>
    <row r="197" spans="1:38">
      <c r="A197" s="1"/>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
    </row>
    <row r="198" spans="1:38">
      <c r="A198" s="1"/>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
    </row>
    <row r="199" spans="1:38">
      <c r="A199" s="1"/>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
    </row>
    <row r="200" spans="1:38">
      <c r="A200" s="1"/>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
    </row>
    <row r="201" spans="1:38">
      <c r="A201" s="1"/>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
    </row>
    <row r="202" spans="1:38">
      <c r="A202" s="1"/>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
    </row>
    <row r="203" spans="1:38">
      <c r="A203" s="1"/>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
    </row>
    <row r="204" spans="1:38">
      <c r="A204" s="1"/>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
    </row>
    <row r="205" spans="1:38">
      <c r="A205" s="1"/>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
    </row>
    <row r="206" spans="1:38">
      <c r="A206" s="1"/>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
    </row>
    <row r="207" spans="1:38">
      <c r="A207" s="1"/>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
    </row>
    <row r="208" spans="1:38">
      <c r="A208" s="1"/>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
    </row>
    <row r="209" spans="1:38">
      <c r="A209" s="1"/>
      <c r="B209" s="1"/>
      <c r="C209" s="18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1"/>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0" max="37" man="1"/>
    <brk id="101" max="37" man="1"/>
    <brk id="126"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123</xdr:row>
                    <xdr:rowOff>323850</xdr:rowOff>
                  </from>
                  <to xmlns:xdr="http://schemas.openxmlformats.org/drawingml/2006/spreadsheetDrawing">
                    <xdr:col>2</xdr:col>
                    <xdr:colOff>30480</xdr:colOff>
                    <xdr:row>126</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79</xdr:row>
                    <xdr:rowOff>198120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86</xdr:row>
                    <xdr:rowOff>198120</xdr:rowOff>
                  </from>
                  <to xmlns:xdr="http://schemas.openxmlformats.org/drawingml/2006/spreadsheetDrawing">
                    <xdr:col>3</xdr:col>
                    <xdr:colOff>182880</xdr:colOff>
                    <xdr:row>88</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93</xdr:row>
                    <xdr:rowOff>22860</xdr:rowOff>
                  </from>
                  <to xmlns:xdr="http://schemas.openxmlformats.org/drawingml/2006/spreadsheetDrawing">
                    <xdr:col>3</xdr:col>
                    <xdr:colOff>182880</xdr:colOff>
                    <xdr:row>93</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95</xdr:row>
                    <xdr:rowOff>273685</xdr:rowOff>
                  </from>
                  <to xmlns:xdr="http://schemas.openxmlformats.org/drawingml/2006/spreadsheetDrawing">
                    <xdr:col>8</xdr:col>
                    <xdr:colOff>76200</xdr:colOff>
                    <xdr:row>96</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98</xdr:row>
                    <xdr:rowOff>0</xdr:rowOff>
                  </from>
                  <to xmlns:xdr="http://schemas.openxmlformats.org/drawingml/2006/spreadsheetDrawing">
                    <xdr:col>8</xdr:col>
                    <xdr:colOff>76200</xdr:colOff>
                    <xdr:row>98</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101</xdr:row>
                    <xdr:rowOff>22225</xdr:rowOff>
                  </from>
                  <to xmlns:xdr="http://schemas.openxmlformats.org/drawingml/2006/spreadsheetDrawing">
                    <xdr:col>14</xdr:col>
                    <xdr:colOff>0</xdr:colOff>
                    <xdr:row>102</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104</xdr:row>
                    <xdr:rowOff>190500</xdr:rowOff>
                  </from>
                  <to xmlns:xdr="http://schemas.openxmlformats.org/drawingml/2006/spreadsheetDrawing">
                    <xdr:col>2</xdr:col>
                    <xdr:colOff>175260</xdr:colOff>
                    <xdr:row>106</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107</xdr:row>
                    <xdr:rowOff>60325</xdr:rowOff>
                  </from>
                  <to xmlns:xdr="http://schemas.openxmlformats.org/drawingml/2006/spreadsheetDrawing">
                    <xdr:col>7</xdr:col>
                    <xdr:colOff>76200</xdr:colOff>
                    <xdr:row>107</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108</xdr:row>
                    <xdr:rowOff>136525</xdr:rowOff>
                  </from>
                  <to xmlns:xdr="http://schemas.openxmlformats.org/drawingml/2006/spreadsheetDrawing">
                    <xdr:col>7</xdr:col>
                    <xdr:colOff>76200</xdr:colOff>
                    <xdr:row>108</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109</xdr:row>
                    <xdr:rowOff>121920</xdr:rowOff>
                  </from>
                  <to xmlns:xdr="http://schemas.openxmlformats.org/drawingml/2006/spreadsheetDrawing">
                    <xdr:col>7</xdr:col>
                    <xdr:colOff>60960</xdr:colOff>
                    <xdr:row>109</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120</xdr:row>
                    <xdr:rowOff>213360</xdr:rowOff>
                  </from>
                  <to xmlns:xdr="http://schemas.openxmlformats.org/drawingml/2006/spreadsheetDrawing">
                    <xdr:col>3</xdr:col>
                    <xdr:colOff>60960</xdr:colOff>
                    <xdr:row>122</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121</xdr:row>
                    <xdr:rowOff>190500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123</xdr:row>
                    <xdr:rowOff>45720</xdr:rowOff>
                  </from>
                  <to xmlns:xdr="http://schemas.openxmlformats.org/drawingml/2006/spreadsheetDrawing">
                    <xdr:col>3</xdr:col>
                    <xdr:colOff>60960</xdr:colOff>
                    <xdr:row>123</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123</xdr:row>
                    <xdr:rowOff>323850</xdr:rowOff>
                  </from>
                  <to xmlns:xdr="http://schemas.openxmlformats.org/drawingml/2006/spreadsheetDrawing">
                    <xdr:col>3</xdr:col>
                    <xdr:colOff>68580</xdr:colOff>
                    <xdr:row>124</xdr:row>
                    <xdr:rowOff>221615</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83820</xdr:colOff>
                    <xdr:row>65</xdr:row>
                    <xdr:rowOff>7620</xdr:rowOff>
                  </from>
                  <to xmlns:xdr="http://schemas.openxmlformats.org/drawingml/2006/spreadsheetDrawing">
                    <xdr:col>3</xdr:col>
                    <xdr:colOff>175260</xdr:colOff>
                    <xdr:row>65</xdr:row>
                    <xdr:rowOff>259080</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190500</xdr:colOff>
                    <xdr:row>134</xdr:row>
                    <xdr:rowOff>159385</xdr:rowOff>
                  </from>
                  <to xmlns:xdr="http://schemas.openxmlformats.org/drawingml/2006/spreadsheetDrawing">
                    <xdr:col>6</xdr:col>
                    <xdr:colOff>0</xdr:colOff>
                    <xdr:row>136</xdr:row>
                    <xdr:rowOff>30480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190500</xdr:colOff>
                    <xdr:row>135</xdr:row>
                    <xdr:rowOff>152400</xdr:rowOff>
                  </from>
                  <to xmlns:xdr="http://schemas.openxmlformats.org/drawingml/2006/spreadsheetDrawing">
                    <xdr:col>6</xdr:col>
                    <xdr:colOff>0</xdr:colOff>
                    <xdr:row>137</xdr:row>
                    <xdr:rowOff>30480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31115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190500</xdr:colOff>
                    <xdr:row>133</xdr:row>
                    <xdr:rowOff>152400</xdr:rowOff>
                  </from>
                  <to xmlns:xdr="http://schemas.openxmlformats.org/drawingml/2006/spreadsheetDrawing">
                    <xdr:col>6</xdr:col>
                    <xdr:colOff>0</xdr:colOff>
                    <xdr:row>135</xdr:row>
                    <xdr:rowOff>22860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190500</xdr:colOff>
                    <xdr:row>138</xdr:row>
                    <xdr:rowOff>38100</xdr:rowOff>
                  </from>
                  <to xmlns:xdr="http://schemas.openxmlformats.org/drawingml/2006/spreadsheetDrawing">
                    <xdr:col>6</xdr:col>
                    <xdr:colOff>0</xdr:colOff>
                    <xdr:row>138</xdr:row>
                    <xdr:rowOff>236855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190500</xdr:colOff>
                    <xdr:row>138</xdr:row>
                    <xdr:rowOff>297180</xdr:rowOff>
                  </from>
                  <to xmlns:xdr="http://schemas.openxmlformats.org/drawingml/2006/spreadsheetDrawing">
                    <xdr:col>6</xdr:col>
                    <xdr:colOff>0</xdr:colOff>
                    <xdr:row>140</xdr:row>
                    <xdr:rowOff>30480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190500</xdr:colOff>
                    <xdr:row>139</xdr:row>
                    <xdr:rowOff>144780</xdr:rowOff>
                  </from>
                  <to xmlns:xdr="http://schemas.openxmlformats.org/drawingml/2006/spreadsheetDrawing">
                    <xdr:col>6</xdr:col>
                    <xdr:colOff>0</xdr:colOff>
                    <xdr:row>141</xdr:row>
                    <xdr:rowOff>30480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190500</xdr:colOff>
                    <xdr:row>140</xdr:row>
                    <xdr:rowOff>160020</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190500</xdr:colOff>
                    <xdr:row>141</xdr:row>
                    <xdr:rowOff>171450</xdr:rowOff>
                  </from>
                  <to xmlns:xdr="http://schemas.openxmlformats.org/drawingml/2006/spreadsheetDrawing">
                    <xdr:col>6</xdr:col>
                    <xdr:colOff>0</xdr:colOff>
                    <xdr:row>143</xdr:row>
                    <xdr:rowOff>45720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190500</xdr:colOff>
                    <xdr:row>143</xdr:row>
                    <xdr:rowOff>30480</xdr:rowOff>
                  </from>
                  <to xmlns:xdr="http://schemas.openxmlformats.org/drawingml/2006/spreadsheetDrawing">
                    <xdr:col>6</xdr:col>
                    <xdr:colOff>0</xdr:colOff>
                    <xdr:row>143</xdr:row>
                    <xdr:rowOff>236220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190500</xdr:colOff>
                    <xdr:row>143</xdr:row>
                    <xdr:rowOff>266700</xdr:rowOff>
                  </from>
                  <to xmlns:xdr="http://schemas.openxmlformats.org/drawingml/2006/spreadsheetDrawing">
                    <xdr:col>6</xdr:col>
                    <xdr:colOff>0</xdr:colOff>
                    <xdr:row>145</xdr:row>
                    <xdr:rowOff>30480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190500</xdr:colOff>
                    <xdr:row>144</xdr:row>
                    <xdr:rowOff>152400</xdr:rowOff>
                  </from>
                  <to xmlns:xdr="http://schemas.openxmlformats.org/drawingml/2006/spreadsheetDrawing">
                    <xdr:col>6</xdr:col>
                    <xdr:colOff>0</xdr:colOff>
                    <xdr:row>146</xdr:row>
                    <xdr:rowOff>30480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45720</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190500</xdr:colOff>
                    <xdr:row>150</xdr:row>
                    <xdr:rowOff>171450</xdr:rowOff>
                  </from>
                  <to xmlns:xdr="http://schemas.openxmlformats.org/drawingml/2006/spreadsheetDrawing">
                    <xdr:col>6</xdr:col>
                    <xdr:colOff>0</xdr:colOff>
                    <xdr:row>152</xdr:row>
                    <xdr:rowOff>45720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8FCAE050-01A3-47C6-8E5B-38581BFEBEE8}">
            <xm:f>'別紙様式3-3（６月以降分）'!$N$6=0</xm:f>
            <x14:dxf>
              <font>
                <color theme="2" tint="-0.1"/>
              </font>
              <fill>
                <patternFill>
                  <bgColor theme="2" tint="-0.1"/>
                </patternFill>
              </fill>
              <border>
                <left/>
                <right/>
                <top/>
                <bottom/>
              </border>
            </x14:dxf>
          </x14:cfRule>
          <xm:sqref>B59:AK61</xm:sqref>
        </x14:conditionalFormatting>
        <x14:conditionalFormatting xmlns:xm="http://schemas.microsoft.com/office/excel/2006/main">
          <x14:cfRule type="expression" priority="79" id="{A8E3CE8C-E808-47A0-8304-E2C3DDA454E2}">
            <xm:f>'別紙様式3-2（４・５月）'!$AF$6=""</xm:f>
            <x14:dxf>
              <font>
                <color theme="2" tint="-0.1"/>
              </font>
              <fill>
                <patternFill>
                  <bgColor theme="2" tint="-0.1"/>
                </patternFill>
              </fill>
              <border>
                <left/>
                <right/>
                <top/>
                <bottom/>
              </border>
            </x14:dxf>
          </x14:cfRule>
          <xm:sqref>C64:AK66</xm:sqref>
        </x14:conditionalFormatting>
        <x14:conditionalFormatting xmlns:xm="http://schemas.microsoft.com/office/excel/2006/main">
          <x14:cfRule type="expression" priority="38" id="{7CC3441A-91BD-4CB4-9617-323A207AC554}">
            <xm:f>'別紙様式3-2（４・５月）'!$AF$5=""</xm:f>
            <x14:dxf>
              <font>
                <color theme="2" tint="-0.1"/>
              </font>
              <fill>
                <patternFill>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election activeCell="K21" sqref="K21"/>
    </sheetView>
  </sheetViews>
  <sheetFormatPr defaultColWidth="9" defaultRowHeight="13.5"/>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44140625" style="96" customWidth="1"/>
    <col min="30" max="30" width="31.21875" style="1" hidden="1" customWidth="1"/>
    <col min="31" max="33" width="28.33203125" style="1" hidden="1" customWidth="1"/>
    <col min="34" max="16384" width="9" style="726"/>
  </cols>
  <sheetData>
    <row r="1" spans="1:33" ht="27" customHeight="1">
      <c r="A1" s="728" t="s">
        <v>1044</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86</v>
      </c>
      <c r="AB1" s="856" t="str">
        <f>IF(基本情報入力シート!C32="","",基本情報入力シート!C32)</f>
        <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38</v>
      </c>
      <c r="B3" s="729"/>
      <c r="C3" s="729"/>
      <c r="D3" s="729"/>
      <c r="E3" s="757"/>
      <c r="F3" s="758" t="str">
        <f>IF(基本情報入力シート!M37="","",基本情報入力シート!M37)</f>
        <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2084</v>
      </c>
      <c r="C5" s="737"/>
      <c r="D5" s="737"/>
      <c r="E5" s="737"/>
      <c r="F5" s="737"/>
      <c r="G5" s="737"/>
      <c r="H5" s="737"/>
      <c r="I5" s="737"/>
      <c r="J5" s="737"/>
      <c r="K5" s="737"/>
      <c r="L5" s="737"/>
      <c r="M5" s="779"/>
      <c r="N5" s="787">
        <f>IFERROR(SUM(S$16:S$1048576),"")</f>
        <v>0</v>
      </c>
      <c r="O5" s="799" t="s">
        <v>33</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処遇加算Ⅰ・Ⅱなし</v>
      </c>
      <c r="AF5" s="872" t="str">
        <f>IF(COUNTIFS(Q:Q,"ベア加算なし",Z:Z,"ベア加算")&gt;=1,"新規ベア加算あり","")</f>
        <v/>
      </c>
    </row>
    <row r="6" spans="1:33" ht="25.5" customHeight="1">
      <c r="A6" s="103"/>
      <c r="B6" s="737" t="s">
        <v>1369</v>
      </c>
      <c r="C6" s="737"/>
      <c r="D6" s="737"/>
      <c r="E6" s="737"/>
      <c r="F6" s="737"/>
      <c r="G6" s="737"/>
      <c r="H6" s="737"/>
      <c r="I6" s="737"/>
      <c r="J6" s="737"/>
      <c r="K6" s="737"/>
      <c r="L6" s="737"/>
      <c r="M6" s="779"/>
      <c r="N6" s="788">
        <f>IFERROR(SUM(V$16:V$1048576),"")</f>
        <v>0</v>
      </c>
      <c r="O6" s="799" t="s">
        <v>33</v>
      </c>
      <c r="P6" s="103"/>
      <c r="Q6" s="103"/>
      <c r="R6" s="96"/>
      <c r="S6" s="96"/>
      <c r="T6" s="96"/>
      <c r="U6" s="96"/>
      <c r="V6" s="96"/>
      <c r="W6" s="96"/>
      <c r="X6" s="96"/>
      <c r="Y6" s="96"/>
      <c r="Z6" s="96"/>
      <c r="AA6" s="96"/>
      <c r="AE6" s="872" t="str">
        <f>IF(COUNTIF(R:R,"処遇加算Ⅰ")&gt;=1,"処遇加算Ⅰあり","処遇加算Ⅰなし")</f>
        <v>処遇加算Ⅰなし</v>
      </c>
      <c r="AF6" s="872" t="str">
        <f>IF(COUNTIFS(Q:Q,"ベア加算",Z:Z,"ベア加算")&gt;=1,"継続ベア加算あり","")</f>
        <v/>
      </c>
    </row>
    <row r="7" spans="1:33" ht="25.5" customHeight="1">
      <c r="A7" s="103"/>
      <c r="B7" s="738" t="s">
        <v>80</v>
      </c>
      <c r="C7" s="738"/>
      <c r="D7" s="756"/>
      <c r="E7" s="756"/>
      <c r="F7" s="756"/>
      <c r="G7" s="756"/>
      <c r="H7" s="756"/>
      <c r="I7" s="756"/>
      <c r="J7" s="756"/>
      <c r="K7" s="756"/>
      <c r="L7" s="756"/>
      <c r="M7" s="740"/>
      <c r="N7" s="788">
        <f>IFERROR(SUM(AA$16:AA$1048576),"")</f>
        <v>0</v>
      </c>
      <c r="O7" s="799" t="s">
        <v>33</v>
      </c>
      <c r="P7" s="103"/>
      <c r="Q7" s="103"/>
      <c r="R7" s="126" t="s">
        <v>2093</v>
      </c>
      <c r="S7" s="103"/>
      <c r="T7" s="96"/>
      <c r="U7" s="96"/>
      <c r="V7" s="103"/>
      <c r="W7" s="103"/>
      <c r="X7" s="103"/>
      <c r="Y7" s="96"/>
      <c r="Z7" s="96"/>
      <c r="AA7" s="96"/>
      <c r="AB7" s="103"/>
      <c r="AE7" s="872" t="str">
        <f>IF((COUNTIF(U$16:U$115,"特定加算Ⅰ")+COUNTIF(U$16:U$1048576,"特定加算Ⅱ"))&gt;=1,"特定加算あり","特定加算なし")</f>
        <v>特定加算なし</v>
      </c>
      <c r="AF7" s="872"/>
    </row>
    <row r="8" spans="1:33" ht="25.5" customHeight="1">
      <c r="A8" s="103"/>
      <c r="B8" s="739"/>
      <c r="C8" s="748"/>
      <c r="D8" s="756" t="s">
        <v>1528</v>
      </c>
      <c r="E8" s="756"/>
      <c r="F8" s="756"/>
      <c r="G8" s="756"/>
      <c r="H8" s="756"/>
      <c r="I8" s="756"/>
      <c r="J8" s="756"/>
      <c r="K8" s="756"/>
      <c r="L8" s="756"/>
      <c r="M8" s="740"/>
      <c r="N8" s="789">
        <f>IFERROR(SUMIFS(AB$16:AB$1048576,Q$16:Q$1048576,"ベア加算なし",Z$16:Z$1048576,"ベア加算"),"")</f>
        <v>0</v>
      </c>
      <c r="O8" s="799" t="s">
        <v>33</v>
      </c>
      <c r="P8" s="103"/>
      <c r="Q8" s="103"/>
      <c r="R8" s="812" t="s">
        <v>1619</v>
      </c>
      <c r="S8" s="812" t="s">
        <v>2089</v>
      </c>
      <c r="T8" s="812"/>
      <c r="U8" s="827"/>
      <c r="V8" s="832">
        <f>SUM(W$16:W$115)</f>
        <v>0</v>
      </c>
      <c r="W8" s="838" t="str">
        <f>IF(AE7="特定加算なし","",IF(V8&gt;=V9,"○","×"))</f>
        <v/>
      </c>
      <c r="X8" s="842" t="s">
        <v>2090</v>
      </c>
      <c r="Y8" s="845"/>
      <c r="Z8" s="845"/>
      <c r="AA8" s="845"/>
      <c r="AB8" s="845"/>
      <c r="AF8" s="1"/>
      <c r="AG8" s="726"/>
    </row>
    <row r="9" spans="1:33" ht="25.5" customHeight="1">
      <c r="A9" s="103"/>
      <c r="B9" s="740" t="s">
        <v>2149</v>
      </c>
      <c r="C9" s="749"/>
      <c r="D9" s="749"/>
      <c r="E9" s="749"/>
      <c r="F9" s="749"/>
      <c r="G9" s="749"/>
      <c r="H9" s="749"/>
      <c r="I9" s="749"/>
      <c r="J9" s="749"/>
      <c r="K9" s="749"/>
      <c r="L9" s="749"/>
      <c r="M9" s="780"/>
      <c r="N9" s="790">
        <f>IFERROR(SUM(AB$16:AB$115,T$16:T$115,X$16:Y$115),"")</f>
        <v>0</v>
      </c>
      <c r="O9" s="799" t="s">
        <v>33</v>
      </c>
      <c r="P9" s="103"/>
      <c r="Q9" s="103"/>
      <c r="R9" s="812"/>
      <c r="S9" s="812" t="s">
        <v>52</v>
      </c>
      <c r="T9" s="812"/>
      <c r="U9" s="827"/>
      <c r="V9" s="833">
        <f>SUM(AD$16:AD$115)</f>
        <v>0</v>
      </c>
      <c r="W9" s="839"/>
      <c r="X9" s="842"/>
      <c r="Y9" s="845"/>
      <c r="Z9" s="845"/>
      <c r="AA9" s="845"/>
      <c r="AB9" s="845"/>
      <c r="AF9" s="1"/>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1641</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2211</v>
      </c>
      <c r="C12" s="750"/>
      <c r="D12" s="750"/>
      <c r="E12" s="750"/>
      <c r="F12" s="750"/>
      <c r="G12" s="750"/>
      <c r="H12" s="750"/>
      <c r="I12" s="760"/>
      <c r="J12" s="765" t="s">
        <v>168</v>
      </c>
      <c r="K12" s="771" t="s">
        <v>235</v>
      </c>
      <c r="L12" s="775"/>
      <c r="M12" s="781" t="s">
        <v>155</v>
      </c>
      <c r="N12" s="792" t="s">
        <v>2</v>
      </c>
      <c r="O12" s="800" t="s">
        <v>432</v>
      </c>
      <c r="P12" s="805"/>
      <c r="Q12" s="808"/>
      <c r="R12" s="813" t="s">
        <v>2125</v>
      </c>
      <c r="S12" s="818"/>
      <c r="T12" s="818"/>
      <c r="U12" s="818"/>
      <c r="V12" s="818"/>
      <c r="W12" s="818"/>
      <c r="X12" s="818"/>
      <c r="Y12" s="818"/>
      <c r="Z12" s="818"/>
      <c r="AA12" s="818"/>
      <c r="AB12" s="818"/>
      <c r="AC12" s="865"/>
      <c r="AD12" s="870" t="s">
        <v>1579</v>
      </c>
      <c r="AE12" s="873" t="s">
        <v>1242</v>
      </c>
      <c r="AF12" s="873" t="s">
        <v>1304</v>
      </c>
      <c r="AG12" s="873" t="s">
        <v>2145</v>
      </c>
    </row>
    <row r="13" spans="1:33" ht="21.75" customHeight="1">
      <c r="A13" s="732"/>
      <c r="B13" s="744"/>
      <c r="C13" s="751"/>
      <c r="D13" s="751"/>
      <c r="E13" s="751"/>
      <c r="F13" s="751"/>
      <c r="G13" s="751"/>
      <c r="H13" s="751"/>
      <c r="I13" s="761"/>
      <c r="J13" s="766"/>
      <c r="K13" s="772"/>
      <c r="L13" s="776"/>
      <c r="M13" s="782"/>
      <c r="N13" s="793"/>
      <c r="O13" s="801" t="s">
        <v>2126</v>
      </c>
      <c r="P13" s="766" t="s">
        <v>1038</v>
      </c>
      <c r="Q13" s="809" t="s">
        <v>2127</v>
      </c>
      <c r="R13" s="814" t="s">
        <v>2141</v>
      </c>
      <c r="S13" s="819"/>
      <c r="T13" s="819"/>
      <c r="U13" s="828" t="s">
        <v>1857</v>
      </c>
      <c r="V13" s="834"/>
      <c r="W13" s="834"/>
      <c r="X13" s="834"/>
      <c r="Y13" s="847"/>
      <c r="Z13" s="852" t="s">
        <v>2127</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288</v>
      </c>
      <c r="S14" s="820" t="s">
        <v>375</v>
      </c>
      <c r="T14" s="824" t="s">
        <v>2140</v>
      </c>
      <c r="U14" s="815" t="s">
        <v>288</v>
      </c>
      <c r="V14" s="820" t="s">
        <v>375</v>
      </c>
      <c r="W14" s="840" t="s">
        <v>2101</v>
      </c>
      <c r="X14" s="824" t="s">
        <v>2140</v>
      </c>
      <c r="Y14" s="848"/>
      <c r="Z14" s="815" t="s">
        <v>288</v>
      </c>
      <c r="AA14" s="820" t="s">
        <v>375</v>
      </c>
      <c r="AB14" s="861" t="s">
        <v>2140</v>
      </c>
      <c r="AC14" s="867" t="s">
        <v>2119</v>
      </c>
      <c r="AD14" s="870"/>
      <c r="AE14" s="873"/>
      <c r="AF14" s="873"/>
      <c r="AG14" s="873"/>
    </row>
    <row r="15" spans="1:33" ht="72" customHeight="1">
      <c r="A15" s="733"/>
      <c r="B15" s="745"/>
      <c r="C15" s="752"/>
      <c r="D15" s="752"/>
      <c r="E15" s="752"/>
      <c r="F15" s="752"/>
      <c r="G15" s="752"/>
      <c r="H15" s="752"/>
      <c r="I15" s="762"/>
      <c r="J15" s="767"/>
      <c r="K15" s="773" t="s">
        <v>145</v>
      </c>
      <c r="L15" s="773" t="s">
        <v>78</v>
      </c>
      <c r="M15" s="783"/>
      <c r="N15" s="794"/>
      <c r="O15" s="802"/>
      <c r="P15" s="767"/>
      <c r="Q15" s="810"/>
      <c r="R15" s="802"/>
      <c r="S15" s="767"/>
      <c r="T15" s="825"/>
      <c r="U15" s="802"/>
      <c r="V15" s="767"/>
      <c r="W15" s="841" t="s">
        <v>832</v>
      </c>
      <c r="X15" s="825"/>
      <c r="Y15" s="849"/>
      <c r="Z15" s="802"/>
      <c r="AA15" s="767"/>
      <c r="AB15" s="862"/>
      <c r="AC15" s="810"/>
      <c r="AD15" s="870" t="s">
        <v>1619</v>
      </c>
      <c r="AE15" s="873"/>
      <c r="AF15" s="873"/>
      <c r="AG15" s="873"/>
    </row>
    <row r="16" spans="1:33" s="727" customFormat="1" ht="24.9" customHeight="1">
      <c r="A16" s="734" t="s">
        <v>9</v>
      </c>
      <c r="B16" s="746" t="str">
        <f>IF(基本情報入力シート!C53="","",基本情報入力シート!C53)</f>
        <v/>
      </c>
      <c r="C16" s="753"/>
      <c r="D16" s="753"/>
      <c r="E16" s="753"/>
      <c r="F16" s="753"/>
      <c r="G16" s="753"/>
      <c r="H16" s="753"/>
      <c r="I16" s="763"/>
      <c r="J16" s="768" t="str">
        <f>IF(基本情報入力シート!M53="","",基本情報入力シート!M53)</f>
        <v/>
      </c>
      <c r="K16" s="774" t="str">
        <f>IF(基本情報入力シート!R53="","",基本情報入力シート!R53)</f>
        <v/>
      </c>
      <c r="L16" s="774" t="str">
        <f>IF(基本情報入力シート!W53="","",基本情報入力シート!W53)</f>
        <v/>
      </c>
      <c r="M16" s="784" t="str">
        <f>IF(基本情報入力シート!X53="","",基本情報入力シート!X53)</f>
        <v/>
      </c>
      <c r="N16" s="795" t="str">
        <f>IF(基本情報入力シート!Y53="","",基本情報入力シート!Y53)</f>
        <v/>
      </c>
      <c r="O16" s="803"/>
      <c r="P16" s="806"/>
      <c r="Q16" s="811"/>
      <c r="R16" s="816"/>
      <c r="S16" s="821"/>
      <c r="T16" s="826" t="str">
        <f>IFERROR(S16*VLOOKUP(AE16,'【参考】数式用3'!$AN$3:$BU$14,MATCH(N16,'【参考】数式用3'!$AN$2:$BU$2,0)),"")</f>
        <v/>
      </c>
      <c r="U16" s="829"/>
      <c r="V16" s="835"/>
      <c r="W16" s="835"/>
      <c r="X16" s="843" t="str">
        <f>IFERROR(V16*VLOOKUP(AF16,'【参考】数式用3'!$AN$15:$BU$23,MATCH(N16,'【参考】数式用3'!$AN$2:$BU$2,0)),"")</f>
        <v/>
      </c>
      <c r="Y16" s="850"/>
      <c r="Z16" s="853"/>
      <c r="AA16" s="858"/>
      <c r="AB16" s="863" t="str">
        <f>IFERROR(AA16*VLOOKUP(AG16,'【参考】数式用3'!$AN$24:$BU$27,MATCH(N16,'【参考】数式用3'!$AN$2:$BU$2,0)),"")</f>
        <v/>
      </c>
      <c r="AC16" s="868"/>
      <c r="AD16" s="871" t="str">
        <f t="shared" ref="AD16:AD79" si="0">IF(OR(U16="特定加算Ⅰ",U16="特定加算Ⅱ"),IF(W16&lt;&gt;"",1,""),"")</f>
        <v/>
      </c>
      <c r="AE16" s="874" t="str">
        <f t="shared" ref="AE16:AE79" si="1">IF(AND(O16="",R16=""),"",O16&amp;"から"&amp;R16)</f>
        <v/>
      </c>
      <c r="AF16" s="874" t="str">
        <f t="shared" ref="AF16:AF79" si="2">IF(AND(P16="",U16=""),"",P16&amp;"から"&amp;U16)</f>
        <v/>
      </c>
      <c r="AG16" s="874" t="str">
        <f t="shared" ref="AG16:AG79" si="3">IF(AND(Q16="",Z16=""),"",Q16&amp;"から"&amp;Z16)</f>
        <v/>
      </c>
    </row>
    <row r="17" spans="1:33" ht="24.9" customHeight="1">
      <c r="A17" s="735">
        <v>2</v>
      </c>
      <c r="B17" s="747" t="str">
        <f>IF(基本情報入力シート!C54="","",基本情報入力シート!C54)</f>
        <v/>
      </c>
      <c r="C17" s="754"/>
      <c r="D17" s="754"/>
      <c r="E17" s="754"/>
      <c r="F17" s="754"/>
      <c r="G17" s="754"/>
      <c r="H17" s="754"/>
      <c r="I17" s="764"/>
      <c r="J17" s="769" t="str">
        <f>IF(基本情報入力シート!M54="","",基本情報入力シート!M54)</f>
        <v/>
      </c>
      <c r="K17" s="770" t="str">
        <f>IF(基本情報入力シート!R54="","",基本情報入力シート!R54)</f>
        <v/>
      </c>
      <c r="L17" s="770" t="str">
        <f>IF(基本情報入力シート!W54="","",基本情報入力シート!W54)</f>
        <v/>
      </c>
      <c r="M17" s="785" t="str">
        <f>IF(基本情報入力シート!X54="","",基本情報入力シート!X54)</f>
        <v/>
      </c>
      <c r="N17" s="796" t="str">
        <f>IF(基本情報入力シート!Y54="","",基本情報入力シート!Y54)</f>
        <v/>
      </c>
      <c r="O17" s="804"/>
      <c r="P17" s="807"/>
      <c r="Q17" s="811"/>
      <c r="R17" s="817"/>
      <c r="S17" s="822"/>
      <c r="T17" s="826" t="str">
        <f>IFERROR(S17*VLOOKUP(AE17,'【参考】数式用3'!$AN$3:$BU$14,MATCH(N17,'【参考】数式用3'!$AN$2:$BU$2,0)),"")</f>
        <v/>
      </c>
      <c r="U17" s="830"/>
      <c r="V17" s="836"/>
      <c r="W17" s="837"/>
      <c r="X17" s="844" t="str">
        <f>IFERROR(V17*VLOOKUP(AF17,'【参考】数式用3'!$AN$15:$BU$23,MATCH(N17,'【参考】数式用3'!$AN$2:$BU$2,0)),"")</f>
        <v/>
      </c>
      <c r="Y17" s="851"/>
      <c r="Z17" s="853"/>
      <c r="AA17" s="859"/>
      <c r="AB17" s="864" t="str">
        <f>IFERROR(AA17*VLOOKUP(AG17,'【参考】数式用3'!$AN$24:$BU$27,MATCH(N17,'【参考】数式用3'!$AN$2:$BU$2,0)),"")</f>
        <v/>
      </c>
      <c r="AC17" s="869"/>
      <c r="AD17" s="871" t="str">
        <f t="shared" si="0"/>
        <v/>
      </c>
      <c r="AE17" s="874" t="str">
        <f t="shared" si="1"/>
        <v/>
      </c>
      <c r="AF17" s="874" t="str">
        <f t="shared" si="2"/>
        <v/>
      </c>
      <c r="AG17" s="874" t="str">
        <f t="shared" si="3"/>
        <v/>
      </c>
    </row>
    <row r="18" spans="1:33" ht="24.9" customHeight="1">
      <c r="A18" s="735">
        <v>3</v>
      </c>
      <c r="B18" s="747" t="str">
        <f>IF(基本情報入力シート!C55="","",基本情報入力シート!C55)</f>
        <v/>
      </c>
      <c r="C18" s="754"/>
      <c r="D18" s="754"/>
      <c r="E18" s="754"/>
      <c r="F18" s="754"/>
      <c r="G18" s="754"/>
      <c r="H18" s="754"/>
      <c r="I18" s="764"/>
      <c r="J18" s="769" t="str">
        <f>IF(基本情報入力シート!M55="","",基本情報入力シート!M55)</f>
        <v/>
      </c>
      <c r="K18" s="770" t="str">
        <f>IF(基本情報入力シート!R55="","",基本情報入力シート!R55)</f>
        <v/>
      </c>
      <c r="L18" s="770" t="str">
        <f>IF(基本情報入力シート!W55="","",基本情報入力シート!W55)</f>
        <v/>
      </c>
      <c r="M18" s="785" t="str">
        <f>IF(基本情報入力シート!X55="","",基本情報入力シート!X55)</f>
        <v/>
      </c>
      <c r="N18" s="796" t="str">
        <f>IF(基本情報入力シート!Y55="","",基本情報入力シート!Y55)</f>
        <v/>
      </c>
      <c r="O18" s="804"/>
      <c r="P18" s="807"/>
      <c r="Q18" s="811"/>
      <c r="R18" s="817"/>
      <c r="S18" s="822"/>
      <c r="T18" s="826" t="str">
        <f>IFERROR(S18*VLOOKUP(AE18,'【参考】数式用3'!$AN$3:$BU$14,MATCH(N18,'【参考】数式用3'!$AN$2:$BU$2,0)),"")</f>
        <v/>
      </c>
      <c r="U18" s="830"/>
      <c r="V18" s="836"/>
      <c r="W18" s="837"/>
      <c r="X18" s="844" t="str">
        <f>IFERROR(V18*VLOOKUP(AF18,'【参考】数式用3'!$AN$15:$BU$23,MATCH(N18,'【参考】数式用3'!$AN$2:$BU$2,0)),"")</f>
        <v/>
      </c>
      <c r="Y18" s="851"/>
      <c r="Z18" s="853"/>
      <c r="AA18" s="859"/>
      <c r="AB18" s="864" t="str">
        <f>IFERROR(AA18*VLOOKUP(AG18,'【参考】数式用3'!$AN$24:$BU$27,MATCH(N18,'【参考】数式用3'!$AN$2:$BU$2,0)),"")</f>
        <v/>
      </c>
      <c r="AC18" s="869"/>
      <c r="AD18" s="871" t="str">
        <f t="shared" si="0"/>
        <v/>
      </c>
      <c r="AE18" s="874" t="str">
        <f t="shared" si="1"/>
        <v/>
      </c>
      <c r="AF18" s="874" t="str">
        <f t="shared" si="2"/>
        <v/>
      </c>
      <c r="AG18" s="874" t="str">
        <f t="shared" si="3"/>
        <v/>
      </c>
    </row>
    <row r="19" spans="1:33" ht="24.9" customHeight="1">
      <c r="A19" s="735">
        <v>4</v>
      </c>
      <c r="B19" s="747" t="str">
        <f>IF(基本情報入力シート!C56="","",基本情報入力シート!C56)</f>
        <v/>
      </c>
      <c r="C19" s="754"/>
      <c r="D19" s="754"/>
      <c r="E19" s="754"/>
      <c r="F19" s="754"/>
      <c r="G19" s="754"/>
      <c r="H19" s="754"/>
      <c r="I19" s="764"/>
      <c r="J19" s="769" t="str">
        <f>IF(基本情報入力シート!M56="","",基本情報入力シート!M56)</f>
        <v/>
      </c>
      <c r="K19" s="770" t="str">
        <f>IF(基本情報入力シート!R56="","",基本情報入力シート!R56)</f>
        <v/>
      </c>
      <c r="L19" s="770" t="str">
        <f>IF(基本情報入力シート!W56="","",基本情報入力シート!W56)</f>
        <v/>
      </c>
      <c r="M19" s="785" t="str">
        <f>IF(基本情報入力シート!X56="","",基本情報入力シート!X56)</f>
        <v/>
      </c>
      <c r="N19" s="796" t="str">
        <f>IF(基本情報入力シート!Y56="","",基本情報入力シート!Y56)</f>
        <v/>
      </c>
      <c r="O19" s="804"/>
      <c r="P19" s="807"/>
      <c r="Q19" s="811"/>
      <c r="R19" s="817"/>
      <c r="S19" s="822"/>
      <c r="T19" s="826" t="str">
        <f>IFERROR(S19*VLOOKUP(AE19,'【参考】数式用3'!$AN$3:$BU$14,MATCH(N19,'【参考】数式用3'!$AN$2:$BU$2,0)),"")</f>
        <v/>
      </c>
      <c r="U19" s="830"/>
      <c r="V19" s="836"/>
      <c r="W19" s="837"/>
      <c r="X19" s="844" t="str">
        <f>IFERROR(V19*VLOOKUP(AF19,'【参考】数式用3'!$AN$15:$BU$23,MATCH(N19,'【参考】数式用3'!$AN$2:$BU$2,0)),"")</f>
        <v/>
      </c>
      <c r="Y19" s="851"/>
      <c r="Z19" s="853"/>
      <c r="AA19" s="859"/>
      <c r="AB19" s="864" t="str">
        <f>IFERROR(AA19*VLOOKUP(AG19,'【参考】数式用3'!$AN$24:$BU$27,MATCH(N19,'【参考】数式用3'!$AN$2:$BU$2,0)),"")</f>
        <v/>
      </c>
      <c r="AC19" s="869"/>
      <c r="AD19" s="871" t="str">
        <f t="shared" si="0"/>
        <v/>
      </c>
      <c r="AE19" s="874" t="str">
        <f t="shared" si="1"/>
        <v/>
      </c>
      <c r="AF19" s="874" t="str">
        <f t="shared" si="2"/>
        <v/>
      </c>
      <c r="AG19" s="874" t="str">
        <f t="shared" si="3"/>
        <v/>
      </c>
    </row>
    <row r="20" spans="1:33" ht="24.9" customHeight="1">
      <c r="A20" s="735">
        <v>5</v>
      </c>
      <c r="B20" s="747" t="str">
        <f>IF(基本情報入力シート!C57="","",基本情報入力シート!C57)</f>
        <v/>
      </c>
      <c r="C20" s="754"/>
      <c r="D20" s="754"/>
      <c r="E20" s="754"/>
      <c r="F20" s="754"/>
      <c r="G20" s="754"/>
      <c r="H20" s="754"/>
      <c r="I20" s="764"/>
      <c r="J20" s="769" t="str">
        <f>IF(基本情報入力シート!M57="","",基本情報入力シート!M57)</f>
        <v/>
      </c>
      <c r="K20" s="770" t="str">
        <f>IF(基本情報入力シート!R57="","",基本情報入力シート!R57)</f>
        <v/>
      </c>
      <c r="L20" s="770" t="str">
        <f>IF(基本情報入力シート!W57="","",基本情報入力シート!W57)</f>
        <v/>
      </c>
      <c r="M20" s="785" t="str">
        <f>IF(基本情報入力シート!X57="","",基本情報入力シート!X57)</f>
        <v/>
      </c>
      <c r="N20" s="796" t="str">
        <f>IF(基本情報入力シート!Y57="","",基本情報入力シート!Y57)</f>
        <v/>
      </c>
      <c r="O20" s="804"/>
      <c r="P20" s="807"/>
      <c r="Q20" s="811"/>
      <c r="R20" s="817"/>
      <c r="S20" s="822"/>
      <c r="T20" s="826" t="str">
        <f>IFERROR(S20*VLOOKUP(AE20,'【参考】数式用3'!$AN$3:$BU$14,MATCH(N20,'【参考】数式用3'!$AN$2:$BU$2,0)),"")</f>
        <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
      </c>
      <c r="AF20" s="874" t="str">
        <f t="shared" si="2"/>
        <v/>
      </c>
      <c r="AG20" s="874" t="str">
        <f t="shared" si="3"/>
        <v/>
      </c>
    </row>
    <row r="21" spans="1:33" ht="24.9" customHeight="1">
      <c r="A21" s="735">
        <v>6</v>
      </c>
      <c r="B21" s="747" t="str">
        <f>IF(基本情報入力シート!C58="","",基本情報入力シート!C58)</f>
        <v/>
      </c>
      <c r="C21" s="754"/>
      <c r="D21" s="754"/>
      <c r="E21" s="754"/>
      <c r="F21" s="754"/>
      <c r="G21" s="754"/>
      <c r="H21" s="754"/>
      <c r="I21" s="764"/>
      <c r="J21" s="769" t="str">
        <f>IF(基本情報入力シート!M58="","",基本情報入力シート!M58)</f>
        <v/>
      </c>
      <c r="K21" s="770" t="str">
        <f>IF(基本情報入力シート!R58="","",基本情報入力シート!R58)</f>
        <v/>
      </c>
      <c r="L21" s="770" t="str">
        <f>IF(基本情報入力シート!W58="","",基本情報入力シート!W58)</f>
        <v/>
      </c>
      <c r="M21" s="785" t="str">
        <f>IF(基本情報入力シート!X58="","",基本情報入力シート!X58)</f>
        <v/>
      </c>
      <c r="N21" s="796" t="str">
        <f>IF(基本情報入力シート!Y58="","",基本情報入力シート!Y58)</f>
        <v/>
      </c>
      <c r="O21" s="804"/>
      <c r="P21" s="807"/>
      <c r="Q21" s="811"/>
      <c r="R21" s="817"/>
      <c r="S21" s="822"/>
      <c r="T21" s="826" t="str">
        <f>IFERROR(S21*VLOOKUP(AE21,'【参考】数式用3'!$AN$3:$BU$14,MATCH(N21,'【参考】数式用3'!$AN$2:$BU$2,0)),"")</f>
        <v/>
      </c>
      <c r="U21" s="830"/>
      <c r="V21" s="836"/>
      <c r="W21" s="837"/>
      <c r="X21" s="844" t="str">
        <f>IFERROR(V21*VLOOKUP(AF21,'【参考】数式用3'!$AN$15:$BU$23,MATCH(N21,'【参考】数式用3'!$AN$2:$BU$2,0)),"")</f>
        <v/>
      </c>
      <c r="Y21" s="851"/>
      <c r="Z21" s="853"/>
      <c r="AA21" s="859"/>
      <c r="AB21" s="864" t="str">
        <f>IFERROR(AA21*VLOOKUP(AG21,'【参考】数式用3'!$AN$24:$BU$27,MATCH(N21,'【参考】数式用3'!$AN$2:$BU$2,0)),"")</f>
        <v/>
      </c>
      <c r="AC21" s="869"/>
      <c r="AD21" s="871" t="str">
        <f t="shared" si="0"/>
        <v/>
      </c>
      <c r="AE21" s="874" t="str">
        <f t="shared" si="1"/>
        <v/>
      </c>
      <c r="AF21" s="874" t="str">
        <f t="shared" si="2"/>
        <v/>
      </c>
      <c r="AG21" s="874" t="str">
        <f t="shared" si="3"/>
        <v/>
      </c>
    </row>
    <row r="22" spans="1:33" ht="24.9" customHeight="1">
      <c r="A22" s="735">
        <v>7</v>
      </c>
      <c r="B22" s="747" t="str">
        <f>IF(基本情報入力シート!C59="","",基本情報入力シート!C59)</f>
        <v/>
      </c>
      <c r="C22" s="754"/>
      <c r="D22" s="754"/>
      <c r="E22" s="754"/>
      <c r="F22" s="754"/>
      <c r="G22" s="754"/>
      <c r="H22" s="754"/>
      <c r="I22" s="764"/>
      <c r="J22" s="769" t="str">
        <f>IF(基本情報入力シート!M59="","",基本情報入力シート!M59)</f>
        <v/>
      </c>
      <c r="K22" s="770" t="str">
        <f>IF(基本情報入力シート!R59="","",基本情報入力シート!R59)</f>
        <v/>
      </c>
      <c r="L22" s="770" t="str">
        <f>IF(基本情報入力シート!W59="","",基本情報入力シート!W59)</f>
        <v/>
      </c>
      <c r="M22" s="785" t="str">
        <f>IF(基本情報入力シート!X59="","",基本情報入力シート!X59)</f>
        <v/>
      </c>
      <c r="N22" s="796" t="str">
        <f>IF(基本情報入力シート!Y59="","",基本情報入力シート!Y59)</f>
        <v/>
      </c>
      <c r="O22" s="804"/>
      <c r="P22" s="807"/>
      <c r="Q22" s="811"/>
      <c r="R22" s="817"/>
      <c r="S22" s="822"/>
      <c r="T22" s="826" t="str">
        <f>IFERROR(S22*VLOOKUP(AE22,'【参考】数式用3'!$AN$3:$BU$14,MATCH(N22,'【参考】数式用3'!$AN$2:$BU$2,0)),"")</f>
        <v/>
      </c>
      <c r="U22" s="830"/>
      <c r="V22" s="836"/>
      <c r="W22" s="837"/>
      <c r="X22" s="844" t="str">
        <f>IFERROR(V22*VLOOKUP(AF22,'【参考】数式用3'!$AN$15:$BU$23,MATCH(N22,'【参考】数式用3'!$AN$2:$BU$2,0)),"")</f>
        <v/>
      </c>
      <c r="Y22" s="851"/>
      <c r="Z22" s="853"/>
      <c r="AA22" s="859"/>
      <c r="AB22" s="864" t="str">
        <f>IFERROR(AA22*VLOOKUP(AG22,'【参考】数式用3'!$AN$24:$BU$27,MATCH(N22,'【参考】数式用3'!$AN$2:$BU$2,0)),"")</f>
        <v/>
      </c>
      <c r="AC22" s="869"/>
      <c r="AD22" s="871" t="str">
        <f t="shared" si="0"/>
        <v/>
      </c>
      <c r="AE22" s="874" t="str">
        <f t="shared" si="1"/>
        <v/>
      </c>
      <c r="AF22" s="874" t="str">
        <f t="shared" si="2"/>
        <v/>
      </c>
      <c r="AG22" s="874" t="str">
        <f t="shared" si="3"/>
        <v/>
      </c>
    </row>
    <row r="23" spans="1:33" ht="24.9"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 customHeight="1">
      <c r="A35" s="735">
        <v>20</v>
      </c>
      <c r="B35" s="747" t="str">
        <f>IF(基本情報入力シート!C72="","",基本情報入力シート!C72)</f>
        <v/>
      </c>
      <c r="C35" s="754"/>
      <c r="D35" s="754"/>
      <c r="E35" s="754"/>
      <c r="F35" s="754"/>
      <c r="G35" s="754"/>
      <c r="H35" s="754"/>
      <c r="I35" s="764"/>
      <c r="J35" s="769" t="str">
        <f>IF(基本情報入力シート!M72="","",基本情報入力シート!M72)</f>
        <v/>
      </c>
      <c r="K35" s="770" t="str">
        <f>IF(基本情報入力シート!R72="","",基本情報入力シート!R72)</f>
        <v/>
      </c>
      <c r="L35" s="770" t="str">
        <f>IF(基本情報入力シート!W72="","",基本情報入力シート!W72)</f>
        <v/>
      </c>
      <c r="M35" s="785" t="str">
        <f>IF(基本情報入力シート!X72="","",基本情報入力シート!X72)</f>
        <v/>
      </c>
      <c r="N35" s="796" t="str">
        <f>IF(基本情報入力シート!Y72="","",基本情報入力シート!Y72)</f>
        <v/>
      </c>
      <c r="O35" s="804"/>
      <c r="P35" s="807"/>
      <c r="Q35" s="811"/>
      <c r="R35" s="817"/>
      <c r="S35" s="822"/>
      <c r="T35" s="826" t="str">
        <f>IFERROR(S35*VLOOKUP(AE35,'【参考】数式用3'!$AN$3:$BU$14,MATCH(N35,'【参考】数式用3'!$AN$2:$BU$2,0)),"")</f>
        <v/>
      </c>
      <c r="U35" s="830"/>
      <c r="V35" s="836"/>
      <c r="W35" s="837"/>
      <c r="X35" s="844" t="str">
        <f>IFERROR(V35*VLOOKUP(AF35,'【参考】数式用3'!$AN$15:$BU$23,MATCH(N35,'【参考】数式用3'!$AN$2:$BU$2,0)),"")</f>
        <v/>
      </c>
      <c r="Y35" s="851"/>
      <c r="Z35" s="853"/>
      <c r="AA35" s="859"/>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 customHeight="1">
      <c r="A72" s="735">
        <v>57</v>
      </c>
      <c r="B72" s="747" t="str">
        <f>IF(基本情報入力シート!C109="","",基本情報入力シート!C109)</f>
        <v/>
      </c>
      <c r="C72" s="754"/>
      <c r="D72" s="754"/>
      <c r="E72" s="754"/>
      <c r="F72" s="754"/>
      <c r="G72" s="754"/>
      <c r="H72" s="754"/>
      <c r="I72" s="764"/>
      <c r="J72" s="769" t="str">
        <f>IF(基本情報入力シート!M109="","",基本情報入力シート!M109)</f>
        <v/>
      </c>
      <c r="K72" s="770" t="str">
        <f>IF(基本情報入力シート!R109="","",基本情報入力シート!R109)</f>
        <v/>
      </c>
      <c r="L72" s="770" t="str">
        <f>IF(基本情報入力シート!W109="","",基本情報入力シート!W109)</f>
        <v/>
      </c>
      <c r="M72" s="785" t="str">
        <f>IF(基本情報入力シート!X109="","",基本情報入力シート!X109)</f>
        <v/>
      </c>
      <c r="N72" s="796" t="str">
        <f>IF(基本情報入力シート!Y109="","",基本情報入力シート!Y109)</f>
        <v/>
      </c>
      <c r="O72" s="804"/>
      <c r="P72" s="807"/>
      <c r="Q72" s="811"/>
      <c r="R72" s="817"/>
      <c r="S72" s="822"/>
      <c r="T72" s="826" t="str">
        <f>IFERROR(S72*VLOOKUP(AE72,'【参考】数式用3'!$AN$3:$BU$14,MATCH(N72,'【参考】数式用3'!$AN$2:$BU$2,0)),"")</f>
        <v/>
      </c>
      <c r="U72" s="830"/>
      <c r="V72" s="836"/>
      <c r="W72" s="837"/>
      <c r="X72" s="844" t="str">
        <f>IFERROR(V72*VLOOKUP(AF72,'【参考】数式用3'!$AN$15:$BU$23,MATCH(N72,'【参考】数式用3'!$AN$2:$BU$2,0)),"")</f>
        <v/>
      </c>
      <c r="Y72" s="851"/>
      <c r="Z72" s="853"/>
      <c r="AA72" s="859"/>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IF(OR(U80="特定加算Ⅰ",U80="特定加算Ⅱ"),IF(W80&lt;&gt;"",1,""),"")</f>
        <v/>
      </c>
      <c r="AE80" s="874" t="str">
        <f t="shared" ref="AE80:AE115" si="5">IF(AND(O80="",R80=""),"",O80&amp;"から"&amp;R80)</f>
        <v/>
      </c>
      <c r="AF80" s="874" t="str">
        <f t="shared" ref="AF80:AF115" si="6">IF(AND(P80="",U80=""),"",P80&amp;"から"&amp;U80)</f>
        <v/>
      </c>
      <c r="AG80" s="874" t="str">
        <f t="shared" ref="AG80:AG115" si="7">IF(AND(Q80="",Z80=""),"",Q80&amp;"から"&amp;Z80)</f>
        <v/>
      </c>
    </row>
    <row r="81" spans="1:33" ht="24.9"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 customHeight="1">
      <c r="A109" s="735">
        <v>94</v>
      </c>
      <c r="B109" s="747" t="str">
        <f>IF(基本情報入力シート!C146="","",基本情報入力シート!C146)</f>
        <v/>
      </c>
      <c r="C109" s="754"/>
      <c r="D109" s="754"/>
      <c r="E109" s="754"/>
      <c r="F109" s="754"/>
      <c r="G109" s="754"/>
      <c r="H109" s="754"/>
      <c r="I109" s="764"/>
      <c r="J109" s="769" t="str">
        <f>IF(基本情報入力シート!M146="","",基本情報入力シート!M146)</f>
        <v/>
      </c>
      <c r="K109" s="770" t="str">
        <f>IF(基本情報入力シート!R146="","",基本情報入力シート!R146)</f>
        <v/>
      </c>
      <c r="L109" s="770" t="str">
        <f>IF(基本情報入力シート!W146="","",基本情報入力シート!W146)</f>
        <v/>
      </c>
      <c r="M109" s="785" t="str">
        <f>IF(基本情報入力シート!X146="","",基本情報入力シート!X146)</f>
        <v/>
      </c>
      <c r="N109" s="796" t="str">
        <f>IF(基本情報入力シート!Y146="","",基本情報入力シート!Y146)</f>
        <v/>
      </c>
      <c r="O109" s="804"/>
      <c r="P109" s="807"/>
      <c r="Q109" s="811"/>
      <c r="R109" s="817"/>
      <c r="S109" s="822"/>
      <c r="T109" s="826" t="str">
        <f>IFERROR(S109*VLOOKUP(AE109,'【参考】数式用3'!$AN$3:$BU$14,MATCH(N109,'【参考】数式用3'!$AN$2:$BU$2,0)),"")</f>
        <v/>
      </c>
      <c r="U109" s="830"/>
      <c r="V109" s="836"/>
      <c r="W109" s="837"/>
      <c r="X109" s="844" t="str">
        <f>IFERROR(V109*VLOOKUP(AF109,'【参考】数式用3'!$AN$15:$BU$23,MATCH(N109,'【参考】数式用3'!$AN$2:$BU$2,0)),"")</f>
        <v/>
      </c>
      <c r="Y109" s="851"/>
      <c r="Z109" s="853"/>
      <c r="AA109" s="859"/>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election activeCell="O14" sqref="O14"/>
    </sheetView>
  </sheetViews>
  <sheetFormatPr defaultColWidth="9" defaultRowHeight="13.5"/>
  <cols>
    <col min="1" max="1" width="4.77734375" style="87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89"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89"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26"/>
  </cols>
  <sheetData>
    <row r="1" spans="1:34" ht="27" customHeight="1">
      <c r="A1" s="876" t="s">
        <v>1596</v>
      </c>
      <c r="B1" s="736"/>
      <c r="C1" s="103"/>
      <c r="D1" s="103"/>
      <c r="E1" s="103"/>
      <c r="F1" s="103"/>
      <c r="G1" s="103"/>
      <c r="H1" s="103"/>
      <c r="I1" s="103"/>
      <c r="J1" s="103"/>
      <c r="K1" s="103"/>
      <c r="L1" s="103"/>
      <c r="M1" s="103"/>
      <c r="N1" s="103"/>
      <c r="O1" s="96"/>
      <c r="P1" s="96"/>
      <c r="Q1" s="96"/>
      <c r="R1" s="96"/>
      <c r="S1" s="135"/>
      <c r="T1" s="96"/>
      <c r="U1" s="96"/>
      <c r="V1" s="96"/>
      <c r="W1" s="96"/>
      <c r="X1" s="96"/>
      <c r="Y1" s="96"/>
      <c r="Z1" s="962" t="s">
        <v>86</v>
      </c>
      <c r="AA1" s="966"/>
      <c r="AB1" s="856" t="str">
        <f>IF(基本情報入力シート!C32="","",基本情報入力シート!C32)</f>
        <v/>
      </c>
      <c r="AC1" s="856"/>
    </row>
    <row r="2" spans="1:34"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4" ht="23.25" customHeight="1">
      <c r="A3" s="729" t="s">
        <v>38</v>
      </c>
      <c r="B3" s="729"/>
      <c r="C3" s="729"/>
      <c r="D3" s="729"/>
      <c r="E3" s="757"/>
      <c r="F3" s="758" t="str">
        <f>IF(基本情報入力シート!M37="","",基本情報入力シート!M37)</f>
        <v/>
      </c>
      <c r="G3" s="759"/>
      <c r="H3" s="759"/>
      <c r="I3" s="759"/>
      <c r="J3" s="759"/>
      <c r="K3" s="759"/>
      <c r="L3" s="759"/>
      <c r="M3" s="778"/>
      <c r="N3" s="96"/>
      <c r="O3" s="103"/>
      <c r="P3" s="103"/>
      <c r="Q3" s="96"/>
      <c r="R3" s="96"/>
      <c r="S3" s="135"/>
      <c r="T3" s="96"/>
      <c r="U3" s="96"/>
      <c r="V3" s="96"/>
      <c r="W3" s="96"/>
      <c r="X3" s="96"/>
      <c r="Y3" s="96"/>
      <c r="Z3" s="96"/>
      <c r="AA3" s="135"/>
      <c r="AB3" s="96"/>
      <c r="AC3" s="96"/>
    </row>
    <row r="4" spans="1:34" ht="21" customHeight="1">
      <c r="A4" s="878"/>
      <c r="B4" s="730"/>
      <c r="C4" s="730"/>
      <c r="D4" s="755"/>
      <c r="E4" s="755"/>
      <c r="F4" s="755"/>
      <c r="G4" s="755"/>
      <c r="H4" s="755"/>
      <c r="I4" s="755"/>
      <c r="J4" s="755"/>
      <c r="K4" s="755"/>
      <c r="L4" s="755"/>
      <c r="M4" s="103"/>
      <c r="N4" s="103"/>
      <c r="O4" s="103"/>
      <c r="P4" s="103"/>
      <c r="Q4" s="96"/>
      <c r="R4" s="324" t="s">
        <v>2093</v>
      </c>
      <c r="S4" s="96"/>
      <c r="T4" s="939"/>
      <c r="U4" s="939"/>
      <c r="V4" s="939"/>
      <c r="W4" s="939"/>
      <c r="X4" s="939"/>
      <c r="Y4" s="939"/>
      <c r="Z4" s="939"/>
      <c r="AA4" s="939"/>
      <c r="AB4" s="939"/>
      <c r="AC4" s="939"/>
    </row>
    <row r="5" spans="1:34" ht="25.5" customHeight="1">
      <c r="A5" s="879"/>
      <c r="B5" s="738" t="s">
        <v>1590</v>
      </c>
      <c r="C5" s="738"/>
      <c r="D5" s="756"/>
      <c r="E5" s="756"/>
      <c r="F5" s="756"/>
      <c r="G5" s="756"/>
      <c r="H5" s="756"/>
      <c r="I5" s="756"/>
      <c r="J5" s="756"/>
      <c r="K5" s="756"/>
      <c r="L5" s="756"/>
      <c r="M5" s="740"/>
      <c r="N5" s="787">
        <f>IFERROR(SUM(P14:Q113)+SUM(X14:X113),"")</f>
        <v>0</v>
      </c>
      <c r="O5" s="799" t="s">
        <v>33</v>
      </c>
      <c r="P5" s="96"/>
      <c r="Q5" s="96"/>
      <c r="R5" s="812" t="s">
        <v>2122</v>
      </c>
      <c r="S5" s="812" t="s">
        <v>2089</v>
      </c>
      <c r="T5" s="812"/>
      <c r="U5" s="812"/>
      <c r="V5" s="812"/>
      <c r="W5" s="812"/>
      <c r="X5" s="827"/>
      <c r="Y5" s="832">
        <f>SUM(T14:U113)</f>
        <v>0</v>
      </c>
      <c r="Z5" s="838" t="str">
        <f>IF(AG6="旧特定加算相当なし","",IF(Y5&gt;=Y6,"○","×"))</f>
        <v/>
      </c>
      <c r="AA5" s="967" t="s">
        <v>2090</v>
      </c>
      <c r="AB5" s="969"/>
      <c r="AC5" s="969"/>
      <c r="AD5" s="872" t="str">
        <f>IF(OR(AD6="旧処遇加算Ⅰ相当あり",AD7="旧処遇加算Ⅰ相当あり"),"旧処遇加算Ⅰ相当あり","旧処遇加算Ⅰ相当なし")</f>
        <v>旧処遇加算Ⅰ相当なし</v>
      </c>
      <c r="AE5" s="872"/>
      <c r="AF5" s="872" t="str">
        <f>IF(OR(AF6="旧処遇加算Ⅰ・Ⅱ相当あり",AF7="旧処遇加算Ⅰ・Ⅱ相当あり"),"旧処遇加算Ⅰ・Ⅱ相当あり","旧処遇加算Ⅰ・Ⅱ相当なし")</f>
        <v>旧処遇加算Ⅰ・Ⅱ相当なし</v>
      </c>
      <c r="AG5" s="872" t="str">
        <f>IF(OR(AG6="旧特定加算相当あり",AG7="旧特定加算相当あり"),"旧特定加算相当あり","旧特定加算相当なし")</f>
        <v>旧特定加算相当なし</v>
      </c>
    </row>
    <row r="6" spans="1:34" ht="25.5" customHeight="1">
      <c r="A6" s="879"/>
      <c r="B6" s="739"/>
      <c r="C6" s="748"/>
      <c r="D6" s="756" t="s">
        <v>1492</v>
      </c>
      <c r="E6" s="756"/>
      <c r="F6" s="756"/>
      <c r="G6" s="756"/>
      <c r="H6" s="756"/>
      <c r="I6" s="756"/>
      <c r="J6" s="756"/>
      <c r="K6" s="756"/>
      <c r="L6" s="756"/>
      <c r="M6" s="740"/>
      <c r="N6" s="788">
        <f>SUM(R$14:R$113,Y$14:Z$113)</f>
        <v>0</v>
      </c>
      <c r="O6" s="799" t="s">
        <v>33</v>
      </c>
      <c r="P6" s="96"/>
      <c r="Q6" s="96"/>
      <c r="R6" s="812"/>
      <c r="S6" s="812" t="s">
        <v>526</v>
      </c>
      <c r="T6" s="812"/>
      <c r="U6" s="812"/>
      <c r="V6" s="812"/>
      <c r="W6" s="812"/>
      <c r="X6" s="827"/>
      <c r="Y6" s="833">
        <f>SUM(AD:AD)</f>
        <v>0</v>
      </c>
      <c r="Z6" s="839"/>
      <c r="AA6" s="967"/>
      <c r="AB6" s="969"/>
      <c r="AC6" s="969"/>
      <c r="AD6" s="872" t="str">
        <f>IF((COUNTIF(O:O,"新加算Ⅰ")+COUNTIF(O:O,"新加算Ⅱ")+COUNTIF(O:O,"新加算Ⅲ")+COUNTIF(O:O,"新加算Ⅴ（１）")+COUNTIF(O:O,"新加算Ⅴ（３）")+COUNTIF(O:O,"新加算Ⅴ（８）"))&gt;=1,"旧処遇加算Ⅰ相当あり","旧処遇加算Ⅰ相当なし")</f>
        <v>旧処遇加算Ⅰ相当なし</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9"/>
      <c r="B7" s="756" t="s">
        <v>2150</v>
      </c>
      <c r="C7" s="756"/>
      <c r="D7" s="756"/>
      <c r="E7" s="756"/>
      <c r="F7" s="756"/>
      <c r="G7" s="756"/>
      <c r="H7" s="756"/>
      <c r="I7" s="756"/>
      <c r="J7" s="756"/>
      <c r="K7" s="756"/>
      <c r="L7" s="756"/>
      <c r="M7" s="906"/>
      <c r="N7" s="910">
        <f>SUM(V$14:V$1048576,AC$14:AC$1048576)</f>
        <v>0</v>
      </c>
      <c r="O7" s="799" t="s">
        <v>33</v>
      </c>
      <c r="P7" s="96"/>
      <c r="Q7" s="96"/>
      <c r="R7" s="930" t="s">
        <v>2158</v>
      </c>
      <c r="S7" s="812" t="s">
        <v>2089</v>
      </c>
      <c r="T7" s="812"/>
      <c r="U7" s="812"/>
      <c r="V7" s="812"/>
      <c r="W7" s="812"/>
      <c r="X7" s="827"/>
      <c r="Y7" s="957">
        <f>SUM(AB:AB)</f>
        <v>0</v>
      </c>
      <c r="Z7" s="838" t="str">
        <f>IF(AG7="旧特定加算相当なし","",IF(Y7&gt;=Y8,"○","×"))</f>
        <v/>
      </c>
      <c r="AA7" s="968" t="s">
        <v>2090</v>
      </c>
      <c r="AB7" s="970"/>
      <c r="AC7" s="970"/>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旧処遇加算Ⅰ・Ⅱ相当なし</v>
      </c>
      <c r="AG7" s="872" t="str">
        <f>IF((COUNTIF(O:O,"新加算Ⅰ")+COUNTIF(O:O,"新加算Ⅱ"))&gt;=1,"旧特定加算相当あり","旧特定加算相当なし")</f>
        <v>旧特定加算相当なし</v>
      </c>
    </row>
    <row r="8" spans="1:34" ht="25.5" customHeight="1">
      <c r="A8" s="879"/>
      <c r="B8" s="885" t="s">
        <v>1290</v>
      </c>
      <c r="C8" s="885"/>
      <c r="D8" s="885"/>
      <c r="E8" s="885"/>
      <c r="F8" s="885"/>
      <c r="G8" s="885"/>
      <c r="H8" s="885"/>
      <c r="I8" s="885"/>
      <c r="J8" s="885"/>
      <c r="K8" s="885"/>
      <c r="L8" s="885"/>
      <c r="M8" s="885"/>
      <c r="N8" s="885"/>
      <c r="O8" s="885"/>
      <c r="P8" s="96"/>
      <c r="Q8" s="96"/>
      <c r="R8" s="931"/>
      <c r="S8" s="812" t="s">
        <v>2225</v>
      </c>
      <c r="T8" s="812"/>
      <c r="U8" s="812"/>
      <c r="V8" s="812"/>
      <c r="W8" s="812"/>
      <c r="X8" s="827"/>
      <c r="Y8" s="833">
        <f>SUM(AE$14:AE$1048576)</f>
        <v>0</v>
      </c>
      <c r="Z8" s="839"/>
      <c r="AA8" s="968"/>
      <c r="AB8" s="970"/>
      <c r="AC8" s="970"/>
      <c r="AD8" s="1"/>
      <c r="AE8" s="1"/>
      <c r="AF8" s="1"/>
      <c r="AG8" s="1"/>
      <c r="AH8" s="726"/>
    </row>
    <row r="9" spans="1:34" ht="42" customHeight="1">
      <c r="A9" s="877"/>
      <c r="B9" s="886"/>
      <c r="C9" s="886"/>
      <c r="D9" s="886"/>
      <c r="E9" s="886"/>
      <c r="F9" s="886"/>
      <c r="G9" s="886"/>
      <c r="H9" s="886"/>
      <c r="I9" s="886"/>
      <c r="J9" s="886"/>
      <c r="K9" s="886"/>
      <c r="L9" s="886"/>
      <c r="M9" s="886"/>
      <c r="N9" s="886"/>
      <c r="O9" s="886"/>
      <c r="P9" s="846"/>
      <c r="Q9" s="846"/>
      <c r="R9" s="846"/>
      <c r="S9" s="193"/>
      <c r="T9" s="846"/>
      <c r="U9" s="846"/>
      <c r="V9" s="846"/>
      <c r="W9" s="951"/>
      <c r="X9" s="951"/>
      <c r="Y9" s="951"/>
      <c r="Z9" s="951"/>
      <c r="AA9" s="193"/>
      <c r="AB9" s="951"/>
      <c r="AC9" s="951"/>
    </row>
    <row r="10" spans="1:34" ht="24" customHeight="1">
      <c r="A10" s="880"/>
      <c r="B10" s="887" t="s">
        <v>2211</v>
      </c>
      <c r="C10" s="890"/>
      <c r="D10" s="890"/>
      <c r="E10" s="890"/>
      <c r="F10" s="890"/>
      <c r="G10" s="890"/>
      <c r="H10" s="890"/>
      <c r="I10" s="893"/>
      <c r="J10" s="896" t="s">
        <v>168</v>
      </c>
      <c r="K10" s="899" t="s">
        <v>235</v>
      </c>
      <c r="L10" s="903"/>
      <c r="M10" s="907" t="s">
        <v>155</v>
      </c>
      <c r="N10" s="911" t="s">
        <v>2</v>
      </c>
      <c r="O10" s="914" t="s">
        <v>2212</v>
      </c>
      <c r="P10" s="922"/>
      <c r="Q10" s="922"/>
      <c r="R10" s="922"/>
      <c r="S10" s="922"/>
      <c r="T10" s="922"/>
      <c r="U10" s="922"/>
      <c r="V10" s="922"/>
      <c r="W10" s="922"/>
      <c r="X10" s="922"/>
      <c r="Y10" s="922"/>
      <c r="Z10" s="922"/>
      <c r="AA10" s="922"/>
      <c r="AB10" s="922"/>
      <c r="AC10" s="973"/>
      <c r="AD10" s="870" t="s">
        <v>2146</v>
      </c>
      <c r="AE10" s="873"/>
      <c r="AF10" s="873" t="s">
        <v>1036</v>
      </c>
      <c r="AG10" s="873"/>
    </row>
    <row r="11" spans="1:34" ht="21.75" customHeight="1">
      <c r="A11" s="881"/>
      <c r="B11" s="888"/>
      <c r="C11" s="891"/>
      <c r="D11" s="891"/>
      <c r="E11" s="891"/>
      <c r="F11" s="891"/>
      <c r="G11" s="891"/>
      <c r="H11" s="891"/>
      <c r="I11" s="894"/>
      <c r="J11" s="897"/>
      <c r="K11" s="900"/>
      <c r="L11" s="904"/>
      <c r="M11" s="908"/>
      <c r="N11" s="912"/>
      <c r="O11" s="915" t="s">
        <v>2088</v>
      </c>
      <c r="P11" s="923"/>
      <c r="Q11" s="923"/>
      <c r="R11" s="923"/>
      <c r="S11" s="923"/>
      <c r="T11" s="923"/>
      <c r="U11" s="943"/>
      <c r="V11" s="947" t="s">
        <v>2159</v>
      </c>
      <c r="W11" s="952" t="s">
        <v>267</v>
      </c>
      <c r="X11" s="955"/>
      <c r="Y11" s="955"/>
      <c r="Z11" s="955"/>
      <c r="AA11" s="955"/>
      <c r="AB11" s="971"/>
      <c r="AC11" s="947" t="s">
        <v>1225</v>
      </c>
      <c r="AD11" s="870"/>
      <c r="AE11" s="873"/>
      <c r="AF11" s="873"/>
      <c r="AG11" s="873"/>
    </row>
    <row r="12" spans="1:34" ht="36.75" customHeight="1">
      <c r="A12" s="881"/>
      <c r="B12" s="888"/>
      <c r="C12" s="891"/>
      <c r="D12" s="891"/>
      <c r="E12" s="891"/>
      <c r="F12" s="891"/>
      <c r="G12" s="891"/>
      <c r="H12" s="891"/>
      <c r="I12" s="894"/>
      <c r="J12" s="897"/>
      <c r="K12" s="901"/>
      <c r="L12" s="905"/>
      <c r="M12" s="908"/>
      <c r="N12" s="912"/>
      <c r="O12" s="916" t="s">
        <v>857</v>
      </c>
      <c r="P12" s="924" t="s">
        <v>377</v>
      </c>
      <c r="Q12" s="927"/>
      <c r="R12" s="932" t="s">
        <v>2121</v>
      </c>
      <c r="S12" s="932" t="s">
        <v>2120</v>
      </c>
      <c r="T12" s="940" t="s">
        <v>2147</v>
      </c>
      <c r="U12" s="944"/>
      <c r="V12" s="948"/>
      <c r="W12" s="916" t="s">
        <v>2160</v>
      </c>
      <c r="X12" s="956" t="s">
        <v>377</v>
      </c>
      <c r="Y12" s="958" t="s">
        <v>2121</v>
      </c>
      <c r="Z12" s="963"/>
      <c r="AA12" s="932" t="s">
        <v>2120</v>
      </c>
      <c r="AB12" s="972" t="s">
        <v>2147</v>
      </c>
      <c r="AC12" s="948"/>
      <c r="AD12" s="870"/>
      <c r="AE12" s="873"/>
      <c r="AF12" s="873"/>
      <c r="AG12" s="873"/>
    </row>
    <row r="13" spans="1:34" ht="78.599999999999994" customHeight="1">
      <c r="A13" s="882"/>
      <c r="B13" s="889"/>
      <c r="C13" s="892"/>
      <c r="D13" s="892"/>
      <c r="E13" s="892"/>
      <c r="F13" s="892"/>
      <c r="G13" s="892"/>
      <c r="H13" s="892"/>
      <c r="I13" s="895"/>
      <c r="J13" s="898"/>
      <c r="K13" s="902" t="s">
        <v>145</v>
      </c>
      <c r="L13" s="902" t="s">
        <v>78</v>
      </c>
      <c r="M13" s="909"/>
      <c r="N13" s="913"/>
      <c r="O13" s="917"/>
      <c r="P13" s="889"/>
      <c r="Q13" s="895"/>
      <c r="R13" s="933"/>
      <c r="S13" s="933"/>
      <c r="T13" s="941" t="s">
        <v>2179</v>
      </c>
      <c r="U13" s="945"/>
      <c r="V13" s="949"/>
      <c r="W13" s="917"/>
      <c r="X13" s="898"/>
      <c r="Y13" s="959"/>
      <c r="Z13" s="964"/>
      <c r="AA13" s="933"/>
      <c r="AB13" s="941" t="s">
        <v>2180</v>
      </c>
      <c r="AC13" s="949"/>
      <c r="AD13" s="870" t="s">
        <v>2123</v>
      </c>
      <c r="AE13" s="977" t="s">
        <v>1475</v>
      </c>
      <c r="AF13" s="873" t="s">
        <v>2123</v>
      </c>
      <c r="AG13" s="873" t="s">
        <v>1475</v>
      </c>
    </row>
    <row r="14" spans="1:34" s="727" customFormat="1" ht="24.9" customHeight="1">
      <c r="A14" s="883" t="s">
        <v>674</v>
      </c>
      <c r="B14" s="746" t="str">
        <f>IF(基本情報入力シート!C53="","",基本情報入力シート!C53)</f>
        <v/>
      </c>
      <c r="C14" s="753"/>
      <c r="D14" s="753"/>
      <c r="E14" s="753"/>
      <c r="F14" s="753"/>
      <c r="G14" s="753"/>
      <c r="H14" s="753"/>
      <c r="I14" s="763"/>
      <c r="J14" s="768" t="str">
        <f>IF(基本情報入力シート!M53="","",基本情報入力シート!M53)</f>
        <v/>
      </c>
      <c r="K14" s="774" t="str">
        <f>IF(基本情報入力シート!R53="","",基本情報入力シート!R53)</f>
        <v/>
      </c>
      <c r="L14" s="774" t="str">
        <f>IF(基本情報入力シート!W53="","",基本情報入力シート!W53)</f>
        <v/>
      </c>
      <c r="M14" s="784" t="str">
        <f>IF(基本情報入力シート!X53="","",基本情報入力シート!X53)</f>
        <v/>
      </c>
      <c r="N14" s="795" t="str">
        <f>IF(基本情報入力シート!Y53="","",基本情報入力シート!Y53)</f>
        <v/>
      </c>
      <c r="O14" s="918"/>
      <c r="P14" s="925"/>
      <c r="Q14" s="928"/>
      <c r="R14" s="934" t="str">
        <f>IFERROR(IF('別紙様式3-2（４・５月）'!Z16="ベア加算","",P14*VLOOKUP(N14,'【参考】数式用'!$AD$2:$AH$37,MATCH(O14,'【参考】数式用'!$K$4:$N$4,0)+1,0)),"")</f>
        <v/>
      </c>
      <c r="S14" s="937"/>
      <c r="T14" s="925"/>
      <c r="U14" s="928"/>
      <c r="V14" s="950" t="str">
        <f>IFERROR(P14*VLOOKUP(AF14,'【参考】数式用4'!$EY$3:$GF$106,MATCH(N14,'【参考】数式用4'!$EY$2:$GF$2,0)),"")</f>
        <v/>
      </c>
      <c r="W14" s="953"/>
      <c r="X14" s="925"/>
      <c r="Y14" s="960" t="str">
        <f>IFERROR(IF('別紙様式3-2（４・５月）'!Z16="ベア加算","",W14*VLOOKUP(N14,'【参考】数式用'!$AD$2:$AH$27,MATCH(O14,'【参考】数式用'!$K$4:$N$4,0)+1,0)),"")</f>
        <v/>
      </c>
      <c r="Z14" s="965"/>
      <c r="AA14" s="937"/>
      <c r="AB14" s="925"/>
      <c r="AC14" s="974" t="str">
        <f>IFERROR(X14*VLOOKUP(AG14,'【参考】数式用4'!$EY$3:$GF$106,MATCH(N14,'【参考】数式用4'!$EY$2:$GF$2,0)),"")</f>
        <v/>
      </c>
      <c r="AD14" s="976" t="str">
        <f t="shared" ref="AD14:AD77" si="0">IF(OR(O14="新加算Ⅰ",O14="新加算Ⅱ",O14="新加算Ⅴ（１）",O14="新加算Ⅴ（２）",O14="新加算Ⅴ（３）",O14="新加算Ⅴ（４）",O14="新加算Ⅴ（５）",O14="新加算Ⅴ（６）",O14="新加算Ⅴ（７）",O14="新加算Ⅴ（９）",O14="新加算Ⅴ（10）",O14="新加算Ⅴ（12）"),1,"")</f>
        <v/>
      </c>
      <c r="AE14" s="978" t="str">
        <f t="shared" ref="AE14:AE77" si="1">IF(OR(W14="新加算Ⅰ",W14="新加算Ⅱ"),1,"")</f>
        <v/>
      </c>
      <c r="AF14" s="979" t="str">
        <f>IF(O14="","",'別紙様式3-2（４・５月）'!O16&amp;'別紙様式3-2（４・５月）'!P16&amp;'別紙様式3-2（４・５月）'!Q16&amp;"から"&amp;O14)</f>
        <v/>
      </c>
      <c r="AG14" s="980" t="str">
        <f>IF(OR(W14="",W14="―"),"",'別紙様式3-2（４・５月）'!O16&amp;'別紙様式3-2（４・５月）'!P16&amp;'別紙様式3-2（４・５月）'!Q16&amp;"から"&amp;W14)</f>
        <v/>
      </c>
    </row>
    <row r="15" spans="1:34" ht="24.9" customHeight="1">
      <c r="A15" s="884">
        <v>2</v>
      </c>
      <c r="B15" s="747" t="str">
        <f>IF(基本情報入力シート!C54="","",基本情報入力シート!C54)</f>
        <v/>
      </c>
      <c r="C15" s="754"/>
      <c r="D15" s="754"/>
      <c r="E15" s="754"/>
      <c r="F15" s="754"/>
      <c r="G15" s="754"/>
      <c r="H15" s="754"/>
      <c r="I15" s="764"/>
      <c r="J15" s="769" t="str">
        <f>IF(基本情報入力シート!M54="","",基本情報入力シート!M54)</f>
        <v/>
      </c>
      <c r="K15" s="770" t="str">
        <f>IF(基本情報入力シート!R54="","",基本情報入力シート!R54)</f>
        <v/>
      </c>
      <c r="L15" s="770" t="str">
        <f>IF(基本情報入力シート!W54="","",基本情報入力シート!W54)</f>
        <v/>
      </c>
      <c r="M15" s="785" t="str">
        <f>IF(基本情報入力シート!X54="","",基本情報入力シート!X54)</f>
        <v/>
      </c>
      <c r="N15" s="796" t="str">
        <f>IF(基本情報入力シート!Y54="","",基本情報入力シート!Y54)</f>
        <v/>
      </c>
      <c r="O15" s="919"/>
      <c r="P15" s="926"/>
      <c r="Q15" s="929"/>
      <c r="R15" s="935" t="str">
        <f>IFERROR(IF('別紙様式3-2（４・５月）'!Z17="ベア加算","",P15*VLOOKUP(N15,'【参考】数式用'!$AD$2:$AH$37,MATCH(O15,'【参考】数式用'!$K$4:$N$4,0)+1,0)),"")</f>
        <v/>
      </c>
      <c r="S15" s="938"/>
      <c r="T15" s="942"/>
      <c r="U15" s="946"/>
      <c r="V15" s="950" t="str">
        <f>IFERROR(P15*VLOOKUP(AF15,'【参考】数式用4'!$EY$3:$GF$106,MATCH(N15,'【参考】数式用4'!$EY$2:$GF$2,0)),"")</f>
        <v/>
      </c>
      <c r="W15" s="954"/>
      <c r="X15" s="926"/>
      <c r="Y15" s="961" t="str">
        <f>IFERROR(IF('別紙様式3-2（４・５月）'!Z17="ベア加算","",W15*VLOOKUP(N15,'【参考】数式用'!$AD$2:$AH$27,MATCH(O15,'【参考】数式用'!$K$4:$N$4,0)+1,0)),"")</f>
        <v/>
      </c>
      <c r="Z15" s="961"/>
      <c r="AA15" s="938"/>
      <c r="AB15" s="942"/>
      <c r="AC15" s="975" t="str">
        <f>IFERROR(X15*VLOOKUP(AG15,'【参考】数式用4'!$EY$3:$GF$106,MATCH(N15,'【参考】数式用4'!$EY$2:$GF$2,0)),"")</f>
        <v/>
      </c>
      <c r="AD15" s="976" t="str">
        <f t="shared" si="0"/>
        <v/>
      </c>
      <c r="AE15" s="978" t="str">
        <f t="shared" si="1"/>
        <v/>
      </c>
      <c r="AF15" s="979" t="str">
        <f>IF(O15="","",'別紙様式3-2（４・５月）'!O17&amp;'別紙様式3-2（４・５月）'!P17&amp;'別紙様式3-2（４・５月）'!Q17&amp;"から"&amp;O15)</f>
        <v/>
      </c>
      <c r="AG15" s="980" t="str">
        <f>IF(OR(W15="",W15="―"),"",'別紙様式3-2（４・５月）'!O17&amp;'別紙様式3-2（４・５月）'!P17&amp;'別紙様式3-2（４・５月）'!Q17&amp;"から"&amp;W15)</f>
        <v/>
      </c>
    </row>
    <row r="16" spans="1:34" ht="24.9" customHeight="1">
      <c r="A16" s="884">
        <v>3</v>
      </c>
      <c r="B16" s="747" t="str">
        <f>IF(基本情報入力シート!C55="","",基本情報入力シート!C55)</f>
        <v/>
      </c>
      <c r="C16" s="754"/>
      <c r="D16" s="754"/>
      <c r="E16" s="754"/>
      <c r="F16" s="754"/>
      <c r="G16" s="754"/>
      <c r="H16" s="754"/>
      <c r="I16" s="764"/>
      <c r="J16" s="769" t="str">
        <f>IF(基本情報入力シート!M55="","",基本情報入力シート!M55)</f>
        <v/>
      </c>
      <c r="K16" s="770" t="str">
        <f>IF(基本情報入力シート!R55="","",基本情報入力シート!R55)</f>
        <v/>
      </c>
      <c r="L16" s="770" t="str">
        <f>IF(基本情報入力シート!W55="","",基本情報入力シート!W55)</f>
        <v/>
      </c>
      <c r="M16" s="785" t="str">
        <f>IF(基本情報入力シート!X55="","",基本情報入力シート!X55)</f>
        <v/>
      </c>
      <c r="N16" s="796" t="str">
        <f>IF(基本情報入力シート!Y55="","",基本情報入力シート!Y55)</f>
        <v/>
      </c>
      <c r="O16" s="919"/>
      <c r="P16" s="926"/>
      <c r="Q16" s="929"/>
      <c r="R16" s="935" t="str">
        <f>IFERROR(IF('別紙様式3-2（４・５月）'!Z18="ベア加算","",P16*VLOOKUP(N16,'【参考】数式用'!$AD$2:$AH$37,MATCH(O16,'【参考】数式用'!$K$4:$N$4,0)+1,0)),"")</f>
        <v/>
      </c>
      <c r="S16" s="938"/>
      <c r="T16" s="942"/>
      <c r="U16" s="946"/>
      <c r="V16" s="950" t="str">
        <f>IFERROR(P16*VLOOKUP(AF16,'【参考】数式用4'!$EY$3:$GF$106,MATCH(N16,'【参考】数式用4'!$EY$2:$GF$2,0)),"")</f>
        <v/>
      </c>
      <c r="W16" s="954"/>
      <c r="X16" s="926"/>
      <c r="Y16" s="961" t="str">
        <f>IFERROR(IF('別紙様式3-2（４・５月）'!Z18="ベア加算","",W16*VLOOKUP(N16,'【参考】数式用'!$AD$2:$AH$27,MATCH(O16,'【参考】数式用'!$K$4:$N$4,0)+1,0)),"")</f>
        <v/>
      </c>
      <c r="Z16" s="961"/>
      <c r="AA16" s="938"/>
      <c r="AB16" s="942"/>
      <c r="AC16" s="975" t="str">
        <f>IFERROR(X16*VLOOKUP(AG16,'【参考】数式用4'!$EY$3:$GF$106,MATCH(N16,'【参考】数式用4'!$EY$2:$GF$2,0)),"")</f>
        <v/>
      </c>
      <c r="AD16" s="976" t="str">
        <f t="shared" si="0"/>
        <v/>
      </c>
      <c r="AE16" s="978" t="str">
        <f t="shared" si="1"/>
        <v/>
      </c>
      <c r="AF16" s="979" t="str">
        <f>IF(O16="","",'別紙様式3-2（４・５月）'!O18&amp;'別紙様式3-2（４・５月）'!P18&amp;'別紙様式3-2（４・５月）'!Q18&amp;"から"&amp;O16)</f>
        <v/>
      </c>
      <c r="AG16" s="980" t="str">
        <f>IF(OR(W16="",W16="―"),"",'別紙様式3-2（４・５月）'!O18&amp;'別紙様式3-2（４・５月）'!P18&amp;'別紙様式3-2（４・５月）'!Q18&amp;"から"&amp;W16)</f>
        <v/>
      </c>
    </row>
    <row r="17" spans="1:41" ht="24.9" customHeight="1">
      <c r="A17" s="884">
        <v>4</v>
      </c>
      <c r="B17" s="747" t="str">
        <f>IF(基本情報入力シート!C56="","",基本情報入力シート!C56)</f>
        <v/>
      </c>
      <c r="C17" s="754"/>
      <c r="D17" s="754"/>
      <c r="E17" s="754"/>
      <c r="F17" s="754"/>
      <c r="G17" s="754"/>
      <c r="H17" s="754"/>
      <c r="I17" s="764"/>
      <c r="J17" s="769" t="str">
        <f>IF(基本情報入力シート!M56="","",基本情報入力シート!M56)</f>
        <v/>
      </c>
      <c r="K17" s="770" t="str">
        <f>IF(基本情報入力シート!R56="","",基本情報入力シート!R56)</f>
        <v/>
      </c>
      <c r="L17" s="770" t="str">
        <f>IF(基本情報入力シート!W56="","",基本情報入力シート!W56)</f>
        <v/>
      </c>
      <c r="M17" s="785" t="str">
        <f>IF(基本情報入力シート!X56="","",基本情報入力シート!X56)</f>
        <v/>
      </c>
      <c r="N17" s="796" t="str">
        <f>IF(基本情報入力シート!Y56="","",基本情報入力シート!Y56)</f>
        <v/>
      </c>
      <c r="O17" s="919"/>
      <c r="P17" s="926"/>
      <c r="Q17" s="929"/>
      <c r="R17" s="935" t="str">
        <f>IFERROR(IF('別紙様式3-2（４・５月）'!Z19="ベア加算","",P17*VLOOKUP(N17,'【参考】数式用'!$AD$2:$AH$37,MATCH(O17,'【参考】数式用'!$K$4:$N$4,0)+1,0)),"")</f>
        <v/>
      </c>
      <c r="S17" s="938"/>
      <c r="T17" s="942"/>
      <c r="U17" s="946"/>
      <c r="V17" s="950" t="str">
        <f>IFERROR(P17*VLOOKUP(AF17,'【参考】数式用4'!$EY$3:$GF$106,MATCH(N17,'【参考】数式用4'!$EY$2:$GF$2,0)),"")</f>
        <v/>
      </c>
      <c r="W17" s="954"/>
      <c r="X17" s="926"/>
      <c r="Y17" s="961" t="str">
        <f>IFERROR(IF('別紙様式3-2（４・５月）'!Z19="ベア加算","",W17*VLOOKUP(N17,'【参考】数式用'!$AD$2:$AH$27,MATCH(O17,'【参考】数式用'!$K$4:$N$4,0)+1,0)),"")</f>
        <v/>
      </c>
      <c r="Z17" s="961"/>
      <c r="AA17" s="938"/>
      <c r="AB17" s="942"/>
      <c r="AC17" s="975" t="str">
        <f>IFERROR(X17*VLOOKUP(AG17,'【参考】数式用4'!$EY$3:$GF$106,MATCH(N17,'【参考】数式用4'!$EY$2:$GF$2,0)),"")</f>
        <v/>
      </c>
      <c r="AD17" s="976" t="str">
        <f t="shared" si="0"/>
        <v/>
      </c>
      <c r="AE17" s="978" t="str">
        <f t="shared" si="1"/>
        <v/>
      </c>
      <c r="AF17" s="980" t="str">
        <f>IF(O17="","",'別紙様式3-2（４・５月）'!O19&amp;'別紙様式3-2（４・５月）'!P19&amp;'別紙様式3-2（４・５月）'!Q19&amp;"から"&amp;O17)</f>
        <v/>
      </c>
      <c r="AG17" s="980" t="str">
        <f>IF(OR(W17="",W17="―"),"",'別紙様式3-2（４・５月）'!O19&amp;'別紙様式3-2（４・５月）'!P19&amp;'別紙様式3-2（４・５月）'!Q19&amp;"から"&amp;W17)</f>
        <v/>
      </c>
    </row>
    <row r="18" spans="1:41" ht="24.9" customHeight="1">
      <c r="A18" s="884">
        <v>5</v>
      </c>
      <c r="B18" s="747" t="str">
        <f>IF(基本情報入力シート!C57="","",基本情報入力シート!C57)</f>
        <v/>
      </c>
      <c r="C18" s="754"/>
      <c r="D18" s="754"/>
      <c r="E18" s="754"/>
      <c r="F18" s="754"/>
      <c r="G18" s="754"/>
      <c r="H18" s="754"/>
      <c r="I18" s="764"/>
      <c r="J18" s="769" t="str">
        <f>IF(基本情報入力シート!M57="","",基本情報入力シート!M57)</f>
        <v/>
      </c>
      <c r="K18" s="770" t="str">
        <f>IF(基本情報入力シート!R57="","",基本情報入力シート!R57)</f>
        <v/>
      </c>
      <c r="L18" s="770" t="str">
        <f>IF(基本情報入力シート!W57="","",基本情報入力シート!W57)</f>
        <v/>
      </c>
      <c r="M18" s="785" t="str">
        <f>IF(基本情報入力シート!X57="","",基本情報入力シート!X57)</f>
        <v/>
      </c>
      <c r="N18" s="796" t="str">
        <f>IF(基本情報入力シート!Y57="","",基本情報入力シート!Y57)</f>
        <v/>
      </c>
      <c r="O18" s="919"/>
      <c r="P18" s="926"/>
      <c r="Q18" s="929"/>
      <c r="R18" s="935" t="str">
        <f>IFERROR(IF('別紙様式3-2（４・５月）'!Z20="ベア加算","",P18*VLOOKUP(N18,'【参考】数式用'!$AD$2:$AH$37,MATCH(O18,'【参考】数式用'!$K$4:$N$4,0)+1,0)),"")</f>
        <v/>
      </c>
      <c r="S18" s="938"/>
      <c r="T18" s="942"/>
      <c r="U18" s="946"/>
      <c r="V18" s="950" t="str">
        <f>IFERROR(P18*VLOOKUP(AF18,'【参考】数式用4'!$EY$3:$GF$106,MATCH(N18,'【参考】数式用4'!$EY$2:$GF$2,0)),"")</f>
        <v/>
      </c>
      <c r="W18" s="954"/>
      <c r="X18" s="926"/>
      <c r="Y18" s="961" t="str">
        <f>IFERROR(IF('別紙様式3-2（４・５月）'!Z20="ベア加算","",W18*VLOOKUP(N18,'【参考】数式用'!$AD$2:$AH$27,MATCH(O18,'【参考】数式用'!$K$4:$N$4,0)+1,0)),"")</f>
        <v/>
      </c>
      <c r="Z18" s="961"/>
      <c r="AA18" s="938"/>
      <c r="AB18" s="942"/>
      <c r="AC18" s="975" t="str">
        <f>IFERROR(X18*VLOOKUP(AG18,'【参考】数式用4'!$EY$3:$GF$106,MATCH(N18,'【参考】数式用4'!$EY$2:$GF$2,0)),"")</f>
        <v/>
      </c>
      <c r="AD18" s="976" t="str">
        <f t="shared" si="0"/>
        <v/>
      </c>
      <c r="AE18" s="978" t="str">
        <f t="shared" si="1"/>
        <v/>
      </c>
      <c r="AF18" s="980" t="str">
        <f>IF(O18="","",'別紙様式3-2（４・５月）'!O20&amp;'別紙様式3-2（４・５月）'!P20&amp;'別紙様式3-2（４・５月）'!Q20&amp;"から"&amp;O18)</f>
        <v/>
      </c>
      <c r="AG18" s="980" t="str">
        <f>IF(OR(W18="",W18="―"),"",'別紙様式3-2（４・５月）'!O20&amp;'別紙様式3-2（４・５月）'!P20&amp;'別紙様式3-2（４・５月）'!Q20&amp;"から"&amp;W18)</f>
        <v/>
      </c>
    </row>
    <row r="19" spans="1:41" ht="24.9" customHeight="1">
      <c r="A19" s="884">
        <v>6</v>
      </c>
      <c r="B19" s="747" t="str">
        <f>IF(基本情報入力シート!C58="","",基本情報入力シート!C58)</f>
        <v/>
      </c>
      <c r="C19" s="754"/>
      <c r="D19" s="754"/>
      <c r="E19" s="754"/>
      <c r="F19" s="754"/>
      <c r="G19" s="754"/>
      <c r="H19" s="754"/>
      <c r="I19" s="764"/>
      <c r="J19" s="769" t="str">
        <f>IF(基本情報入力シート!M58="","",基本情報入力シート!M58)</f>
        <v/>
      </c>
      <c r="K19" s="770" t="str">
        <f>IF(基本情報入力シート!R58="","",基本情報入力シート!R58)</f>
        <v/>
      </c>
      <c r="L19" s="770" t="str">
        <f>IF(基本情報入力シート!W58="","",基本情報入力シート!W58)</f>
        <v/>
      </c>
      <c r="M19" s="785" t="str">
        <f>IF(基本情報入力シート!X58="","",基本情報入力シート!X58)</f>
        <v/>
      </c>
      <c r="N19" s="796" t="str">
        <f>IF(基本情報入力シート!Y58="","",基本情報入力シート!Y58)</f>
        <v/>
      </c>
      <c r="O19" s="919"/>
      <c r="P19" s="926"/>
      <c r="Q19" s="929"/>
      <c r="R19" s="935" t="str">
        <f>IFERROR(IF('別紙様式3-2（４・５月）'!Z21="ベア加算","",P19*VLOOKUP(N19,'【参考】数式用'!$AD$2:$AH$37,MATCH(O19,'【参考】数式用'!$K$4:$N$4,0)+1,0)),"")</f>
        <v/>
      </c>
      <c r="S19" s="938"/>
      <c r="T19" s="942"/>
      <c r="U19" s="946"/>
      <c r="V19" s="950" t="str">
        <f>IFERROR(P19*VLOOKUP(AF19,'【参考】数式用4'!$EY$3:$GF$106,MATCH(N19,'【参考】数式用4'!$EY$2:$GF$2,0)),"")</f>
        <v/>
      </c>
      <c r="W19" s="954"/>
      <c r="X19" s="926"/>
      <c r="Y19" s="961" t="str">
        <f>IFERROR(IF('別紙様式3-2（４・５月）'!Z21="ベア加算","",W19*VLOOKUP(N19,'【参考】数式用'!$AD$2:$AH$27,MATCH(O19,'【参考】数式用'!$K$4:$N$4,0)+1,0)),"")</f>
        <v/>
      </c>
      <c r="Z19" s="961"/>
      <c r="AA19" s="938"/>
      <c r="AB19" s="942"/>
      <c r="AC19" s="975" t="str">
        <f>IFERROR(X19*VLOOKUP(AG19,'【参考】数式用4'!$EY$3:$GF$106,MATCH(N19,'【参考】数式用4'!$EY$2:$GF$2,0)),"")</f>
        <v/>
      </c>
      <c r="AD19" s="976" t="str">
        <f t="shared" si="0"/>
        <v/>
      </c>
      <c r="AE19" s="978" t="str">
        <f t="shared" si="1"/>
        <v/>
      </c>
      <c r="AF19" s="980" t="str">
        <f>IF(O19="","",'別紙様式3-2（４・５月）'!O21&amp;'別紙様式3-2（４・５月）'!P21&amp;'別紙様式3-2（４・５月）'!Q21&amp;"から"&amp;O19)</f>
        <v/>
      </c>
      <c r="AG19" s="980" t="str">
        <f>IF(OR(W19="",W19="―"),"",'別紙様式3-2（４・５月）'!O21&amp;'別紙様式3-2（４・５月）'!P21&amp;'別紙様式3-2（４・５月）'!Q21&amp;"から"&amp;W19)</f>
        <v/>
      </c>
    </row>
    <row r="20" spans="1:41" ht="24.9" customHeight="1">
      <c r="A20" s="884">
        <v>7</v>
      </c>
      <c r="B20" s="747" t="str">
        <f>IF(基本情報入力シート!C59="","",基本情報入力シート!C59)</f>
        <v/>
      </c>
      <c r="C20" s="754"/>
      <c r="D20" s="754"/>
      <c r="E20" s="754"/>
      <c r="F20" s="754"/>
      <c r="G20" s="754"/>
      <c r="H20" s="754"/>
      <c r="I20" s="764"/>
      <c r="J20" s="769" t="str">
        <f>IF(基本情報入力シート!M59="","",基本情報入力シート!M59)</f>
        <v/>
      </c>
      <c r="K20" s="770" t="str">
        <f>IF(基本情報入力シート!R59="","",基本情報入力シート!R59)</f>
        <v/>
      </c>
      <c r="L20" s="770" t="str">
        <f>IF(基本情報入力シート!W59="","",基本情報入力シート!W59)</f>
        <v/>
      </c>
      <c r="M20" s="785" t="str">
        <f>IF(基本情報入力シート!X59="","",基本情報入力シート!X59)</f>
        <v/>
      </c>
      <c r="N20" s="796" t="str">
        <f>IF(基本情報入力シート!Y59="","",基本情報入力シート!Y59)</f>
        <v/>
      </c>
      <c r="O20" s="919"/>
      <c r="P20" s="926"/>
      <c r="Q20" s="929"/>
      <c r="R20" s="935" t="str">
        <f>IFERROR(IF('別紙様式3-2（４・５月）'!Z22="ベア加算","",P20*VLOOKUP(N20,'【参考】数式用'!$AD$2:$AH$37,MATCH(O20,'【参考】数式用'!$K$4:$N$4,0)+1,0)),"")</f>
        <v/>
      </c>
      <c r="S20" s="938"/>
      <c r="T20" s="942"/>
      <c r="U20" s="946"/>
      <c r="V20" s="950" t="str">
        <f>IFERROR(P20*VLOOKUP(AF20,'【参考】数式用4'!$EY$3:$GF$106,MATCH(N20,'【参考】数式用4'!$EY$2:$GF$2,0)),"")</f>
        <v/>
      </c>
      <c r="W20" s="954"/>
      <c r="X20" s="926"/>
      <c r="Y20" s="961" t="str">
        <f>IFERROR(IF('別紙様式3-2（４・５月）'!Z22="ベア加算","",W20*VLOOKUP(N20,'【参考】数式用'!$AD$2:$AH$27,MATCH(O20,'【参考】数式用'!$K$4:$N$4,0)+1,0)),"")</f>
        <v/>
      </c>
      <c r="Z20" s="961"/>
      <c r="AA20" s="938"/>
      <c r="AB20" s="942"/>
      <c r="AC20" s="975" t="str">
        <f>IFERROR(X20*VLOOKUP(AG20,'【参考】数式用4'!$EY$3:$GF$106,MATCH(N20,'【参考】数式用4'!$EY$2:$GF$2,0)),"")</f>
        <v/>
      </c>
      <c r="AD20" s="976" t="str">
        <f t="shared" si="0"/>
        <v/>
      </c>
      <c r="AE20" s="978" t="str">
        <f t="shared" si="1"/>
        <v/>
      </c>
      <c r="AF20" s="980" t="str">
        <f>IF(O20="","",'別紙様式3-2（４・５月）'!O22&amp;'別紙様式3-2（４・５月）'!P22&amp;'別紙様式3-2（４・５月）'!Q22&amp;"から"&amp;O20)</f>
        <v/>
      </c>
      <c r="AG20" s="980" t="str">
        <f>IF(OR(W20="",W20="―"),"",'別紙様式3-2（４・５月）'!O22&amp;'別紙様式3-2（４・５月）'!P22&amp;'別紙様式3-2（４・５月）'!Q22&amp;"から"&amp;W20)</f>
        <v/>
      </c>
    </row>
    <row r="21" spans="1:41" ht="24.9"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0" t="str">
        <f>IFERROR(P21*VLOOKUP(AF21,'【参考】数式用4'!$EY$3:$GF$106,MATCH(N21,'【参考】数式用4'!$EY$2:$GF$2,0)),"")</f>
        <v/>
      </c>
      <c r="W21" s="954"/>
      <c r="X21" s="926"/>
      <c r="Y21" s="961" t="str">
        <f>IFERROR(IF('別紙様式3-2（４・５月）'!Z23="ベア加算","",W21*VLOOKUP(N21,'【参考】数式用'!$AD$2:$AH$27,MATCH(O21,'【参考】数式用'!$K$4:$N$4,0)+1,0)),"")</f>
        <v/>
      </c>
      <c r="Z21" s="961"/>
      <c r="AA21" s="938"/>
      <c r="AB21" s="942"/>
      <c r="AC21" s="975" t="str">
        <f>IFERROR(X21*VLOOKUP(AG21,'【参考】数式用4'!$EY$3:$GF$106,MATCH(N21,'【参考】数式用4'!$EY$2:$GF$2,0)),"")</f>
        <v/>
      </c>
      <c r="AD21" s="976" t="str">
        <f t="shared" si="0"/>
        <v/>
      </c>
      <c r="AE21" s="978" t="str">
        <f t="shared" si="1"/>
        <v/>
      </c>
      <c r="AF21" s="980" t="str">
        <f>IF(O21="","",'別紙様式3-2（４・５月）'!O23&amp;'別紙様式3-2（４・５月）'!P23&amp;'別紙様式3-2（４・５月）'!Q23&amp;"から"&amp;O21)</f>
        <v/>
      </c>
      <c r="AG21" s="980" t="str">
        <f>IF(OR(W21="",W21="―"),"",'別紙様式3-2（４・５月）'!O23&amp;'別紙様式3-2（４・５月）'!P23&amp;'別紙様式3-2（４・５月）'!Q23&amp;"から"&amp;W21)</f>
        <v/>
      </c>
    </row>
    <row r="22" spans="1:41" ht="24.9"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0" t="str">
        <f>IFERROR(P22*VLOOKUP(AF22,'【参考】数式用4'!$EY$3:$GF$106,MATCH(N22,'【参考】数式用4'!$EY$2:$GF$2,0)),"")</f>
        <v/>
      </c>
      <c r="W22" s="954"/>
      <c r="X22" s="926"/>
      <c r="Y22" s="961" t="str">
        <f>IFERROR(IF('別紙様式3-2（４・５月）'!Z24="ベア加算","",W22*VLOOKUP(N22,'【参考】数式用'!$AD$2:$AH$27,MATCH(O22,'【参考】数式用'!$K$4:$N$4,0)+1,0)),"")</f>
        <v/>
      </c>
      <c r="Z22" s="961"/>
      <c r="AA22" s="938"/>
      <c r="AB22" s="942"/>
      <c r="AC22" s="975" t="str">
        <f>IFERROR(X22*VLOOKUP(AG22,'【参考】数式用4'!$EY$3:$GF$106,MATCH(N22,'【参考】数式用4'!$EY$2:$GF$2,0)),"")</f>
        <v/>
      </c>
      <c r="AD22" s="976" t="str">
        <f t="shared" si="0"/>
        <v/>
      </c>
      <c r="AE22" s="978" t="str">
        <f t="shared" si="1"/>
        <v/>
      </c>
      <c r="AF22" s="980" t="str">
        <f>IF(O22="","",'別紙様式3-2（４・５月）'!O24&amp;'別紙様式3-2（４・５月）'!P24&amp;'別紙様式3-2（４・５月）'!Q24&amp;"から"&amp;O22)</f>
        <v/>
      </c>
      <c r="AG22" s="980" t="str">
        <f>IF(OR(W22="",W22="―"),"",'別紙様式3-2（４・５月）'!O24&amp;'別紙様式3-2（４・５月）'!P24&amp;'別紙様式3-2（４・５月）'!Q24&amp;"から"&amp;W22)</f>
        <v/>
      </c>
    </row>
    <row r="23" spans="1:41" ht="24.9"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0" t="str">
        <f>IFERROR(P23*VLOOKUP(AF23,'【参考】数式用4'!$EY$3:$GF$106,MATCH(N23,'【参考】数式用4'!$EY$2:$GF$2,0)),"")</f>
        <v/>
      </c>
      <c r="W23" s="954"/>
      <c r="X23" s="926"/>
      <c r="Y23" s="961" t="str">
        <f>IFERROR(IF('別紙様式3-2（４・５月）'!Z25="ベア加算","",W23*VLOOKUP(N23,'【参考】数式用'!$AD$2:$AH$27,MATCH(O23,'【参考】数式用'!$K$4:$N$4,0)+1,0)),"")</f>
        <v/>
      </c>
      <c r="Z23" s="961"/>
      <c r="AA23" s="938"/>
      <c r="AB23" s="942"/>
      <c r="AC23" s="975" t="str">
        <f>IFERROR(X23*VLOOKUP(AG23,'【参考】数式用4'!$EY$3:$GF$106,MATCH(N23,'【参考】数式用4'!$EY$2:$GF$2,0)),"")</f>
        <v/>
      </c>
      <c r="AD23" s="976" t="str">
        <f t="shared" si="0"/>
        <v/>
      </c>
      <c r="AE23" s="978" t="str">
        <f t="shared" si="1"/>
        <v/>
      </c>
      <c r="AF23" s="980" t="str">
        <f>IF(O23="","",'別紙様式3-2（４・５月）'!O25&amp;'別紙様式3-2（４・５月）'!P25&amp;'別紙様式3-2（４・５月）'!Q25&amp;"から"&amp;O23)</f>
        <v/>
      </c>
      <c r="AG23" s="980" t="str">
        <f>IF(OR(W23="",W23="―"),"",'別紙様式3-2（４・５月）'!O25&amp;'別紙様式3-2（４・５月）'!P25&amp;'別紙様式3-2（４・５月）'!Q25&amp;"から"&amp;W23)</f>
        <v/>
      </c>
    </row>
    <row r="24" spans="1:41" ht="24.9"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0" t="str">
        <f>IFERROR(P24*VLOOKUP(AF24,'【参考】数式用4'!$EY$3:$GF$106,MATCH(N24,'【参考】数式用4'!$EY$2:$GF$2,0)),"")</f>
        <v/>
      </c>
      <c r="W24" s="954"/>
      <c r="X24" s="926"/>
      <c r="Y24" s="961" t="str">
        <f>IFERROR(IF('別紙様式3-2（４・５月）'!Z26="ベア加算","",W24*VLOOKUP(N24,'【参考】数式用'!$AD$2:$AH$27,MATCH(O24,'【参考】数式用'!$K$4:$N$4,0)+1,0)),"")</f>
        <v/>
      </c>
      <c r="Z24" s="961"/>
      <c r="AA24" s="938"/>
      <c r="AB24" s="942"/>
      <c r="AC24" s="975" t="str">
        <f>IFERROR(X24*VLOOKUP(AG24,'【参考】数式用4'!$EY$3:$GF$106,MATCH(N24,'【参考】数式用4'!$EY$2:$GF$2,0)),"")</f>
        <v/>
      </c>
      <c r="AD24" s="976" t="str">
        <f t="shared" si="0"/>
        <v/>
      </c>
      <c r="AE24" s="978" t="str">
        <f t="shared" si="1"/>
        <v/>
      </c>
      <c r="AF24" s="980" t="str">
        <f>IF(O24="","",'別紙様式3-2（４・５月）'!O26&amp;'別紙様式3-2（４・５月）'!P26&amp;'別紙様式3-2（４・５月）'!Q26&amp;"から"&amp;O24)</f>
        <v/>
      </c>
      <c r="AG24" s="980" t="str">
        <f>IF(OR(W24="",W24="―"),"",'別紙様式3-2（４・５月）'!O26&amp;'別紙様式3-2（４・５月）'!P26&amp;'別紙様式3-2（４・５月）'!Q26&amp;"から"&amp;W24)</f>
        <v/>
      </c>
    </row>
    <row r="25" spans="1:41" ht="24.9"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0" t="str">
        <f>IFERROR(P25*VLOOKUP(AF25,'【参考】数式用4'!$EY$3:$GF$106,MATCH(N25,'【参考】数式用4'!$EY$2:$GF$2,0)),"")</f>
        <v/>
      </c>
      <c r="W25" s="954"/>
      <c r="X25" s="926"/>
      <c r="Y25" s="961" t="str">
        <f>IFERROR(IF('別紙様式3-2（４・５月）'!Z27="ベア加算","",W25*VLOOKUP(N25,'【参考】数式用'!$AD$2:$AH$27,MATCH(O25,'【参考】数式用'!$K$4:$N$4,0)+1,0)),"")</f>
        <v/>
      </c>
      <c r="Z25" s="961"/>
      <c r="AA25" s="938"/>
      <c r="AB25" s="942"/>
      <c r="AC25" s="975" t="str">
        <f>IFERROR(X25*VLOOKUP(AG25,'【参考】数式用4'!$EY$3:$GF$106,MATCH(N25,'【参考】数式用4'!$EY$2:$GF$2,0)),"")</f>
        <v/>
      </c>
      <c r="AD25" s="976" t="str">
        <f t="shared" si="0"/>
        <v/>
      </c>
      <c r="AE25" s="978" t="str">
        <f t="shared" si="1"/>
        <v/>
      </c>
      <c r="AF25" s="980" t="str">
        <f>IF(O25="","",'別紙様式3-2（４・５月）'!O27&amp;'別紙様式3-2（４・５月）'!P27&amp;'別紙様式3-2（４・５月）'!Q27&amp;"から"&amp;O25)</f>
        <v/>
      </c>
      <c r="AG25" s="980" t="str">
        <f>IF(OR(W25="",W25="―"),"",'別紙様式3-2（４・５月）'!O27&amp;'別紙様式3-2（４・５月）'!P27&amp;'別紙様式3-2（４・５月）'!Q27&amp;"から"&amp;W25)</f>
        <v/>
      </c>
    </row>
    <row r="26" spans="1:41" ht="24.9"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0" t="str">
        <f>IFERROR(P26*VLOOKUP(AF26,'【参考】数式用4'!$EY$3:$GF$106,MATCH(N26,'【参考】数式用4'!$EY$2:$GF$2,0)),"")</f>
        <v/>
      </c>
      <c r="W26" s="954"/>
      <c r="X26" s="926"/>
      <c r="Y26" s="961" t="str">
        <f>IFERROR(IF('別紙様式3-2（４・５月）'!Z28="ベア加算","",W26*VLOOKUP(N26,'【参考】数式用'!$AD$2:$AH$27,MATCH(O26,'【参考】数式用'!$K$4:$N$4,0)+1,0)),"")</f>
        <v/>
      </c>
      <c r="Z26" s="961"/>
      <c r="AA26" s="938"/>
      <c r="AB26" s="942"/>
      <c r="AC26" s="975" t="str">
        <f>IFERROR(X26*VLOOKUP(AG26,'【参考】数式用4'!$EY$3:$GF$106,MATCH(N26,'【参考】数式用4'!$EY$2:$GF$2,0)),"")</f>
        <v/>
      </c>
      <c r="AD26" s="976" t="str">
        <f t="shared" si="0"/>
        <v/>
      </c>
      <c r="AE26" s="978" t="str">
        <f t="shared" si="1"/>
        <v/>
      </c>
      <c r="AF26" s="980" t="str">
        <f>IF(O26="","",'別紙様式3-2（４・５月）'!O28&amp;'別紙様式3-2（４・５月）'!P28&amp;'別紙様式3-2（４・５月）'!Q28&amp;"から"&amp;O26)</f>
        <v/>
      </c>
      <c r="AG26" s="980" t="str">
        <f>IF(OR(W26="",W26="―"),"",'別紙様式3-2（４・５月）'!O28&amp;'別紙様式3-2（４・５月）'!P28&amp;'別紙様式3-2（４・５月）'!Q28&amp;"から"&amp;W26)</f>
        <v/>
      </c>
    </row>
    <row r="27" spans="1:41" ht="24.9"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0" t="str">
        <f>IFERROR(P27*VLOOKUP(AF27,'【参考】数式用4'!$EY$3:$GF$106,MATCH(N27,'【参考】数式用4'!$EY$2:$GF$2,0)),"")</f>
        <v/>
      </c>
      <c r="W27" s="954"/>
      <c r="X27" s="926"/>
      <c r="Y27" s="961" t="str">
        <f>IFERROR(IF('別紙様式3-2（４・５月）'!Z29="ベア加算","",W27*VLOOKUP(N27,'【参考】数式用'!$AD$2:$AH$27,MATCH(O27,'【参考】数式用'!$K$4:$N$4,0)+1,0)),"")</f>
        <v/>
      </c>
      <c r="Z27" s="961"/>
      <c r="AA27" s="938"/>
      <c r="AB27" s="942"/>
      <c r="AC27" s="975" t="str">
        <f>IFERROR(X27*VLOOKUP(AG27,'【参考】数式用4'!$EY$3:$GF$106,MATCH(N27,'【参考】数式用4'!$EY$2:$GF$2,0)),"")</f>
        <v/>
      </c>
      <c r="AD27" s="976" t="str">
        <f t="shared" si="0"/>
        <v/>
      </c>
      <c r="AE27" s="978" t="str">
        <f t="shared" si="1"/>
        <v/>
      </c>
      <c r="AF27" s="980" t="str">
        <f>IF(O27="","",'別紙様式3-2（４・５月）'!O29&amp;'別紙様式3-2（４・５月）'!P29&amp;'別紙様式3-2（４・５月）'!Q29&amp;"から"&amp;O27)</f>
        <v/>
      </c>
      <c r="AG27" s="980" t="str">
        <f>IF(OR(W27="",W27="―"),"",'別紙様式3-2（４・５月）'!O29&amp;'別紙様式3-2（４・５月）'!P29&amp;'別紙様式3-2（４・５月）'!Q29&amp;"から"&amp;W27)</f>
        <v/>
      </c>
    </row>
    <row r="28" spans="1:41" ht="24.9"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0" t="str">
        <f>IFERROR(P28*VLOOKUP(AF28,'【参考】数式用4'!$EY$3:$GF$106,MATCH(N28,'【参考】数式用4'!$EY$2:$GF$2,0)),"")</f>
        <v/>
      </c>
      <c r="W28" s="954"/>
      <c r="X28" s="926"/>
      <c r="Y28" s="961" t="str">
        <f>IFERROR(IF('別紙様式3-2（４・５月）'!Z30="ベア加算","",W28*VLOOKUP(N28,'【参考】数式用'!$AD$2:$AH$27,MATCH(O28,'【参考】数式用'!$K$4:$N$4,0)+1,0)),"")</f>
        <v/>
      </c>
      <c r="Z28" s="961"/>
      <c r="AA28" s="938"/>
      <c r="AB28" s="942"/>
      <c r="AC28" s="975" t="str">
        <f>IFERROR(X28*VLOOKUP(AG28,'【参考】数式用4'!$EY$3:$GF$106,MATCH(N28,'【参考】数式用4'!$EY$2:$GF$2,0)),"")</f>
        <v/>
      </c>
      <c r="AD28" s="976" t="str">
        <f t="shared" si="0"/>
        <v/>
      </c>
      <c r="AE28" s="978" t="str">
        <f t="shared" si="1"/>
        <v/>
      </c>
      <c r="AF28" s="980" t="str">
        <f>IF(O28="","",'別紙様式3-2（４・５月）'!O30&amp;'別紙様式3-2（４・５月）'!P30&amp;'別紙様式3-2（４・５月）'!Q30&amp;"から"&amp;O28)</f>
        <v/>
      </c>
      <c r="AG28" s="980" t="str">
        <f>IF(OR(W28="",W28="―"),"",'別紙様式3-2（４・５月）'!O30&amp;'別紙様式3-2（４・５月）'!P30&amp;'別紙様式3-2（４・５月）'!Q30&amp;"から"&amp;W28)</f>
        <v/>
      </c>
    </row>
    <row r="29" spans="1:41" ht="24.9"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0" t="str">
        <f>IFERROR(P29*VLOOKUP(AF29,'【参考】数式用4'!$EY$3:$GF$106,MATCH(N29,'【参考】数式用4'!$EY$2:$GF$2,0)),"")</f>
        <v/>
      </c>
      <c r="W29" s="921"/>
      <c r="X29" s="926"/>
      <c r="Y29" s="961" t="str">
        <f>IFERROR(IF('別紙様式3-2（４・５月）'!Z31="ベア加算","",W29*VLOOKUP(N29,'【参考】数式用'!$AD$2:$AH$27,MATCH(O29,'【参考】数式用'!$K$4:$N$4,0)+1,0)),"")</f>
        <v/>
      </c>
      <c r="Z29" s="961"/>
      <c r="AA29" s="938"/>
      <c r="AB29" s="926"/>
      <c r="AC29" s="975" t="str">
        <f>IFERROR(X29*VLOOKUP(AG29,'【参考】数式用4'!$EY$3:$GF$106,MATCH(N29,'【参考】数式用4'!$EY$2:$GF$2,0)),"")</f>
        <v/>
      </c>
      <c r="AD29" s="976" t="str">
        <f t="shared" si="0"/>
        <v/>
      </c>
      <c r="AE29" s="978" t="str">
        <f t="shared" si="1"/>
        <v/>
      </c>
      <c r="AF29" s="980" t="str">
        <f>IF(O29="","",'別紙様式3-2（４・５月）'!O31&amp;'別紙様式3-2（４・５月）'!P31&amp;'別紙様式3-2（４・５月）'!Q31&amp;"から"&amp;O29)</f>
        <v/>
      </c>
      <c r="AG29" s="980" t="str">
        <f>IF(OR(W29="",W29="―"),"",'別紙様式3-2（４・５月）'!O31&amp;'別紙様式3-2（４・５月）'!P31&amp;'別紙様式3-2（４・５月）'!Q31&amp;"から"&amp;W29)</f>
        <v/>
      </c>
    </row>
    <row r="30" spans="1:41" s="1" customFormat="1" ht="24.9"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0" t="str">
        <f>IFERROR(P30*VLOOKUP(AF30,'【参考】数式用4'!$EY$3:$GF$106,MATCH(N30,'【参考】数式用4'!$EY$2:$GF$2,0)),"")</f>
        <v/>
      </c>
      <c r="W30" s="954"/>
      <c r="X30" s="926"/>
      <c r="Y30" s="961" t="str">
        <f>IFERROR(IF('別紙様式3-2（４・５月）'!Z32="ベア加算","",W30*VLOOKUP(N30,'【参考】数式用'!$AD$2:$AH$27,MATCH(O30,'【参考】数式用'!$K$4:$N$4,0)+1,0)),"")</f>
        <v/>
      </c>
      <c r="Z30" s="961"/>
      <c r="AA30" s="938"/>
      <c r="AB30" s="942"/>
      <c r="AC30" s="975" t="str">
        <f>IFERROR(X30*VLOOKUP(AG30,'【参考】数式用4'!$EY$3:$GF$106,MATCH(N30,'【参考】数式用4'!$EY$2:$GF$2,0)),"")</f>
        <v/>
      </c>
      <c r="AD30" s="976" t="str">
        <f t="shared" si="0"/>
        <v/>
      </c>
      <c r="AE30" s="978" t="str">
        <f t="shared" si="1"/>
        <v/>
      </c>
      <c r="AF30" s="980" t="str">
        <f>IF(O30="","",'別紙様式3-2（４・５月）'!O32&amp;'別紙様式3-2（４・５月）'!P32&amp;'別紙様式3-2（４・５月）'!Q32&amp;"から"&amp;O30)</f>
        <v/>
      </c>
      <c r="AG30" s="980" t="str">
        <f>IF(OR(W30="",W30="―"),"",'別紙様式3-2（４・５月）'!O32&amp;'別紙様式3-2（４・５月）'!P32&amp;'別紙様式3-2（４・５月）'!Q32&amp;"から"&amp;W30)</f>
        <v/>
      </c>
      <c r="AH30" s="726"/>
      <c r="AI30" s="726"/>
      <c r="AJ30" s="726"/>
      <c r="AK30" s="726"/>
      <c r="AL30" s="726"/>
      <c r="AM30" s="726"/>
      <c r="AN30" s="726"/>
      <c r="AO30" s="726"/>
    </row>
    <row r="31" spans="1:41" s="1" customFormat="1" ht="24.9"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0" t="str">
        <f>IFERROR(P31*VLOOKUP(AF31,'【参考】数式用4'!$EY$3:$GF$106,MATCH(N31,'【参考】数式用4'!$EY$2:$GF$2,0)),"")</f>
        <v/>
      </c>
      <c r="W31" s="954"/>
      <c r="X31" s="926"/>
      <c r="Y31" s="961" t="str">
        <f>IFERROR(IF('別紙様式3-2（４・５月）'!Z33="ベア加算","",W31*VLOOKUP(N31,'【参考】数式用'!$AD$2:$AH$27,MATCH(O31,'【参考】数式用'!$K$4:$N$4,0)+1,0)),"")</f>
        <v/>
      </c>
      <c r="Z31" s="961"/>
      <c r="AA31" s="938"/>
      <c r="AB31" s="942"/>
      <c r="AC31" s="975" t="str">
        <f>IFERROR(X31*VLOOKUP(AG31,'【参考】数式用4'!$EY$3:$GF$106,MATCH(N31,'【参考】数式用4'!$EY$2:$GF$2,0)),"")</f>
        <v/>
      </c>
      <c r="AD31" s="976" t="str">
        <f t="shared" si="0"/>
        <v/>
      </c>
      <c r="AE31" s="978" t="str">
        <f t="shared" si="1"/>
        <v/>
      </c>
      <c r="AF31" s="980" t="str">
        <f>IF(O31="","",'別紙様式3-2（４・５月）'!O33&amp;'別紙様式3-2（４・５月）'!P33&amp;'別紙様式3-2（４・５月）'!Q33&amp;"から"&amp;O31)</f>
        <v/>
      </c>
      <c r="AG31" s="980" t="str">
        <f>IF(OR(W31="",W31="―"),"",'別紙様式3-2（４・５月）'!O33&amp;'別紙様式3-2（４・５月）'!P33&amp;'別紙様式3-2（４・５月）'!Q33&amp;"から"&amp;W31)</f>
        <v/>
      </c>
      <c r="AH31" s="726"/>
      <c r="AI31" s="726"/>
      <c r="AJ31" s="726"/>
      <c r="AK31" s="726"/>
      <c r="AL31" s="726"/>
      <c r="AM31" s="726"/>
      <c r="AN31" s="726"/>
      <c r="AO31" s="726"/>
    </row>
    <row r="32" spans="1:41" s="1" customFormat="1" ht="24.9"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0" t="str">
        <f>IFERROR(P32*VLOOKUP(AF32,'【参考】数式用4'!$EY$3:$GF$106,MATCH(N32,'【参考】数式用4'!$EY$2:$GF$2,0)),"")</f>
        <v/>
      </c>
      <c r="W32" s="954"/>
      <c r="X32" s="926"/>
      <c r="Y32" s="961" t="str">
        <f>IFERROR(IF('別紙様式3-2（４・５月）'!Z34="ベア加算","",W32*VLOOKUP(N32,'【参考】数式用'!$AD$2:$AH$27,MATCH(O32,'【参考】数式用'!$K$4:$N$4,0)+1,0)),"")</f>
        <v/>
      </c>
      <c r="Z32" s="961"/>
      <c r="AA32" s="938"/>
      <c r="AB32" s="942"/>
      <c r="AC32" s="975" t="str">
        <f>IFERROR(X32*VLOOKUP(AG32,'【参考】数式用4'!$EY$3:$GF$106,MATCH(N32,'【参考】数式用4'!$EY$2:$GF$2,0)),"")</f>
        <v/>
      </c>
      <c r="AD32" s="976" t="str">
        <f t="shared" si="0"/>
        <v/>
      </c>
      <c r="AE32" s="978" t="str">
        <f t="shared" si="1"/>
        <v/>
      </c>
      <c r="AF32" s="980" t="str">
        <f>IF(O32="","",'別紙様式3-2（４・５月）'!O34&amp;'別紙様式3-2（４・５月）'!P34&amp;'別紙様式3-2（４・５月）'!Q34&amp;"から"&amp;O32)</f>
        <v/>
      </c>
      <c r="AG32" s="980" t="str">
        <f>IF(OR(W32="",W32="―"),"",'別紙様式3-2（４・５月）'!O34&amp;'別紙様式3-2（４・５月）'!P34&amp;'別紙様式3-2（４・５月）'!Q34&amp;"から"&amp;W32)</f>
        <v/>
      </c>
      <c r="AH32" s="726"/>
      <c r="AI32" s="726"/>
      <c r="AJ32" s="726"/>
      <c r="AK32" s="726"/>
      <c r="AL32" s="726"/>
      <c r="AM32" s="726"/>
      <c r="AN32" s="726"/>
      <c r="AO32" s="726"/>
    </row>
    <row r="33" spans="1:41" s="1" customFormat="1" ht="24.9"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0" t="str">
        <f>IFERROR(P33*VLOOKUP(AF33,'【参考】数式用4'!$EY$3:$GF$106,MATCH(N33,'【参考】数式用4'!$EY$2:$GF$2,0)),"")</f>
        <v/>
      </c>
      <c r="W33" s="954"/>
      <c r="X33" s="926"/>
      <c r="Y33" s="961" t="str">
        <f>IFERROR(IF('別紙様式3-2（４・５月）'!Z35="ベア加算","",W33*VLOOKUP(N33,'【参考】数式用'!$AD$2:$AH$27,MATCH(O33,'【参考】数式用'!$K$4:$N$4,0)+1,0)),"")</f>
        <v/>
      </c>
      <c r="Z33" s="961"/>
      <c r="AA33" s="938"/>
      <c r="AB33" s="942"/>
      <c r="AC33" s="975" t="str">
        <f>IFERROR(X33*VLOOKUP(AG33,'【参考】数式用4'!$EY$3:$GF$106,MATCH(N33,'【参考】数式用4'!$EY$2:$GF$2,0)),"")</f>
        <v/>
      </c>
      <c r="AD33" s="976" t="str">
        <f t="shared" si="0"/>
        <v/>
      </c>
      <c r="AE33" s="978" t="str">
        <f t="shared" si="1"/>
        <v/>
      </c>
      <c r="AF33" s="980" t="str">
        <f>IF(O33="","",'別紙様式3-2（４・５月）'!O35&amp;'別紙様式3-2（４・５月）'!P35&amp;'別紙様式3-2（４・５月）'!Q35&amp;"から"&amp;O33)</f>
        <v/>
      </c>
      <c r="AG33" s="980" t="str">
        <f>IF(OR(W33="",W33="―"),"",'別紙様式3-2（４・５月）'!O35&amp;'別紙様式3-2（４・５月）'!P35&amp;'別紙様式3-2（４・５月）'!Q35&amp;"から"&amp;W33)</f>
        <v/>
      </c>
      <c r="AH33" s="726"/>
      <c r="AI33" s="726"/>
      <c r="AJ33" s="726"/>
      <c r="AK33" s="726"/>
      <c r="AL33" s="726"/>
      <c r="AM33" s="726"/>
      <c r="AN33" s="726"/>
      <c r="AO33" s="726"/>
    </row>
    <row r="34" spans="1:41" s="1" customFormat="1" ht="24.9"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0" t="str">
        <f>IFERROR(P34*VLOOKUP(AF34,'【参考】数式用4'!$EY$3:$GF$106,MATCH(N34,'【参考】数式用4'!$EY$2:$GF$2,0)),"")</f>
        <v/>
      </c>
      <c r="W34" s="954"/>
      <c r="X34" s="926"/>
      <c r="Y34" s="961" t="str">
        <f>IFERROR(IF('別紙様式3-2（４・５月）'!Z36="ベア加算","",W34*VLOOKUP(N34,'【参考】数式用'!$AD$2:$AH$27,MATCH(O34,'【参考】数式用'!$K$4:$N$4,0)+1,0)),"")</f>
        <v/>
      </c>
      <c r="Z34" s="961"/>
      <c r="AA34" s="938"/>
      <c r="AB34" s="942"/>
      <c r="AC34" s="975" t="str">
        <f>IFERROR(X34*VLOOKUP(AG34,'【参考】数式用4'!$EY$3:$GF$106,MATCH(N34,'【参考】数式用4'!$EY$2:$GF$2,0)),"")</f>
        <v/>
      </c>
      <c r="AD34" s="976" t="str">
        <f t="shared" si="0"/>
        <v/>
      </c>
      <c r="AE34" s="978" t="str">
        <f t="shared" si="1"/>
        <v/>
      </c>
      <c r="AF34" s="980" t="str">
        <f>IF(O34="","",'別紙様式3-2（４・５月）'!O36&amp;'別紙様式3-2（４・５月）'!P36&amp;'別紙様式3-2（４・５月）'!Q36&amp;"から"&amp;O34)</f>
        <v/>
      </c>
      <c r="AG34" s="980" t="str">
        <f>IF(OR(W34="",W34="―"),"",'別紙様式3-2（４・５月）'!O36&amp;'別紙様式3-2（４・５月）'!P36&amp;'別紙様式3-2（４・５月）'!Q36&amp;"から"&amp;W34)</f>
        <v/>
      </c>
      <c r="AH34" s="726"/>
      <c r="AI34" s="726"/>
      <c r="AJ34" s="726"/>
      <c r="AK34" s="726"/>
      <c r="AL34" s="726"/>
      <c r="AM34" s="726"/>
      <c r="AN34" s="726"/>
      <c r="AO34" s="726"/>
    </row>
    <row r="35" spans="1:41" s="1" customFormat="1" ht="24.9"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0" t="str">
        <f>IFERROR(P35*VLOOKUP(AF35,'【参考】数式用4'!$EY$3:$GF$106,MATCH(N35,'【参考】数式用4'!$EY$2:$GF$2,0)),"")</f>
        <v/>
      </c>
      <c r="W35" s="954"/>
      <c r="X35" s="926"/>
      <c r="Y35" s="961" t="str">
        <f>IFERROR(IF('別紙様式3-2（４・５月）'!Z37="ベア加算","",W35*VLOOKUP(N35,'【参考】数式用'!$AD$2:$AH$27,MATCH(O35,'【参考】数式用'!$K$4:$N$4,0)+1,0)),"")</f>
        <v/>
      </c>
      <c r="Z35" s="961"/>
      <c r="AA35" s="938"/>
      <c r="AB35" s="942"/>
      <c r="AC35" s="975" t="str">
        <f>IFERROR(X35*VLOOKUP(AG35,'【参考】数式用4'!$EY$3:$GF$106,MATCH(N35,'【参考】数式用4'!$EY$2:$GF$2,0)),"")</f>
        <v/>
      </c>
      <c r="AD35" s="976" t="str">
        <f t="shared" si="0"/>
        <v/>
      </c>
      <c r="AE35" s="978" t="str">
        <f t="shared" si="1"/>
        <v/>
      </c>
      <c r="AF35" s="980" t="str">
        <f>IF(O35="","",'別紙様式3-2（４・５月）'!O37&amp;'別紙様式3-2（４・５月）'!P37&amp;'別紙様式3-2（４・５月）'!Q37&amp;"から"&amp;O35)</f>
        <v/>
      </c>
      <c r="AG35" s="980" t="str">
        <f>IF(OR(W35="",W35="―"),"",'別紙様式3-2（４・５月）'!O37&amp;'別紙様式3-2（４・５月）'!P37&amp;'別紙様式3-2（４・５月）'!Q37&amp;"から"&amp;W35)</f>
        <v/>
      </c>
      <c r="AH35" s="726"/>
      <c r="AI35" s="726"/>
      <c r="AJ35" s="726"/>
      <c r="AK35" s="726"/>
      <c r="AL35" s="726"/>
      <c r="AM35" s="726"/>
      <c r="AN35" s="726"/>
      <c r="AO35" s="726"/>
    </row>
    <row r="36" spans="1:41" s="1" customFormat="1" ht="24.9"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0" t="str">
        <f>IFERROR(P36*VLOOKUP(AF36,'【参考】数式用4'!$EY$3:$GF$106,MATCH(N36,'【参考】数式用4'!$EY$2:$GF$2,0)),"")</f>
        <v/>
      </c>
      <c r="W36" s="954"/>
      <c r="X36" s="926"/>
      <c r="Y36" s="961" t="str">
        <f>IFERROR(IF('別紙様式3-2（４・５月）'!Z38="ベア加算","",W36*VLOOKUP(N36,'【参考】数式用'!$AD$2:$AH$27,MATCH(O36,'【参考】数式用'!$K$4:$N$4,0)+1,0)),"")</f>
        <v/>
      </c>
      <c r="Z36" s="961"/>
      <c r="AA36" s="938"/>
      <c r="AB36" s="942"/>
      <c r="AC36" s="975" t="str">
        <f>IFERROR(X36*VLOOKUP(AG36,'【参考】数式用4'!$EY$3:$GF$106,MATCH(N36,'【参考】数式用4'!$EY$2:$GF$2,0)),"")</f>
        <v/>
      </c>
      <c r="AD36" s="976" t="str">
        <f t="shared" si="0"/>
        <v/>
      </c>
      <c r="AE36" s="978" t="str">
        <f t="shared" si="1"/>
        <v/>
      </c>
      <c r="AF36" s="980" t="str">
        <f>IF(O36="","",'別紙様式3-2（４・５月）'!O38&amp;'別紙様式3-2（４・５月）'!P38&amp;'別紙様式3-2（４・５月）'!Q38&amp;"から"&amp;O36)</f>
        <v/>
      </c>
      <c r="AG36" s="980" t="str">
        <f>IF(OR(W36="",W36="―"),"",'別紙様式3-2（４・５月）'!O38&amp;'別紙様式3-2（４・５月）'!P38&amp;'別紙様式3-2（４・５月）'!Q38&amp;"から"&amp;W36)</f>
        <v/>
      </c>
      <c r="AH36" s="726"/>
      <c r="AI36" s="726"/>
      <c r="AJ36" s="726"/>
      <c r="AK36" s="726"/>
      <c r="AL36" s="726"/>
      <c r="AM36" s="726"/>
      <c r="AN36" s="726"/>
      <c r="AO36" s="726"/>
    </row>
    <row r="37" spans="1:41" s="1" customFormat="1" ht="24.9"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0" t="str">
        <f>IFERROR(P37*VLOOKUP(AF37,'【参考】数式用4'!$EY$3:$GF$106,MATCH(N37,'【参考】数式用4'!$EY$2:$GF$2,0)),"")</f>
        <v/>
      </c>
      <c r="W37" s="954"/>
      <c r="X37" s="926"/>
      <c r="Y37" s="961" t="str">
        <f>IFERROR(IF('別紙様式3-2（４・５月）'!Z39="ベア加算","",W37*VLOOKUP(N37,'【参考】数式用'!$AD$2:$AH$27,MATCH(O37,'【参考】数式用'!$K$4:$N$4,0)+1,0)),"")</f>
        <v/>
      </c>
      <c r="Z37" s="961"/>
      <c r="AA37" s="938"/>
      <c r="AB37" s="942"/>
      <c r="AC37" s="975" t="str">
        <f>IFERROR(X37*VLOOKUP(AG37,'【参考】数式用4'!$EY$3:$GF$106,MATCH(N37,'【参考】数式用4'!$EY$2:$GF$2,0)),"")</f>
        <v/>
      </c>
      <c r="AD37" s="976" t="str">
        <f t="shared" si="0"/>
        <v/>
      </c>
      <c r="AE37" s="978" t="str">
        <f t="shared" si="1"/>
        <v/>
      </c>
      <c r="AF37" s="980" t="str">
        <f>IF(O37="","",'別紙様式3-2（４・５月）'!O39&amp;'別紙様式3-2（４・５月）'!P39&amp;'別紙様式3-2（４・５月）'!Q39&amp;"から"&amp;O37)</f>
        <v/>
      </c>
      <c r="AG37" s="980" t="str">
        <f>IF(OR(W37="",W37="―"),"",'別紙様式3-2（４・５月）'!O39&amp;'別紙様式3-2（４・５月）'!P39&amp;'別紙様式3-2（４・５月）'!Q39&amp;"から"&amp;W37)</f>
        <v/>
      </c>
      <c r="AH37" s="726"/>
      <c r="AI37" s="726"/>
      <c r="AJ37" s="726"/>
      <c r="AK37" s="726"/>
      <c r="AL37" s="726"/>
      <c r="AM37" s="726"/>
      <c r="AN37" s="726"/>
      <c r="AO37" s="726"/>
    </row>
    <row r="38" spans="1:41" s="1" customFormat="1" ht="24.9"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0" t="str">
        <f>IFERROR(P38*VLOOKUP(AF38,'【参考】数式用4'!$EY$3:$GF$106,MATCH(N38,'【参考】数式用4'!$EY$2:$GF$2,0)),"")</f>
        <v/>
      </c>
      <c r="W38" s="954"/>
      <c r="X38" s="926"/>
      <c r="Y38" s="961" t="str">
        <f>IFERROR(IF('別紙様式3-2（４・５月）'!Z40="ベア加算","",W38*VLOOKUP(N38,'【参考】数式用'!$AD$2:$AH$27,MATCH(O38,'【参考】数式用'!$K$4:$N$4,0)+1,0)),"")</f>
        <v/>
      </c>
      <c r="Z38" s="961"/>
      <c r="AA38" s="938"/>
      <c r="AB38" s="942"/>
      <c r="AC38" s="975" t="str">
        <f>IFERROR(X38*VLOOKUP(AG38,'【参考】数式用4'!$EY$3:$GF$106,MATCH(N38,'【参考】数式用4'!$EY$2:$GF$2,0)),"")</f>
        <v/>
      </c>
      <c r="AD38" s="976" t="str">
        <f t="shared" si="0"/>
        <v/>
      </c>
      <c r="AE38" s="978" t="str">
        <f t="shared" si="1"/>
        <v/>
      </c>
      <c r="AF38" s="980" t="str">
        <f>IF(O38="","",'別紙様式3-2（４・５月）'!O40&amp;'別紙様式3-2（４・５月）'!P40&amp;'別紙様式3-2（４・５月）'!Q40&amp;"から"&amp;O38)</f>
        <v/>
      </c>
      <c r="AG38" s="980" t="str">
        <f>IF(OR(W38="",W38="―"),"",'別紙様式3-2（４・５月）'!O40&amp;'別紙様式3-2（４・５月）'!P40&amp;'別紙様式3-2（４・５月）'!Q40&amp;"から"&amp;W38)</f>
        <v/>
      </c>
      <c r="AH38" s="726"/>
      <c r="AI38" s="726"/>
      <c r="AJ38" s="726"/>
      <c r="AK38" s="726"/>
      <c r="AL38" s="726"/>
      <c r="AM38" s="726"/>
      <c r="AN38" s="726"/>
      <c r="AO38" s="726"/>
    </row>
    <row r="39" spans="1:41" s="1" customFormat="1" ht="24.9"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0" t="str">
        <f>IFERROR(P39*VLOOKUP(AF39,'【参考】数式用4'!$EY$3:$GF$106,MATCH(N39,'【参考】数式用4'!$EY$2:$GF$2,0)),"")</f>
        <v/>
      </c>
      <c r="W39" s="954"/>
      <c r="X39" s="926"/>
      <c r="Y39" s="961" t="str">
        <f>IFERROR(IF('別紙様式3-2（４・５月）'!Z41="ベア加算","",W39*VLOOKUP(N39,'【参考】数式用'!$AD$2:$AH$27,MATCH(O39,'【参考】数式用'!$K$4:$N$4,0)+1,0)),"")</f>
        <v/>
      </c>
      <c r="Z39" s="961"/>
      <c r="AA39" s="938"/>
      <c r="AB39" s="942"/>
      <c r="AC39" s="975" t="str">
        <f>IFERROR(X39*VLOOKUP(AG39,'【参考】数式用4'!$EY$3:$GF$106,MATCH(N39,'【参考】数式用4'!$EY$2:$GF$2,0)),"")</f>
        <v/>
      </c>
      <c r="AD39" s="976" t="str">
        <f t="shared" si="0"/>
        <v/>
      </c>
      <c r="AE39" s="978" t="str">
        <f t="shared" si="1"/>
        <v/>
      </c>
      <c r="AF39" s="980" t="str">
        <f>IF(O39="","",'別紙様式3-2（４・５月）'!O41&amp;'別紙様式3-2（４・５月）'!P41&amp;'別紙様式3-2（４・５月）'!Q41&amp;"から"&amp;O39)</f>
        <v/>
      </c>
      <c r="AG39" s="980" t="str">
        <f>IF(OR(W39="",W39="―"),"",'別紙様式3-2（４・５月）'!O41&amp;'別紙様式3-2（４・５月）'!P41&amp;'別紙様式3-2（４・５月）'!Q41&amp;"から"&amp;W39)</f>
        <v/>
      </c>
      <c r="AH39" s="726"/>
      <c r="AI39" s="726"/>
      <c r="AJ39" s="726"/>
      <c r="AK39" s="726"/>
      <c r="AL39" s="726"/>
      <c r="AM39" s="726"/>
      <c r="AN39" s="726"/>
      <c r="AO39" s="726"/>
    </row>
    <row r="40" spans="1:41" s="1" customFormat="1" ht="24.9"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0" t="str">
        <f>IFERROR(P40*VLOOKUP(AF40,'【参考】数式用4'!$EY$3:$GF$106,MATCH(N40,'【参考】数式用4'!$EY$2:$GF$2,0)),"")</f>
        <v/>
      </c>
      <c r="W40" s="954"/>
      <c r="X40" s="926"/>
      <c r="Y40" s="961" t="str">
        <f>IFERROR(IF('別紙様式3-2（４・５月）'!Z42="ベア加算","",W40*VLOOKUP(N40,'【参考】数式用'!$AD$2:$AH$27,MATCH(O40,'【参考】数式用'!$K$4:$N$4,0)+1,0)),"")</f>
        <v/>
      </c>
      <c r="Z40" s="961"/>
      <c r="AA40" s="938"/>
      <c r="AB40" s="942"/>
      <c r="AC40" s="975" t="str">
        <f>IFERROR(X40*VLOOKUP(AG40,'【参考】数式用4'!$EY$3:$GF$106,MATCH(N40,'【参考】数式用4'!$EY$2:$GF$2,0)),"")</f>
        <v/>
      </c>
      <c r="AD40" s="976" t="str">
        <f t="shared" si="0"/>
        <v/>
      </c>
      <c r="AE40" s="978" t="str">
        <f t="shared" si="1"/>
        <v/>
      </c>
      <c r="AF40" s="980" t="str">
        <f>IF(O40="","",'別紙様式3-2（４・５月）'!O42&amp;'別紙様式3-2（４・５月）'!P42&amp;'別紙様式3-2（４・５月）'!Q42&amp;"から"&amp;O40)</f>
        <v/>
      </c>
      <c r="AG40" s="980" t="str">
        <f>IF(OR(W40="",W40="―"),"",'別紙様式3-2（４・５月）'!O42&amp;'別紙様式3-2（４・５月）'!P42&amp;'別紙様式3-2（４・５月）'!Q42&amp;"から"&amp;W40)</f>
        <v/>
      </c>
      <c r="AH40" s="726"/>
      <c r="AI40" s="726"/>
      <c r="AJ40" s="726"/>
      <c r="AK40" s="726"/>
      <c r="AL40" s="726"/>
      <c r="AM40" s="726"/>
      <c r="AN40" s="726"/>
      <c r="AO40" s="726"/>
    </row>
    <row r="41" spans="1:41" s="1" customFormat="1" ht="24.9"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0" t="str">
        <f>IFERROR(P41*VLOOKUP(AF41,'【参考】数式用4'!$EY$3:$GF$106,MATCH(N41,'【参考】数式用4'!$EY$2:$GF$2,0)),"")</f>
        <v/>
      </c>
      <c r="W41" s="954"/>
      <c r="X41" s="926"/>
      <c r="Y41" s="961" t="str">
        <f>IFERROR(IF('別紙様式3-2（４・５月）'!Z43="ベア加算","",W41*VLOOKUP(N41,'【参考】数式用'!$AD$2:$AH$27,MATCH(O41,'【参考】数式用'!$K$4:$N$4,0)+1,0)),"")</f>
        <v/>
      </c>
      <c r="Z41" s="961"/>
      <c r="AA41" s="938"/>
      <c r="AB41" s="942"/>
      <c r="AC41" s="975" t="str">
        <f>IFERROR(X41*VLOOKUP(AG41,'【参考】数式用4'!$EY$3:$GF$106,MATCH(N41,'【参考】数式用4'!$EY$2:$GF$2,0)),"")</f>
        <v/>
      </c>
      <c r="AD41" s="976" t="str">
        <f t="shared" si="0"/>
        <v/>
      </c>
      <c r="AE41" s="978" t="str">
        <f t="shared" si="1"/>
        <v/>
      </c>
      <c r="AF41" s="980" t="str">
        <f>IF(O41="","",'別紙様式3-2（４・５月）'!O43&amp;'別紙様式3-2（４・５月）'!P43&amp;'別紙様式3-2（４・５月）'!Q43&amp;"から"&amp;O41)</f>
        <v/>
      </c>
      <c r="AG41" s="980" t="str">
        <f>IF(OR(W41="",W41="―"),"",'別紙様式3-2（４・５月）'!O43&amp;'別紙様式3-2（４・５月）'!P43&amp;'別紙様式3-2（４・５月）'!Q43&amp;"から"&amp;W41)</f>
        <v/>
      </c>
      <c r="AH41" s="726"/>
      <c r="AI41" s="726"/>
      <c r="AJ41" s="726"/>
      <c r="AK41" s="726"/>
      <c r="AL41" s="726"/>
      <c r="AM41" s="726"/>
      <c r="AN41" s="726"/>
      <c r="AO41" s="726"/>
    </row>
    <row r="42" spans="1:41" s="1" customFormat="1" ht="24.9"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0" t="str">
        <f>IFERROR(P42*VLOOKUP(AF42,'【参考】数式用4'!$EY$3:$GF$106,MATCH(N42,'【参考】数式用4'!$EY$2:$GF$2,0)),"")</f>
        <v/>
      </c>
      <c r="W42" s="954"/>
      <c r="X42" s="926"/>
      <c r="Y42" s="961" t="str">
        <f>IFERROR(IF('別紙様式3-2（４・５月）'!Z44="ベア加算","",W42*VLOOKUP(N42,'【参考】数式用'!$AD$2:$AH$27,MATCH(O42,'【参考】数式用'!$K$4:$N$4,0)+1,0)),"")</f>
        <v/>
      </c>
      <c r="Z42" s="961"/>
      <c r="AA42" s="938"/>
      <c r="AB42" s="942"/>
      <c r="AC42" s="975" t="str">
        <f>IFERROR(X42*VLOOKUP(AG42,'【参考】数式用4'!$EY$3:$GF$106,MATCH(N42,'【参考】数式用4'!$EY$2:$GF$2,0)),"")</f>
        <v/>
      </c>
      <c r="AD42" s="976" t="str">
        <f t="shared" si="0"/>
        <v/>
      </c>
      <c r="AE42" s="978" t="str">
        <f t="shared" si="1"/>
        <v/>
      </c>
      <c r="AF42" s="980" t="str">
        <f>IF(O42="","",'別紙様式3-2（４・５月）'!O44&amp;'別紙様式3-2（４・５月）'!P44&amp;'別紙様式3-2（４・５月）'!Q44&amp;"から"&amp;O42)</f>
        <v/>
      </c>
      <c r="AG42" s="980" t="str">
        <f>IF(OR(W42="",W42="―"),"",'別紙様式3-2（４・５月）'!O44&amp;'別紙様式3-2（４・５月）'!P44&amp;'別紙様式3-2（４・５月）'!Q44&amp;"から"&amp;W42)</f>
        <v/>
      </c>
      <c r="AH42" s="726"/>
      <c r="AI42" s="726"/>
      <c r="AJ42" s="726"/>
      <c r="AK42" s="726"/>
      <c r="AL42" s="726"/>
      <c r="AM42" s="726"/>
      <c r="AN42" s="726"/>
      <c r="AO42" s="726"/>
    </row>
    <row r="43" spans="1:41" s="1" customFormat="1" ht="24.9"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0" t="str">
        <f>IFERROR(P43*VLOOKUP(AF43,'【参考】数式用4'!$EY$3:$GF$106,MATCH(N43,'【参考】数式用4'!$EY$2:$GF$2,0)),"")</f>
        <v/>
      </c>
      <c r="W43" s="954"/>
      <c r="X43" s="926"/>
      <c r="Y43" s="961" t="str">
        <f>IFERROR(IF('別紙様式3-2（４・５月）'!Z45="ベア加算","",W43*VLOOKUP(N43,'【参考】数式用'!$AD$2:$AH$27,MATCH(O43,'【参考】数式用'!$K$4:$N$4,0)+1,0)),"")</f>
        <v/>
      </c>
      <c r="Z43" s="961"/>
      <c r="AA43" s="938"/>
      <c r="AB43" s="942"/>
      <c r="AC43" s="975" t="str">
        <f>IFERROR(X43*VLOOKUP(AG43,'【参考】数式用4'!$EY$3:$GF$106,MATCH(N43,'【参考】数式用4'!$EY$2:$GF$2,0)),"")</f>
        <v/>
      </c>
      <c r="AD43" s="976" t="str">
        <f t="shared" si="0"/>
        <v/>
      </c>
      <c r="AE43" s="978" t="str">
        <f t="shared" si="1"/>
        <v/>
      </c>
      <c r="AF43" s="980" t="str">
        <f>IF(O43="","",'別紙様式3-2（４・５月）'!O45&amp;'別紙様式3-2（４・５月）'!P45&amp;'別紙様式3-2（４・５月）'!Q45&amp;"から"&amp;O43)</f>
        <v/>
      </c>
      <c r="AG43" s="980" t="str">
        <f>IF(OR(W43="",W43="―"),"",'別紙様式3-2（４・５月）'!O45&amp;'別紙様式3-2（４・５月）'!P45&amp;'別紙様式3-2（４・５月）'!Q45&amp;"から"&amp;W43)</f>
        <v/>
      </c>
      <c r="AH43" s="726"/>
      <c r="AI43" s="726"/>
      <c r="AJ43" s="726"/>
      <c r="AK43" s="726"/>
      <c r="AL43" s="726"/>
      <c r="AM43" s="726"/>
      <c r="AN43" s="726"/>
      <c r="AO43" s="726"/>
    </row>
    <row r="44" spans="1:41" s="1" customFormat="1" ht="24.9"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0" t="str">
        <f>IFERROR(P44*VLOOKUP(AF44,'【参考】数式用4'!$EY$3:$GF$106,MATCH(N44,'【参考】数式用4'!$EY$2:$GF$2,0)),"")</f>
        <v/>
      </c>
      <c r="W44" s="954"/>
      <c r="X44" s="926"/>
      <c r="Y44" s="961" t="str">
        <f>IFERROR(IF('別紙様式3-2（４・５月）'!Z46="ベア加算","",W44*VLOOKUP(N44,'【参考】数式用'!$AD$2:$AH$27,MATCH(O44,'【参考】数式用'!$K$4:$N$4,0)+1,0)),"")</f>
        <v/>
      </c>
      <c r="Z44" s="961"/>
      <c r="AA44" s="938"/>
      <c r="AB44" s="942"/>
      <c r="AC44" s="975" t="str">
        <f>IFERROR(X44*VLOOKUP(AG44,'【参考】数式用4'!$EY$3:$GF$106,MATCH(N44,'【参考】数式用4'!$EY$2:$GF$2,0)),"")</f>
        <v/>
      </c>
      <c r="AD44" s="976" t="str">
        <f t="shared" si="0"/>
        <v/>
      </c>
      <c r="AE44" s="978" t="str">
        <f t="shared" si="1"/>
        <v/>
      </c>
      <c r="AF44" s="980" t="str">
        <f>IF(O44="","",'別紙様式3-2（４・５月）'!O46&amp;'別紙様式3-2（４・５月）'!P46&amp;'別紙様式3-2（４・５月）'!Q46&amp;"から"&amp;O44)</f>
        <v/>
      </c>
      <c r="AG44" s="980" t="str">
        <f>IF(OR(W44="",W44="―"),"",'別紙様式3-2（４・５月）'!O46&amp;'別紙様式3-2（４・５月）'!P46&amp;'別紙様式3-2（４・５月）'!Q46&amp;"から"&amp;W44)</f>
        <v/>
      </c>
      <c r="AH44" s="726"/>
      <c r="AI44" s="726"/>
      <c r="AJ44" s="726"/>
      <c r="AK44" s="726"/>
      <c r="AL44" s="726"/>
      <c r="AM44" s="726"/>
      <c r="AN44" s="726"/>
      <c r="AO44" s="726"/>
    </row>
    <row r="45" spans="1:41" s="1" customFormat="1" ht="24.9"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0" t="str">
        <f>IFERROR(P45*VLOOKUP(AF45,'【参考】数式用4'!$EY$3:$GF$106,MATCH(N45,'【参考】数式用4'!$EY$2:$GF$2,0)),"")</f>
        <v/>
      </c>
      <c r="W45" s="954"/>
      <c r="X45" s="926"/>
      <c r="Y45" s="961" t="str">
        <f>IFERROR(IF('別紙様式3-2（４・５月）'!Z47="ベア加算","",W45*VLOOKUP(N45,'【参考】数式用'!$AD$2:$AH$27,MATCH(O45,'【参考】数式用'!$K$4:$N$4,0)+1,0)),"")</f>
        <v/>
      </c>
      <c r="Z45" s="961"/>
      <c r="AA45" s="938"/>
      <c r="AB45" s="942"/>
      <c r="AC45" s="975" t="str">
        <f>IFERROR(X45*VLOOKUP(AG45,'【参考】数式用4'!$EY$3:$GF$106,MATCH(N45,'【参考】数式用4'!$EY$2:$GF$2,0)),"")</f>
        <v/>
      </c>
      <c r="AD45" s="976" t="str">
        <f t="shared" si="0"/>
        <v/>
      </c>
      <c r="AE45" s="978" t="str">
        <f t="shared" si="1"/>
        <v/>
      </c>
      <c r="AF45" s="980" t="str">
        <f>IF(O45="","",'別紙様式3-2（４・５月）'!O47&amp;'別紙様式3-2（４・５月）'!P47&amp;'別紙様式3-2（４・５月）'!Q47&amp;"から"&amp;O45)</f>
        <v/>
      </c>
      <c r="AG45" s="980" t="str">
        <f>IF(OR(W45="",W45="―"),"",'別紙様式3-2（４・５月）'!O47&amp;'別紙様式3-2（４・５月）'!P47&amp;'別紙様式3-2（４・５月）'!Q47&amp;"から"&amp;W45)</f>
        <v/>
      </c>
      <c r="AH45" s="726"/>
      <c r="AI45" s="726"/>
      <c r="AJ45" s="726"/>
      <c r="AK45" s="726"/>
      <c r="AL45" s="726"/>
      <c r="AM45" s="726"/>
      <c r="AN45" s="726"/>
      <c r="AO45" s="726"/>
    </row>
    <row r="46" spans="1:41" s="1" customFormat="1" ht="24.9"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0" t="str">
        <f>IFERROR(P46*VLOOKUP(AF46,'【参考】数式用4'!$EY$3:$GF$106,MATCH(N46,'【参考】数式用4'!$EY$2:$GF$2,0)),"")</f>
        <v/>
      </c>
      <c r="W46" s="954"/>
      <c r="X46" s="926"/>
      <c r="Y46" s="961" t="str">
        <f>IFERROR(IF('別紙様式3-2（４・５月）'!Z48="ベア加算","",W46*VLOOKUP(N46,'【参考】数式用'!$AD$2:$AH$27,MATCH(O46,'【参考】数式用'!$K$4:$N$4,0)+1,0)),"")</f>
        <v/>
      </c>
      <c r="Z46" s="961"/>
      <c r="AA46" s="938"/>
      <c r="AB46" s="942"/>
      <c r="AC46" s="975" t="str">
        <f>IFERROR(X46*VLOOKUP(AG46,'【参考】数式用4'!$EY$3:$GF$106,MATCH(N46,'【参考】数式用4'!$EY$2:$GF$2,0)),"")</f>
        <v/>
      </c>
      <c r="AD46" s="976" t="str">
        <f t="shared" si="0"/>
        <v/>
      </c>
      <c r="AE46" s="978" t="str">
        <f t="shared" si="1"/>
        <v/>
      </c>
      <c r="AF46" s="980" t="str">
        <f>IF(O46="","",'別紙様式3-2（４・５月）'!O48&amp;'別紙様式3-2（４・５月）'!P48&amp;'別紙様式3-2（４・５月）'!Q48&amp;"から"&amp;O46)</f>
        <v/>
      </c>
      <c r="AG46" s="980" t="str">
        <f>IF(OR(W46="",W46="―"),"",'別紙様式3-2（４・５月）'!O48&amp;'別紙様式3-2（４・５月）'!P48&amp;'別紙様式3-2（４・５月）'!Q48&amp;"から"&amp;W46)</f>
        <v/>
      </c>
      <c r="AH46" s="726"/>
      <c r="AI46" s="726"/>
      <c r="AJ46" s="726"/>
      <c r="AK46" s="726"/>
      <c r="AL46" s="726"/>
      <c r="AM46" s="726"/>
      <c r="AN46" s="726"/>
      <c r="AO46" s="726"/>
    </row>
    <row r="47" spans="1:41" s="1" customFormat="1" ht="24.9"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0" t="str">
        <f>IFERROR(P47*VLOOKUP(AF47,'【参考】数式用4'!$EY$3:$GF$106,MATCH(N47,'【参考】数式用4'!$EY$2:$GF$2,0)),"")</f>
        <v/>
      </c>
      <c r="W47" s="954"/>
      <c r="X47" s="926"/>
      <c r="Y47" s="961" t="str">
        <f>IFERROR(IF('別紙様式3-2（４・５月）'!Z49="ベア加算","",W47*VLOOKUP(N47,'【参考】数式用'!$AD$2:$AH$27,MATCH(O47,'【参考】数式用'!$K$4:$N$4,0)+1,0)),"")</f>
        <v/>
      </c>
      <c r="Z47" s="961"/>
      <c r="AA47" s="938"/>
      <c r="AB47" s="942"/>
      <c r="AC47" s="975" t="str">
        <f>IFERROR(X47*VLOOKUP(AG47,'【参考】数式用4'!$EY$3:$GF$106,MATCH(N47,'【参考】数式用4'!$EY$2:$GF$2,0)),"")</f>
        <v/>
      </c>
      <c r="AD47" s="976" t="str">
        <f t="shared" si="0"/>
        <v/>
      </c>
      <c r="AE47" s="978" t="str">
        <f t="shared" si="1"/>
        <v/>
      </c>
      <c r="AF47" s="980" t="str">
        <f>IF(O47="","",'別紙様式3-2（４・５月）'!O49&amp;'別紙様式3-2（４・５月）'!P49&amp;'別紙様式3-2（４・５月）'!Q49&amp;"から"&amp;O47)</f>
        <v/>
      </c>
      <c r="AG47" s="980" t="str">
        <f>IF(OR(W47="",W47="―"),"",'別紙様式3-2（４・５月）'!O49&amp;'別紙様式3-2（４・５月）'!P49&amp;'別紙様式3-2（４・５月）'!Q49&amp;"から"&amp;W47)</f>
        <v/>
      </c>
      <c r="AH47" s="726"/>
      <c r="AI47" s="726"/>
      <c r="AJ47" s="726"/>
      <c r="AK47" s="726"/>
      <c r="AL47" s="726"/>
      <c r="AM47" s="726"/>
      <c r="AN47" s="726"/>
      <c r="AO47" s="726"/>
    </row>
    <row r="48" spans="1:41" s="1" customFormat="1" ht="24.9"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0" t="str">
        <f>IFERROR(P48*VLOOKUP(AF48,'【参考】数式用4'!$EY$3:$GF$106,MATCH(N48,'【参考】数式用4'!$EY$2:$GF$2,0)),"")</f>
        <v/>
      </c>
      <c r="W48" s="954"/>
      <c r="X48" s="926"/>
      <c r="Y48" s="961" t="str">
        <f>IFERROR(IF('別紙様式3-2（４・５月）'!Z50="ベア加算","",W48*VLOOKUP(N48,'【参考】数式用'!$AD$2:$AH$27,MATCH(O48,'【参考】数式用'!$K$4:$N$4,0)+1,0)),"")</f>
        <v/>
      </c>
      <c r="Z48" s="961"/>
      <c r="AA48" s="938"/>
      <c r="AB48" s="942"/>
      <c r="AC48" s="975" t="str">
        <f>IFERROR(X48*VLOOKUP(AG48,'【参考】数式用4'!$EY$3:$GF$106,MATCH(N48,'【参考】数式用4'!$EY$2:$GF$2,0)),"")</f>
        <v/>
      </c>
      <c r="AD48" s="976" t="str">
        <f t="shared" si="0"/>
        <v/>
      </c>
      <c r="AE48" s="978" t="str">
        <f t="shared" si="1"/>
        <v/>
      </c>
      <c r="AF48" s="980" t="str">
        <f>IF(O48="","",'別紙様式3-2（４・５月）'!O50&amp;'別紙様式3-2（４・５月）'!P50&amp;'別紙様式3-2（４・５月）'!Q50&amp;"から"&amp;O48)</f>
        <v/>
      </c>
      <c r="AG48" s="980" t="str">
        <f>IF(OR(W48="",W48="―"),"",'別紙様式3-2（４・５月）'!O50&amp;'別紙様式3-2（４・５月）'!P50&amp;'別紙様式3-2（４・５月）'!Q50&amp;"から"&amp;W48)</f>
        <v/>
      </c>
      <c r="AH48" s="726"/>
      <c r="AI48" s="726"/>
      <c r="AJ48" s="726"/>
      <c r="AK48" s="726"/>
      <c r="AL48" s="726"/>
      <c r="AM48" s="726"/>
      <c r="AN48" s="726"/>
      <c r="AO48" s="726"/>
    </row>
    <row r="49" spans="1:41" s="1" customFormat="1" ht="24.9"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0" t="str">
        <f>IFERROR(P49*VLOOKUP(AF49,'【参考】数式用4'!$EY$3:$GF$106,MATCH(N49,'【参考】数式用4'!$EY$2:$GF$2,0)),"")</f>
        <v/>
      </c>
      <c r="W49" s="954"/>
      <c r="X49" s="926"/>
      <c r="Y49" s="961" t="str">
        <f>IFERROR(IF('別紙様式3-2（４・５月）'!Z51="ベア加算","",W49*VLOOKUP(N49,'【参考】数式用'!$AD$2:$AH$27,MATCH(O49,'【参考】数式用'!$K$4:$N$4,0)+1,0)),"")</f>
        <v/>
      </c>
      <c r="Z49" s="961"/>
      <c r="AA49" s="938"/>
      <c r="AB49" s="942"/>
      <c r="AC49" s="975" t="str">
        <f>IFERROR(X49*VLOOKUP(AG49,'【参考】数式用4'!$EY$3:$GF$106,MATCH(N49,'【参考】数式用4'!$EY$2:$GF$2,0)),"")</f>
        <v/>
      </c>
      <c r="AD49" s="976" t="str">
        <f t="shared" si="0"/>
        <v/>
      </c>
      <c r="AE49" s="978" t="str">
        <f t="shared" si="1"/>
        <v/>
      </c>
      <c r="AF49" s="980" t="str">
        <f>IF(O49="","",'別紙様式3-2（４・５月）'!O51&amp;'別紙様式3-2（４・５月）'!P51&amp;'別紙様式3-2（４・５月）'!Q51&amp;"から"&amp;O49)</f>
        <v/>
      </c>
      <c r="AG49" s="980" t="str">
        <f>IF(OR(W49="",W49="―"),"",'別紙様式3-2（４・５月）'!O51&amp;'別紙様式3-2（４・５月）'!P51&amp;'別紙様式3-2（４・５月）'!Q51&amp;"から"&amp;W49)</f>
        <v/>
      </c>
      <c r="AH49" s="726"/>
      <c r="AI49" s="726"/>
      <c r="AJ49" s="726"/>
      <c r="AK49" s="726"/>
      <c r="AL49" s="726"/>
      <c r="AM49" s="726"/>
      <c r="AN49" s="726"/>
      <c r="AO49" s="726"/>
    </row>
    <row r="50" spans="1:41" s="1" customFormat="1" ht="24.9"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0" t="str">
        <f>IFERROR(P50*VLOOKUP(AF50,'【参考】数式用4'!$EY$3:$GF$106,MATCH(N50,'【参考】数式用4'!$EY$2:$GF$2,0)),"")</f>
        <v/>
      </c>
      <c r="W50" s="954"/>
      <c r="X50" s="926"/>
      <c r="Y50" s="961" t="str">
        <f>IFERROR(IF('別紙様式3-2（４・５月）'!Z52="ベア加算","",W50*VLOOKUP(N50,'【参考】数式用'!$AD$2:$AH$27,MATCH(O50,'【参考】数式用'!$K$4:$N$4,0)+1,0)),"")</f>
        <v/>
      </c>
      <c r="Z50" s="961"/>
      <c r="AA50" s="938"/>
      <c r="AB50" s="942"/>
      <c r="AC50" s="975" t="str">
        <f>IFERROR(X50*VLOOKUP(AG50,'【参考】数式用4'!$EY$3:$GF$106,MATCH(N50,'【参考】数式用4'!$EY$2:$GF$2,0)),"")</f>
        <v/>
      </c>
      <c r="AD50" s="976" t="str">
        <f t="shared" si="0"/>
        <v/>
      </c>
      <c r="AE50" s="978" t="str">
        <f t="shared" si="1"/>
        <v/>
      </c>
      <c r="AF50" s="980" t="str">
        <f>IF(O50="","",'別紙様式3-2（４・５月）'!O52&amp;'別紙様式3-2（４・５月）'!P52&amp;'別紙様式3-2（４・５月）'!Q52&amp;"から"&amp;O50)</f>
        <v/>
      </c>
      <c r="AG50" s="980" t="str">
        <f>IF(OR(W50="",W50="―"),"",'別紙様式3-2（４・５月）'!O52&amp;'別紙様式3-2（４・５月）'!P52&amp;'別紙様式3-2（４・５月）'!Q52&amp;"から"&amp;W50)</f>
        <v/>
      </c>
      <c r="AH50" s="726"/>
      <c r="AI50" s="726"/>
      <c r="AJ50" s="726"/>
      <c r="AK50" s="726"/>
      <c r="AL50" s="726"/>
      <c r="AM50" s="726"/>
      <c r="AN50" s="726"/>
      <c r="AO50" s="726"/>
    </row>
    <row r="51" spans="1:41" s="1" customFormat="1" ht="24.9"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0" t="str">
        <f>IFERROR(P51*VLOOKUP(AF51,'【参考】数式用4'!$EY$3:$GF$106,MATCH(N51,'【参考】数式用4'!$EY$2:$GF$2,0)),"")</f>
        <v/>
      </c>
      <c r="W51" s="954"/>
      <c r="X51" s="926"/>
      <c r="Y51" s="961" t="str">
        <f>IFERROR(IF('別紙様式3-2（４・５月）'!Z53="ベア加算","",W51*VLOOKUP(N51,'【参考】数式用'!$AD$2:$AH$27,MATCH(O51,'【参考】数式用'!$K$4:$N$4,0)+1,0)),"")</f>
        <v/>
      </c>
      <c r="Z51" s="961"/>
      <c r="AA51" s="938"/>
      <c r="AB51" s="942"/>
      <c r="AC51" s="975" t="str">
        <f>IFERROR(X51*VLOOKUP(AG51,'【参考】数式用4'!$EY$3:$GF$106,MATCH(N51,'【参考】数式用4'!$EY$2:$GF$2,0)),"")</f>
        <v/>
      </c>
      <c r="AD51" s="976" t="str">
        <f t="shared" si="0"/>
        <v/>
      </c>
      <c r="AE51" s="978" t="str">
        <f t="shared" si="1"/>
        <v/>
      </c>
      <c r="AF51" s="980" t="str">
        <f>IF(O51="","",'別紙様式3-2（４・５月）'!O53&amp;'別紙様式3-2（４・５月）'!P53&amp;'別紙様式3-2（４・５月）'!Q53&amp;"から"&amp;O51)</f>
        <v/>
      </c>
      <c r="AG51" s="980" t="str">
        <f>IF(OR(W51="",W51="―"),"",'別紙様式3-2（４・５月）'!O53&amp;'別紙様式3-2（４・５月）'!P53&amp;'別紙様式3-2（４・５月）'!Q53&amp;"から"&amp;W51)</f>
        <v/>
      </c>
      <c r="AH51" s="726"/>
      <c r="AI51" s="726"/>
      <c r="AJ51" s="726"/>
      <c r="AK51" s="726"/>
      <c r="AL51" s="726"/>
      <c r="AM51" s="726"/>
      <c r="AN51" s="726"/>
      <c r="AO51" s="726"/>
    </row>
    <row r="52" spans="1:41" s="1" customFormat="1" ht="24.9"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0" t="str">
        <f>IFERROR(P52*VLOOKUP(AF52,'【参考】数式用4'!$EY$3:$GF$106,MATCH(N52,'【参考】数式用4'!$EY$2:$GF$2,0)),"")</f>
        <v/>
      </c>
      <c r="W52" s="954"/>
      <c r="X52" s="926"/>
      <c r="Y52" s="961" t="str">
        <f>IFERROR(IF('別紙様式3-2（４・５月）'!Z54="ベア加算","",W52*VLOOKUP(N52,'【参考】数式用'!$AD$2:$AH$27,MATCH(O52,'【参考】数式用'!$K$4:$N$4,0)+1,0)),"")</f>
        <v/>
      </c>
      <c r="Z52" s="961"/>
      <c r="AA52" s="938"/>
      <c r="AB52" s="942"/>
      <c r="AC52" s="975" t="str">
        <f>IFERROR(X52*VLOOKUP(AG52,'【参考】数式用4'!$EY$3:$GF$106,MATCH(N52,'【参考】数式用4'!$EY$2:$GF$2,0)),"")</f>
        <v/>
      </c>
      <c r="AD52" s="976" t="str">
        <f t="shared" si="0"/>
        <v/>
      </c>
      <c r="AE52" s="978" t="str">
        <f t="shared" si="1"/>
        <v/>
      </c>
      <c r="AF52" s="980" t="str">
        <f>IF(O52="","",'別紙様式3-2（４・５月）'!O54&amp;'別紙様式3-2（４・５月）'!P54&amp;'別紙様式3-2（４・５月）'!Q54&amp;"から"&amp;O52)</f>
        <v/>
      </c>
      <c r="AG52" s="980" t="str">
        <f>IF(OR(W52="",W52="―"),"",'別紙様式3-2（４・５月）'!O54&amp;'別紙様式3-2（４・５月）'!P54&amp;'別紙様式3-2（４・５月）'!Q54&amp;"から"&amp;W52)</f>
        <v/>
      </c>
      <c r="AH52" s="726"/>
      <c r="AI52" s="726"/>
      <c r="AJ52" s="726"/>
      <c r="AK52" s="726"/>
      <c r="AL52" s="726"/>
      <c r="AM52" s="726"/>
      <c r="AN52" s="726"/>
      <c r="AO52" s="726"/>
    </row>
    <row r="53" spans="1:41" s="1" customFormat="1" ht="24.9"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0" t="str">
        <f>IFERROR(P53*VLOOKUP(AF53,'【参考】数式用4'!$EY$3:$GF$106,MATCH(N53,'【参考】数式用4'!$EY$2:$GF$2,0)),"")</f>
        <v/>
      </c>
      <c r="W53" s="954"/>
      <c r="X53" s="926"/>
      <c r="Y53" s="961" t="str">
        <f>IFERROR(IF('別紙様式3-2（４・５月）'!Z55="ベア加算","",W53*VLOOKUP(N53,'【参考】数式用'!$AD$2:$AH$27,MATCH(O53,'【参考】数式用'!$K$4:$N$4,0)+1,0)),"")</f>
        <v/>
      </c>
      <c r="Z53" s="961"/>
      <c r="AA53" s="938"/>
      <c r="AB53" s="942"/>
      <c r="AC53" s="975" t="str">
        <f>IFERROR(X53*VLOOKUP(AG53,'【参考】数式用4'!$EY$3:$GF$106,MATCH(N53,'【参考】数式用4'!$EY$2:$GF$2,0)),"")</f>
        <v/>
      </c>
      <c r="AD53" s="976" t="str">
        <f t="shared" si="0"/>
        <v/>
      </c>
      <c r="AE53" s="978" t="str">
        <f t="shared" si="1"/>
        <v/>
      </c>
      <c r="AF53" s="980" t="str">
        <f>IF(O53="","",'別紙様式3-2（４・５月）'!O55&amp;'別紙様式3-2（４・５月）'!P55&amp;'別紙様式3-2（４・５月）'!Q55&amp;"から"&amp;O53)</f>
        <v/>
      </c>
      <c r="AG53" s="980" t="str">
        <f>IF(OR(W53="",W53="―"),"",'別紙様式3-2（４・５月）'!O55&amp;'別紙様式3-2（４・５月）'!P55&amp;'別紙様式3-2（４・５月）'!Q55&amp;"から"&amp;W53)</f>
        <v/>
      </c>
      <c r="AH53" s="726"/>
      <c r="AI53" s="726"/>
      <c r="AJ53" s="726"/>
      <c r="AK53" s="726"/>
      <c r="AL53" s="726"/>
      <c r="AM53" s="726"/>
      <c r="AN53" s="726"/>
      <c r="AO53" s="726"/>
    </row>
    <row r="54" spans="1:41" s="1" customFormat="1" ht="24.9"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0" t="str">
        <f>IFERROR(P54*VLOOKUP(AF54,'【参考】数式用4'!$EY$3:$GF$106,MATCH(N54,'【参考】数式用4'!$EY$2:$GF$2,0)),"")</f>
        <v/>
      </c>
      <c r="W54" s="954"/>
      <c r="X54" s="926"/>
      <c r="Y54" s="961" t="str">
        <f>IFERROR(IF('別紙様式3-2（４・５月）'!Z56="ベア加算","",W54*VLOOKUP(N54,'【参考】数式用'!$AD$2:$AH$27,MATCH(O54,'【参考】数式用'!$K$4:$N$4,0)+1,0)),"")</f>
        <v/>
      </c>
      <c r="Z54" s="961"/>
      <c r="AA54" s="938"/>
      <c r="AB54" s="942"/>
      <c r="AC54" s="975" t="str">
        <f>IFERROR(X54*VLOOKUP(AG54,'【参考】数式用4'!$EY$3:$GF$106,MATCH(N54,'【参考】数式用4'!$EY$2:$GF$2,0)),"")</f>
        <v/>
      </c>
      <c r="AD54" s="976" t="str">
        <f t="shared" si="0"/>
        <v/>
      </c>
      <c r="AE54" s="978" t="str">
        <f t="shared" si="1"/>
        <v/>
      </c>
      <c r="AF54" s="980" t="str">
        <f>IF(O54="","",'別紙様式3-2（４・５月）'!O56&amp;'別紙様式3-2（４・５月）'!P56&amp;'別紙様式3-2（４・５月）'!Q56&amp;"から"&amp;O54)</f>
        <v/>
      </c>
      <c r="AG54" s="980" t="str">
        <f>IF(OR(W54="",W54="―"),"",'別紙様式3-2（４・５月）'!O56&amp;'別紙様式3-2（４・５月）'!P56&amp;'別紙様式3-2（４・５月）'!Q56&amp;"から"&amp;W54)</f>
        <v/>
      </c>
      <c r="AH54" s="726"/>
      <c r="AI54" s="726"/>
      <c r="AJ54" s="726"/>
      <c r="AK54" s="726"/>
      <c r="AL54" s="726"/>
      <c r="AM54" s="726"/>
      <c r="AN54" s="726"/>
      <c r="AO54" s="726"/>
    </row>
    <row r="55" spans="1:41" s="1" customFormat="1" ht="24.9"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0" t="str">
        <f>IFERROR(P55*VLOOKUP(AF55,'【参考】数式用4'!$EY$3:$GF$106,MATCH(N55,'【参考】数式用4'!$EY$2:$GF$2,0)),"")</f>
        <v/>
      </c>
      <c r="W55" s="954"/>
      <c r="X55" s="926"/>
      <c r="Y55" s="961" t="str">
        <f>IFERROR(IF('別紙様式3-2（４・５月）'!Z57="ベア加算","",W55*VLOOKUP(N55,'【参考】数式用'!$AD$2:$AH$27,MATCH(O55,'【参考】数式用'!$K$4:$N$4,0)+1,0)),"")</f>
        <v/>
      </c>
      <c r="Z55" s="961"/>
      <c r="AA55" s="938"/>
      <c r="AB55" s="942"/>
      <c r="AC55" s="975" t="str">
        <f>IFERROR(X55*VLOOKUP(AG55,'【参考】数式用4'!$EY$3:$GF$106,MATCH(N55,'【参考】数式用4'!$EY$2:$GF$2,0)),"")</f>
        <v/>
      </c>
      <c r="AD55" s="976" t="str">
        <f t="shared" si="0"/>
        <v/>
      </c>
      <c r="AE55" s="978" t="str">
        <f t="shared" si="1"/>
        <v/>
      </c>
      <c r="AF55" s="980" t="str">
        <f>IF(O55="","",'別紙様式3-2（４・５月）'!O57&amp;'別紙様式3-2（４・５月）'!P57&amp;'別紙様式3-2（４・５月）'!Q57&amp;"から"&amp;O55)</f>
        <v/>
      </c>
      <c r="AG55" s="980" t="str">
        <f>IF(OR(W55="",W55="―"),"",'別紙様式3-2（４・５月）'!O57&amp;'別紙様式3-2（４・５月）'!P57&amp;'別紙様式3-2（４・５月）'!Q57&amp;"から"&amp;W55)</f>
        <v/>
      </c>
      <c r="AH55" s="726"/>
      <c r="AI55" s="726"/>
      <c r="AJ55" s="726"/>
      <c r="AK55" s="726"/>
      <c r="AL55" s="726"/>
      <c r="AM55" s="726"/>
      <c r="AN55" s="726"/>
      <c r="AO55" s="726"/>
    </row>
    <row r="56" spans="1:41" s="1" customFormat="1" ht="24.9"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0" t="str">
        <f>IFERROR(P56*VLOOKUP(AF56,'【参考】数式用4'!$EY$3:$GF$106,MATCH(N56,'【参考】数式用4'!$EY$2:$GF$2,0)),"")</f>
        <v/>
      </c>
      <c r="W56" s="954"/>
      <c r="X56" s="926"/>
      <c r="Y56" s="961" t="str">
        <f>IFERROR(IF('別紙様式3-2（４・５月）'!Z58="ベア加算","",W56*VLOOKUP(N56,'【参考】数式用'!$AD$2:$AH$27,MATCH(O56,'【参考】数式用'!$K$4:$N$4,0)+1,0)),"")</f>
        <v/>
      </c>
      <c r="Z56" s="961"/>
      <c r="AA56" s="938"/>
      <c r="AB56" s="942"/>
      <c r="AC56" s="975" t="str">
        <f>IFERROR(X56*VLOOKUP(AG56,'【参考】数式用4'!$EY$3:$GF$106,MATCH(N56,'【参考】数式用4'!$EY$2:$GF$2,0)),"")</f>
        <v/>
      </c>
      <c r="AD56" s="976" t="str">
        <f t="shared" si="0"/>
        <v/>
      </c>
      <c r="AE56" s="978" t="str">
        <f t="shared" si="1"/>
        <v/>
      </c>
      <c r="AF56" s="980" t="str">
        <f>IF(O56="","",'別紙様式3-2（４・５月）'!O58&amp;'別紙様式3-2（４・５月）'!P58&amp;'別紙様式3-2（４・５月）'!Q58&amp;"から"&amp;O56)</f>
        <v/>
      </c>
      <c r="AG56" s="980" t="str">
        <f>IF(OR(W56="",W56="―"),"",'別紙様式3-2（４・５月）'!O58&amp;'別紙様式3-2（４・５月）'!P58&amp;'別紙様式3-2（４・５月）'!Q58&amp;"から"&amp;W56)</f>
        <v/>
      </c>
      <c r="AH56" s="726"/>
      <c r="AI56" s="726"/>
      <c r="AJ56" s="726"/>
      <c r="AK56" s="726"/>
      <c r="AL56" s="726"/>
      <c r="AM56" s="726"/>
      <c r="AN56" s="726"/>
      <c r="AO56" s="726"/>
    </row>
    <row r="57" spans="1:41" s="1" customFormat="1" ht="24.9"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0" t="str">
        <f>IFERROR(P57*VLOOKUP(AF57,'【参考】数式用4'!$EY$3:$GF$106,MATCH(N57,'【参考】数式用4'!$EY$2:$GF$2,0)),"")</f>
        <v/>
      </c>
      <c r="W57" s="954"/>
      <c r="X57" s="926"/>
      <c r="Y57" s="961" t="str">
        <f>IFERROR(IF('別紙様式3-2（４・５月）'!Z59="ベア加算","",W57*VLOOKUP(N57,'【参考】数式用'!$AD$2:$AH$27,MATCH(O57,'【参考】数式用'!$K$4:$N$4,0)+1,0)),"")</f>
        <v/>
      </c>
      <c r="Z57" s="961"/>
      <c r="AA57" s="938"/>
      <c r="AB57" s="942"/>
      <c r="AC57" s="975" t="str">
        <f>IFERROR(X57*VLOOKUP(AG57,'【参考】数式用4'!$EY$3:$GF$106,MATCH(N57,'【参考】数式用4'!$EY$2:$GF$2,0)),"")</f>
        <v/>
      </c>
      <c r="AD57" s="976" t="str">
        <f t="shared" si="0"/>
        <v/>
      </c>
      <c r="AE57" s="978" t="str">
        <f t="shared" si="1"/>
        <v/>
      </c>
      <c r="AF57" s="980" t="str">
        <f>IF(O57="","",'別紙様式3-2（４・５月）'!O59&amp;'別紙様式3-2（４・５月）'!P59&amp;'別紙様式3-2（４・５月）'!Q59&amp;"から"&amp;O57)</f>
        <v/>
      </c>
      <c r="AG57" s="980" t="str">
        <f>IF(OR(W57="",W57="―"),"",'別紙様式3-2（４・５月）'!O59&amp;'別紙様式3-2（４・５月）'!P59&amp;'別紙様式3-2（４・５月）'!Q59&amp;"から"&amp;W57)</f>
        <v/>
      </c>
      <c r="AH57" s="726"/>
      <c r="AI57" s="726"/>
      <c r="AJ57" s="726"/>
      <c r="AK57" s="726"/>
      <c r="AL57" s="726"/>
      <c r="AM57" s="726"/>
      <c r="AN57" s="726"/>
      <c r="AO57" s="726"/>
    </row>
    <row r="58" spans="1:41" s="1" customFormat="1" ht="24.9"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0" t="str">
        <f>IFERROR(P58*VLOOKUP(AF58,'【参考】数式用4'!$EY$3:$GF$106,MATCH(N58,'【参考】数式用4'!$EY$2:$GF$2,0)),"")</f>
        <v/>
      </c>
      <c r="W58" s="954"/>
      <c r="X58" s="926"/>
      <c r="Y58" s="961" t="str">
        <f>IFERROR(IF('別紙様式3-2（４・５月）'!Z60="ベア加算","",W58*VLOOKUP(N58,'【参考】数式用'!$AD$2:$AH$27,MATCH(O58,'【参考】数式用'!$K$4:$N$4,0)+1,0)),"")</f>
        <v/>
      </c>
      <c r="Z58" s="961"/>
      <c r="AA58" s="938"/>
      <c r="AB58" s="942"/>
      <c r="AC58" s="975" t="str">
        <f>IFERROR(X58*VLOOKUP(AG58,'【参考】数式用4'!$EY$3:$GF$106,MATCH(N58,'【参考】数式用4'!$EY$2:$GF$2,0)),"")</f>
        <v/>
      </c>
      <c r="AD58" s="976" t="str">
        <f t="shared" si="0"/>
        <v/>
      </c>
      <c r="AE58" s="978" t="str">
        <f t="shared" si="1"/>
        <v/>
      </c>
      <c r="AF58" s="980" t="str">
        <f>IF(O58="","",'別紙様式3-2（４・５月）'!O60&amp;'別紙様式3-2（４・５月）'!P60&amp;'別紙様式3-2（４・５月）'!Q60&amp;"から"&amp;O58)</f>
        <v/>
      </c>
      <c r="AG58" s="980" t="str">
        <f>IF(OR(W58="",W58="―"),"",'別紙様式3-2（４・５月）'!O60&amp;'別紙様式3-2（４・５月）'!P60&amp;'別紙様式3-2（４・５月）'!Q60&amp;"から"&amp;W58)</f>
        <v/>
      </c>
      <c r="AH58" s="726"/>
      <c r="AI58" s="726"/>
      <c r="AJ58" s="726"/>
      <c r="AK58" s="726"/>
      <c r="AL58" s="726"/>
      <c r="AM58" s="726"/>
      <c r="AN58" s="726"/>
      <c r="AO58" s="726"/>
    </row>
    <row r="59" spans="1:41" s="1" customFormat="1" ht="24.9"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0" t="str">
        <f>IFERROR(P59*VLOOKUP(AF59,'【参考】数式用4'!$EY$3:$GF$106,MATCH(N59,'【参考】数式用4'!$EY$2:$GF$2,0)),"")</f>
        <v/>
      </c>
      <c r="W59" s="954"/>
      <c r="X59" s="926"/>
      <c r="Y59" s="961" t="str">
        <f>IFERROR(IF('別紙様式3-2（４・５月）'!Z61="ベア加算","",W59*VLOOKUP(N59,'【参考】数式用'!$AD$2:$AH$27,MATCH(O59,'【参考】数式用'!$K$4:$N$4,0)+1,0)),"")</f>
        <v/>
      </c>
      <c r="Z59" s="961"/>
      <c r="AA59" s="938"/>
      <c r="AB59" s="942"/>
      <c r="AC59" s="975" t="str">
        <f>IFERROR(X59*VLOOKUP(AG59,'【参考】数式用4'!$EY$3:$GF$106,MATCH(N59,'【参考】数式用4'!$EY$2:$GF$2,0)),"")</f>
        <v/>
      </c>
      <c r="AD59" s="976" t="str">
        <f t="shared" si="0"/>
        <v/>
      </c>
      <c r="AE59" s="978" t="str">
        <f t="shared" si="1"/>
        <v/>
      </c>
      <c r="AF59" s="980" t="str">
        <f>IF(O59="","",'別紙様式3-2（４・５月）'!O61&amp;'別紙様式3-2（４・５月）'!P61&amp;'別紙様式3-2（４・５月）'!Q61&amp;"から"&amp;O59)</f>
        <v/>
      </c>
      <c r="AG59" s="980" t="str">
        <f>IF(OR(W59="",W59="―"),"",'別紙様式3-2（４・５月）'!O61&amp;'別紙様式3-2（４・５月）'!P61&amp;'別紙様式3-2（４・５月）'!Q61&amp;"から"&amp;W59)</f>
        <v/>
      </c>
      <c r="AH59" s="726"/>
      <c r="AI59" s="726"/>
      <c r="AJ59" s="726"/>
      <c r="AK59" s="726"/>
      <c r="AL59" s="726"/>
      <c r="AM59" s="726"/>
      <c r="AN59" s="726"/>
      <c r="AO59" s="726"/>
    </row>
    <row r="60" spans="1:41" s="1" customFormat="1" ht="24.9"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0" t="str">
        <f>IFERROR(P60*VLOOKUP(AF60,'【参考】数式用4'!$EY$3:$GF$106,MATCH(N60,'【参考】数式用4'!$EY$2:$GF$2,0)),"")</f>
        <v/>
      </c>
      <c r="W60" s="954"/>
      <c r="X60" s="926"/>
      <c r="Y60" s="961" t="str">
        <f>IFERROR(IF('別紙様式3-2（４・５月）'!Z62="ベア加算","",W60*VLOOKUP(N60,'【参考】数式用'!$AD$2:$AH$27,MATCH(O60,'【参考】数式用'!$K$4:$N$4,0)+1,0)),"")</f>
        <v/>
      </c>
      <c r="Z60" s="961"/>
      <c r="AA60" s="938"/>
      <c r="AB60" s="942"/>
      <c r="AC60" s="975" t="str">
        <f>IFERROR(X60*VLOOKUP(AG60,'【参考】数式用4'!$EY$3:$GF$106,MATCH(N60,'【参考】数式用4'!$EY$2:$GF$2,0)),"")</f>
        <v/>
      </c>
      <c r="AD60" s="976" t="str">
        <f t="shared" si="0"/>
        <v/>
      </c>
      <c r="AE60" s="978" t="str">
        <f t="shared" si="1"/>
        <v/>
      </c>
      <c r="AF60" s="980" t="str">
        <f>IF(O60="","",'別紙様式3-2（４・５月）'!O62&amp;'別紙様式3-2（４・５月）'!P62&amp;'別紙様式3-2（４・５月）'!Q62&amp;"から"&amp;O60)</f>
        <v/>
      </c>
      <c r="AG60" s="980" t="str">
        <f>IF(OR(W60="",W60="―"),"",'別紙様式3-2（４・５月）'!O62&amp;'別紙様式3-2（４・５月）'!P62&amp;'別紙様式3-2（４・５月）'!Q62&amp;"から"&amp;W60)</f>
        <v/>
      </c>
      <c r="AH60" s="726"/>
      <c r="AI60" s="726"/>
      <c r="AJ60" s="726"/>
      <c r="AK60" s="726"/>
      <c r="AL60" s="726"/>
      <c r="AM60" s="726"/>
      <c r="AN60" s="726"/>
      <c r="AO60" s="726"/>
    </row>
    <row r="61" spans="1:41" s="1" customFormat="1" ht="24.9"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0" t="str">
        <f>IFERROR(P61*VLOOKUP(AF61,'【参考】数式用4'!$EY$3:$GF$106,MATCH(N61,'【参考】数式用4'!$EY$2:$GF$2,0)),"")</f>
        <v/>
      </c>
      <c r="W61" s="954"/>
      <c r="X61" s="926"/>
      <c r="Y61" s="961" t="str">
        <f>IFERROR(IF('別紙様式3-2（４・５月）'!Z63="ベア加算","",W61*VLOOKUP(N61,'【参考】数式用'!$AD$2:$AH$27,MATCH(O61,'【参考】数式用'!$K$4:$N$4,0)+1,0)),"")</f>
        <v/>
      </c>
      <c r="Z61" s="961"/>
      <c r="AA61" s="938"/>
      <c r="AB61" s="942"/>
      <c r="AC61" s="975" t="str">
        <f>IFERROR(X61*VLOOKUP(AG61,'【参考】数式用4'!$EY$3:$GF$106,MATCH(N61,'【参考】数式用4'!$EY$2:$GF$2,0)),"")</f>
        <v/>
      </c>
      <c r="AD61" s="976" t="str">
        <f t="shared" si="0"/>
        <v/>
      </c>
      <c r="AE61" s="978" t="str">
        <f t="shared" si="1"/>
        <v/>
      </c>
      <c r="AF61" s="980" t="str">
        <f>IF(O61="","",'別紙様式3-2（４・５月）'!O63&amp;'別紙様式3-2（４・５月）'!P63&amp;'別紙様式3-2（４・５月）'!Q63&amp;"から"&amp;O61)</f>
        <v/>
      </c>
      <c r="AG61" s="980" t="str">
        <f>IF(OR(W61="",W61="―"),"",'別紙様式3-2（４・５月）'!O63&amp;'別紙様式3-2（４・５月）'!P63&amp;'別紙様式3-2（４・５月）'!Q63&amp;"から"&amp;W61)</f>
        <v/>
      </c>
      <c r="AH61" s="726"/>
      <c r="AI61" s="726"/>
      <c r="AJ61" s="726"/>
      <c r="AK61" s="726"/>
      <c r="AL61" s="726"/>
      <c r="AM61" s="726"/>
      <c r="AN61" s="726"/>
      <c r="AO61" s="726"/>
    </row>
    <row r="62" spans="1:41" s="1" customFormat="1" ht="24.9"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0" t="str">
        <f>IFERROR(P62*VLOOKUP(AF62,'【参考】数式用4'!$EY$3:$GF$106,MATCH(N62,'【参考】数式用4'!$EY$2:$GF$2,0)),"")</f>
        <v/>
      </c>
      <c r="W62" s="954"/>
      <c r="X62" s="926"/>
      <c r="Y62" s="961" t="str">
        <f>IFERROR(IF('別紙様式3-2（４・５月）'!Z64="ベア加算","",W62*VLOOKUP(N62,'【参考】数式用'!$AD$2:$AH$27,MATCH(O62,'【参考】数式用'!$K$4:$N$4,0)+1,0)),"")</f>
        <v/>
      </c>
      <c r="Z62" s="961"/>
      <c r="AA62" s="938"/>
      <c r="AB62" s="942"/>
      <c r="AC62" s="975" t="str">
        <f>IFERROR(X62*VLOOKUP(AG62,'【参考】数式用4'!$EY$3:$GF$106,MATCH(N62,'【参考】数式用4'!$EY$2:$GF$2,0)),"")</f>
        <v/>
      </c>
      <c r="AD62" s="976" t="str">
        <f t="shared" si="0"/>
        <v/>
      </c>
      <c r="AE62" s="978" t="str">
        <f t="shared" si="1"/>
        <v/>
      </c>
      <c r="AF62" s="980" t="str">
        <f>IF(O62="","",'別紙様式3-2（４・５月）'!O64&amp;'別紙様式3-2（４・５月）'!P64&amp;'別紙様式3-2（４・５月）'!Q64&amp;"から"&amp;O62)</f>
        <v/>
      </c>
      <c r="AG62" s="980" t="str">
        <f>IF(OR(W62="",W62="―"),"",'別紙様式3-2（４・５月）'!O64&amp;'別紙様式3-2（４・５月）'!P64&amp;'別紙様式3-2（４・５月）'!Q64&amp;"から"&amp;W62)</f>
        <v/>
      </c>
      <c r="AH62" s="726"/>
      <c r="AI62" s="726"/>
      <c r="AJ62" s="726"/>
      <c r="AK62" s="726"/>
      <c r="AL62" s="726"/>
      <c r="AM62" s="726"/>
      <c r="AN62" s="726"/>
      <c r="AO62" s="726"/>
    </row>
    <row r="63" spans="1:41" s="1" customFormat="1" ht="24.9"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0" t="str">
        <f>IFERROR(P63*VLOOKUP(AF63,'【参考】数式用4'!$EY$3:$GF$106,MATCH(N63,'【参考】数式用4'!$EY$2:$GF$2,0)),"")</f>
        <v/>
      </c>
      <c r="W63" s="954"/>
      <c r="X63" s="926"/>
      <c r="Y63" s="961" t="str">
        <f>IFERROR(IF('別紙様式3-2（４・５月）'!Z65="ベア加算","",W63*VLOOKUP(N63,'【参考】数式用'!$AD$2:$AH$27,MATCH(O63,'【参考】数式用'!$K$4:$N$4,0)+1,0)),"")</f>
        <v/>
      </c>
      <c r="Z63" s="961"/>
      <c r="AA63" s="938"/>
      <c r="AB63" s="942"/>
      <c r="AC63" s="975" t="str">
        <f>IFERROR(X63*VLOOKUP(AG63,'【参考】数式用4'!$EY$3:$GF$106,MATCH(N63,'【参考】数式用4'!$EY$2:$GF$2,0)),"")</f>
        <v/>
      </c>
      <c r="AD63" s="976" t="str">
        <f t="shared" si="0"/>
        <v/>
      </c>
      <c r="AE63" s="978" t="str">
        <f t="shared" si="1"/>
        <v/>
      </c>
      <c r="AF63" s="980" t="str">
        <f>IF(O63="","",'別紙様式3-2（４・５月）'!O65&amp;'別紙様式3-2（４・５月）'!P65&amp;'別紙様式3-2（４・５月）'!Q65&amp;"から"&amp;O63)</f>
        <v/>
      </c>
      <c r="AG63" s="980" t="str">
        <f>IF(OR(W63="",W63="―"),"",'別紙様式3-2（４・５月）'!O65&amp;'別紙様式3-2（４・５月）'!P65&amp;'別紙様式3-2（４・５月）'!Q65&amp;"から"&amp;W63)</f>
        <v/>
      </c>
      <c r="AH63" s="726"/>
      <c r="AI63" s="726"/>
      <c r="AJ63" s="726"/>
      <c r="AK63" s="726"/>
      <c r="AL63" s="726"/>
      <c r="AM63" s="726"/>
      <c r="AN63" s="726"/>
      <c r="AO63" s="726"/>
    </row>
    <row r="64" spans="1:41" s="1" customFormat="1" ht="24.9"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0" t="str">
        <f>IFERROR(P64*VLOOKUP(AF64,'【参考】数式用4'!$EY$3:$GF$106,MATCH(N64,'【参考】数式用4'!$EY$2:$GF$2,0)),"")</f>
        <v/>
      </c>
      <c r="W64" s="954"/>
      <c r="X64" s="926"/>
      <c r="Y64" s="961" t="str">
        <f>IFERROR(IF('別紙様式3-2（４・５月）'!Z66="ベア加算","",W64*VLOOKUP(N64,'【参考】数式用'!$AD$2:$AH$27,MATCH(O64,'【参考】数式用'!$K$4:$N$4,0)+1,0)),"")</f>
        <v/>
      </c>
      <c r="Z64" s="961"/>
      <c r="AA64" s="938"/>
      <c r="AB64" s="942"/>
      <c r="AC64" s="975" t="str">
        <f>IFERROR(X64*VLOOKUP(AG64,'【参考】数式用4'!$EY$3:$GF$106,MATCH(N64,'【参考】数式用4'!$EY$2:$GF$2,0)),"")</f>
        <v/>
      </c>
      <c r="AD64" s="976" t="str">
        <f t="shared" si="0"/>
        <v/>
      </c>
      <c r="AE64" s="978" t="str">
        <f t="shared" si="1"/>
        <v/>
      </c>
      <c r="AF64" s="980" t="str">
        <f>IF(O64="","",'別紙様式3-2（４・５月）'!O66&amp;'別紙様式3-2（４・５月）'!P66&amp;'別紙様式3-2（４・５月）'!Q66&amp;"から"&amp;O64)</f>
        <v/>
      </c>
      <c r="AG64" s="980" t="str">
        <f>IF(OR(W64="",W64="―"),"",'別紙様式3-2（４・５月）'!O66&amp;'別紙様式3-2（４・５月）'!P66&amp;'別紙様式3-2（４・５月）'!Q66&amp;"から"&amp;W64)</f>
        <v/>
      </c>
      <c r="AH64" s="726"/>
      <c r="AI64" s="726"/>
      <c r="AJ64" s="726"/>
      <c r="AK64" s="726"/>
      <c r="AL64" s="726"/>
      <c r="AM64" s="726"/>
      <c r="AN64" s="726"/>
      <c r="AO64" s="726"/>
    </row>
    <row r="65" spans="1:41" s="1" customFormat="1" ht="24.9"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0" t="str">
        <f>IFERROR(P65*VLOOKUP(AF65,'【参考】数式用4'!$EY$3:$GF$106,MATCH(N65,'【参考】数式用4'!$EY$2:$GF$2,0)),"")</f>
        <v/>
      </c>
      <c r="W65" s="954"/>
      <c r="X65" s="926"/>
      <c r="Y65" s="961" t="str">
        <f>IFERROR(IF('別紙様式3-2（４・５月）'!Z67="ベア加算","",W65*VLOOKUP(N65,'【参考】数式用'!$AD$2:$AH$27,MATCH(O65,'【参考】数式用'!$K$4:$N$4,0)+1,0)),"")</f>
        <v/>
      </c>
      <c r="Z65" s="961"/>
      <c r="AA65" s="938"/>
      <c r="AB65" s="942"/>
      <c r="AC65" s="975" t="str">
        <f>IFERROR(X65*VLOOKUP(AG65,'【参考】数式用4'!$EY$3:$GF$106,MATCH(N65,'【参考】数式用4'!$EY$2:$GF$2,0)),"")</f>
        <v/>
      </c>
      <c r="AD65" s="976" t="str">
        <f t="shared" si="0"/>
        <v/>
      </c>
      <c r="AE65" s="978" t="str">
        <f t="shared" si="1"/>
        <v/>
      </c>
      <c r="AF65" s="980" t="str">
        <f>IF(O65="","",'別紙様式3-2（４・５月）'!O67&amp;'別紙様式3-2（４・５月）'!P67&amp;'別紙様式3-2（４・５月）'!Q67&amp;"から"&amp;O65)</f>
        <v/>
      </c>
      <c r="AG65" s="980" t="str">
        <f>IF(OR(W65="",W65="―"),"",'別紙様式3-2（４・５月）'!O67&amp;'別紙様式3-2（４・５月）'!P67&amp;'別紙様式3-2（４・５月）'!Q67&amp;"から"&amp;W65)</f>
        <v/>
      </c>
      <c r="AH65" s="726"/>
      <c r="AI65" s="726"/>
      <c r="AJ65" s="726"/>
      <c r="AK65" s="726"/>
      <c r="AL65" s="726"/>
      <c r="AM65" s="726"/>
      <c r="AN65" s="726"/>
      <c r="AO65" s="726"/>
    </row>
    <row r="66" spans="1:41" s="1" customFormat="1" ht="24.9"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0" t="str">
        <f>IFERROR(P66*VLOOKUP(AF66,'【参考】数式用4'!$EY$3:$GF$106,MATCH(N66,'【参考】数式用4'!$EY$2:$GF$2,0)),"")</f>
        <v/>
      </c>
      <c r="W66" s="954"/>
      <c r="X66" s="926"/>
      <c r="Y66" s="961" t="str">
        <f>IFERROR(IF('別紙様式3-2（４・５月）'!Z68="ベア加算","",W66*VLOOKUP(N66,'【参考】数式用'!$AD$2:$AH$27,MATCH(O66,'【参考】数式用'!$K$4:$N$4,0)+1,0)),"")</f>
        <v/>
      </c>
      <c r="Z66" s="961"/>
      <c r="AA66" s="938"/>
      <c r="AB66" s="942"/>
      <c r="AC66" s="975" t="str">
        <f>IFERROR(X66*VLOOKUP(AG66,'【参考】数式用4'!$EY$3:$GF$106,MATCH(N66,'【参考】数式用4'!$EY$2:$GF$2,0)),"")</f>
        <v/>
      </c>
      <c r="AD66" s="976" t="str">
        <f t="shared" si="0"/>
        <v/>
      </c>
      <c r="AE66" s="978" t="str">
        <f t="shared" si="1"/>
        <v/>
      </c>
      <c r="AF66" s="980" t="str">
        <f>IF(O66="","",'別紙様式3-2（４・５月）'!O68&amp;'別紙様式3-2（４・５月）'!P68&amp;'別紙様式3-2（４・５月）'!Q68&amp;"から"&amp;O66)</f>
        <v/>
      </c>
      <c r="AG66" s="980" t="str">
        <f>IF(OR(W66="",W66="―"),"",'別紙様式3-2（４・５月）'!O68&amp;'別紙様式3-2（４・５月）'!P68&amp;'別紙様式3-2（４・５月）'!Q68&amp;"から"&amp;W66)</f>
        <v/>
      </c>
      <c r="AH66" s="726"/>
      <c r="AI66" s="726"/>
      <c r="AJ66" s="726"/>
      <c r="AK66" s="726"/>
      <c r="AL66" s="726"/>
      <c r="AM66" s="726"/>
      <c r="AN66" s="726"/>
      <c r="AO66" s="726"/>
    </row>
    <row r="67" spans="1:41" s="1" customFormat="1" ht="24.9"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0" t="str">
        <f>IFERROR(P67*VLOOKUP(AF67,'【参考】数式用4'!$EY$3:$GF$106,MATCH(N67,'【参考】数式用4'!$EY$2:$GF$2,0)),"")</f>
        <v/>
      </c>
      <c r="W67" s="954"/>
      <c r="X67" s="926"/>
      <c r="Y67" s="961" t="str">
        <f>IFERROR(IF('別紙様式3-2（４・５月）'!Z69="ベア加算","",W67*VLOOKUP(N67,'【参考】数式用'!$AD$2:$AH$27,MATCH(O67,'【参考】数式用'!$K$4:$N$4,0)+1,0)),"")</f>
        <v/>
      </c>
      <c r="Z67" s="961"/>
      <c r="AA67" s="938"/>
      <c r="AB67" s="942"/>
      <c r="AC67" s="975" t="str">
        <f>IFERROR(X67*VLOOKUP(AG67,'【参考】数式用4'!$EY$3:$GF$106,MATCH(N67,'【参考】数式用4'!$EY$2:$GF$2,0)),"")</f>
        <v/>
      </c>
      <c r="AD67" s="976" t="str">
        <f t="shared" si="0"/>
        <v/>
      </c>
      <c r="AE67" s="978" t="str">
        <f t="shared" si="1"/>
        <v/>
      </c>
      <c r="AF67" s="980" t="str">
        <f>IF(O67="","",'別紙様式3-2（４・５月）'!O69&amp;'別紙様式3-2（４・５月）'!P69&amp;'別紙様式3-2（４・５月）'!Q69&amp;"から"&amp;O67)</f>
        <v/>
      </c>
      <c r="AG67" s="980" t="str">
        <f>IF(OR(W67="",W67="―"),"",'別紙様式3-2（４・５月）'!O69&amp;'別紙様式3-2（４・５月）'!P69&amp;'別紙様式3-2（４・５月）'!Q69&amp;"から"&amp;W67)</f>
        <v/>
      </c>
      <c r="AH67" s="726"/>
      <c r="AI67" s="726"/>
      <c r="AJ67" s="726"/>
      <c r="AK67" s="726"/>
      <c r="AL67" s="726"/>
      <c r="AM67" s="726"/>
      <c r="AN67" s="726"/>
      <c r="AO67" s="726"/>
    </row>
    <row r="68" spans="1:41" s="1" customFormat="1" ht="24.9"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0" t="str">
        <f>IFERROR(P68*VLOOKUP(AF68,'【参考】数式用4'!$EY$3:$GF$106,MATCH(N68,'【参考】数式用4'!$EY$2:$GF$2,0)),"")</f>
        <v/>
      </c>
      <c r="W68" s="954"/>
      <c r="X68" s="926"/>
      <c r="Y68" s="961" t="str">
        <f>IFERROR(IF('別紙様式3-2（４・５月）'!Z70="ベア加算","",W68*VLOOKUP(N68,'【参考】数式用'!$AD$2:$AH$27,MATCH(O68,'【参考】数式用'!$K$4:$N$4,0)+1,0)),"")</f>
        <v/>
      </c>
      <c r="Z68" s="961"/>
      <c r="AA68" s="938"/>
      <c r="AB68" s="942"/>
      <c r="AC68" s="975" t="str">
        <f>IFERROR(X68*VLOOKUP(AG68,'【参考】数式用4'!$EY$3:$GF$106,MATCH(N68,'【参考】数式用4'!$EY$2:$GF$2,0)),"")</f>
        <v/>
      </c>
      <c r="AD68" s="976" t="str">
        <f t="shared" si="0"/>
        <v/>
      </c>
      <c r="AE68" s="978" t="str">
        <f t="shared" si="1"/>
        <v/>
      </c>
      <c r="AF68" s="980" t="str">
        <f>IF(O68="","",'別紙様式3-2（４・５月）'!O70&amp;'別紙様式3-2（４・５月）'!P70&amp;'別紙様式3-2（４・５月）'!Q70&amp;"から"&amp;O68)</f>
        <v/>
      </c>
      <c r="AG68" s="980" t="str">
        <f>IF(OR(W68="",W68="―"),"",'別紙様式3-2（４・５月）'!O70&amp;'別紙様式3-2（４・５月）'!P70&amp;'別紙様式3-2（４・５月）'!Q70&amp;"から"&amp;W68)</f>
        <v/>
      </c>
      <c r="AH68" s="726"/>
      <c r="AI68" s="726"/>
      <c r="AJ68" s="726"/>
      <c r="AK68" s="726"/>
      <c r="AL68" s="726"/>
      <c r="AM68" s="726"/>
      <c r="AN68" s="726"/>
      <c r="AO68" s="726"/>
    </row>
    <row r="69" spans="1:41" s="1" customFormat="1" ht="24.9"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0" t="str">
        <f>IFERROR(P69*VLOOKUP(AF69,'【参考】数式用4'!$EY$3:$GF$106,MATCH(N69,'【参考】数式用4'!$EY$2:$GF$2,0)),"")</f>
        <v/>
      </c>
      <c r="W69" s="954"/>
      <c r="X69" s="926"/>
      <c r="Y69" s="961" t="str">
        <f>IFERROR(IF('別紙様式3-2（４・５月）'!Z71="ベア加算","",W69*VLOOKUP(N69,'【参考】数式用'!$AD$2:$AH$27,MATCH(O69,'【参考】数式用'!$K$4:$N$4,0)+1,0)),"")</f>
        <v/>
      </c>
      <c r="Z69" s="961"/>
      <c r="AA69" s="938"/>
      <c r="AB69" s="942"/>
      <c r="AC69" s="975" t="str">
        <f>IFERROR(X69*VLOOKUP(AG69,'【参考】数式用4'!$EY$3:$GF$106,MATCH(N69,'【参考】数式用4'!$EY$2:$GF$2,0)),"")</f>
        <v/>
      </c>
      <c r="AD69" s="976" t="str">
        <f t="shared" si="0"/>
        <v/>
      </c>
      <c r="AE69" s="978" t="str">
        <f t="shared" si="1"/>
        <v/>
      </c>
      <c r="AF69" s="980" t="str">
        <f>IF(O69="","",'別紙様式3-2（４・５月）'!O71&amp;'別紙様式3-2（４・５月）'!P71&amp;'別紙様式3-2（４・５月）'!Q71&amp;"から"&amp;O69)</f>
        <v/>
      </c>
      <c r="AG69" s="980" t="str">
        <f>IF(OR(W69="",W69="―"),"",'別紙様式3-2（４・５月）'!O71&amp;'別紙様式3-2（４・５月）'!P71&amp;'別紙様式3-2（４・５月）'!Q71&amp;"から"&amp;W69)</f>
        <v/>
      </c>
      <c r="AH69" s="726"/>
      <c r="AI69" s="726"/>
      <c r="AJ69" s="726"/>
      <c r="AK69" s="726"/>
      <c r="AL69" s="726"/>
      <c r="AM69" s="726"/>
      <c r="AN69" s="726"/>
      <c r="AO69" s="726"/>
    </row>
    <row r="70" spans="1:41" s="1" customFormat="1" ht="24.9"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0" t="str">
        <f>IFERROR(P70*VLOOKUP(AF70,'【参考】数式用4'!$EY$3:$GF$106,MATCH(N70,'【参考】数式用4'!$EY$2:$GF$2,0)),"")</f>
        <v/>
      </c>
      <c r="W70" s="954"/>
      <c r="X70" s="926"/>
      <c r="Y70" s="961" t="str">
        <f>IFERROR(IF('別紙様式3-2（４・５月）'!Z72="ベア加算","",W70*VLOOKUP(N70,'【参考】数式用'!$AD$2:$AH$27,MATCH(O70,'【参考】数式用'!$K$4:$N$4,0)+1,0)),"")</f>
        <v/>
      </c>
      <c r="Z70" s="961"/>
      <c r="AA70" s="938"/>
      <c r="AB70" s="942"/>
      <c r="AC70" s="975" t="str">
        <f>IFERROR(X70*VLOOKUP(AG70,'【参考】数式用4'!$EY$3:$GF$106,MATCH(N70,'【参考】数式用4'!$EY$2:$GF$2,0)),"")</f>
        <v/>
      </c>
      <c r="AD70" s="976" t="str">
        <f t="shared" si="0"/>
        <v/>
      </c>
      <c r="AE70" s="978" t="str">
        <f t="shared" si="1"/>
        <v/>
      </c>
      <c r="AF70" s="980" t="str">
        <f>IF(O70="","",'別紙様式3-2（４・５月）'!O72&amp;'別紙様式3-2（４・５月）'!P72&amp;'別紙様式3-2（４・５月）'!Q72&amp;"から"&amp;O70)</f>
        <v/>
      </c>
      <c r="AG70" s="980" t="str">
        <f>IF(OR(W70="",W70="―"),"",'別紙様式3-2（４・５月）'!O72&amp;'別紙様式3-2（４・５月）'!P72&amp;'別紙様式3-2（４・５月）'!Q72&amp;"から"&amp;W70)</f>
        <v/>
      </c>
      <c r="AH70" s="726"/>
      <c r="AI70" s="726"/>
      <c r="AJ70" s="726"/>
      <c r="AK70" s="726"/>
      <c r="AL70" s="726"/>
      <c r="AM70" s="726"/>
      <c r="AN70" s="726"/>
      <c r="AO70" s="726"/>
    </row>
    <row r="71" spans="1:41" s="1" customFormat="1" ht="24.9"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0" t="str">
        <f>IFERROR(P71*VLOOKUP(AF71,'【参考】数式用4'!$EY$3:$GF$106,MATCH(N71,'【参考】数式用4'!$EY$2:$GF$2,0)),"")</f>
        <v/>
      </c>
      <c r="W71" s="954"/>
      <c r="X71" s="926"/>
      <c r="Y71" s="961" t="str">
        <f>IFERROR(IF('別紙様式3-2（４・５月）'!Z73="ベア加算","",W71*VLOOKUP(N71,'【参考】数式用'!$AD$2:$AH$27,MATCH(O71,'【参考】数式用'!$K$4:$N$4,0)+1,0)),"")</f>
        <v/>
      </c>
      <c r="Z71" s="961"/>
      <c r="AA71" s="938"/>
      <c r="AB71" s="942"/>
      <c r="AC71" s="975" t="str">
        <f>IFERROR(X71*VLOOKUP(AG71,'【参考】数式用4'!$EY$3:$GF$106,MATCH(N71,'【参考】数式用4'!$EY$2:$GF$2,0)),"")</f>
        <v/>
      </c>
      <c r="AD71" s="976" t="str">
        <f t="shared" si="0"/>
        <v/>
      </c>
      <c r="AE71" s="978" t="str">
        <f t="shared" si="1"/>
        <v/>
      </c>
      <c r="AF71" s="980" t="str">
        <f>IF(O71="","",'別紙様式3-2（４・５月）'!O73&amp;'別紙様式3-2（４・５月）'!P73&amp;'別紙様式3-2（４・５月）'!Q73&amp;"から"&amp;O71)</f>
        <v/>
      </c>
      <c r="AG71" s="980" t="str">
        <f>IF(OR(W71="",W71="―"),"",'別紙様式3-2（４・５月）'!O73&amp;'別紙様式3-2（４・５月）'!P73&amp;'別紙様式3-2（４・５月）'!Q73&amp;"から"&amp;W71)</f>
        <v/>
      </c>
      <c r="AH71" s="726"/>
      <c r="AI71" s="726"/>
      <c r="AJ71" s="726"/>
      <c r="AK71" s="726"/>
      <c r="AL71" s="726"/>
      <c r="AM71" s="726"/>
      <c r="AN71" s="726"/>
      <c r="AO71" s="726"/>
    </row>
    <row r="72" spans="1:41" s="1" customFormat="1" ht="24.9"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0" t="str">
        <f>IFERROR(P72*VLOOKUP(AF72,'【参考】数式用4'!$EY$3:$GF$106,MATCH(N72,'【参考】数式用4'!$EY$2:$GF$2,0)),"")</f>
        <v/>
      </c>
      <c r="W72" s="954"/>
      <c r="X72" s="926"/>
      <c r="Y72" s="961" t="str">
        <f>IFERROR(IF('別紙様式3-2（４・５月）'!Z74="ベア加算","",W72*VLOOKUP(N72,'【参考】数式用'!$AD$2:$AH$27,MATCH(O72,'【参考】数式用'!$K$4:$N$4,0)+1,0)),"")</f>
        <v/>
      </c>
      <c r="Z72" s="961"/>
      <c r="AA72" s="938"/>
      <c r="AB72" s="942"/>
      <c r="AC72" s="975" t="str">
        <f>IFERROR(X72*VLOOKUP(AG72,'【参考】数式用4'!$EY$3:$GF$106,MATCH(N72,'【参考】数式用4'!$EY$2:$GF$2,0)),"")</f>
        <v/>
      </c>
      <c r="AD72" s="976" t="str">
        <f t="shared" si="0"/>
        <v/>
      </c>
      <c r="AE72" s="978" t="str">
        <f t="shared" si="1"/>
        <v/>
      </c>
      <c r="AF72" s="980" t="str">
        <f>IF(O72="","",'別紙様式3-2（４・５月）'!O74&amp;'別紙様式3-2（４・５月）'!P74&amp;'別紙様式3-2（４・５月）'!Q74&amp;"から"&amp;O72)</f>
        <v/>
      </c>
      <c r="AG72" s="980" t="str">
        <f>IF(OR(W72="",W72="―"),"",'別紙様式3-2（４・５月）'!O74&amp;'別紙様式3-2（４・５月）'!P74&amp;'別紙様式3-2（４・５月）'!Q74&amp;"から"&amp;W72)</f>
        <v/>
      </c>
      <c r="AH72" s="726"/>
      <c r="AI72" s="726"/>
      <c r="AJ72" s="726"/>
      <c r="AK72" s="726"/>
      <c r="AL72" s="726"/>
      <c r="AM72" s="726"/>
      <c r="AN72" s="726"/>
      <c r="AO72" s="726"/>
    </row>
    <row r="73" spans="1:41" s="1" customFormat="1" ht="24.9"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0" t="str">
        <f>IFERROR(P73*VLOOKUP(AF73,'【参考】数式用4'!$EY$3:$GF$106,MATCH(N73,'【参考】数式用4'!$EY$2:$GF$2,0)),"")</f>
        <v/>
      </c>
      <c r="W73" s="954"/>
      <c r="X73" s="926"/>
      <c r="Y73" s="961" t="str">
        <f>IFERROR(IF('別紙様式3-2（４・５月）'!Z75="ベア加算","",W73*VLOOKUP(N73,'【参考】数式用'!$AD$2:$AH$27,MATCH(O73,'【参考】数式用'!$K$4:$N$4,0)+1,0)),"")</f>
        <v/>
      </c>
      <c r="Z73" s="961"/>
      <c r="AA73" s="938"/>
      <c r="AB73" s="942"/>
      <c r="AC73" s="975" t="str">
        <f>IFERROR(X73*VLOOKUP(AG73,'【参考】数式用4'!$EY$3:$GF$106,MATCH(N73,'【参考】数式用4'!$EY$2:$GF$2,0)),"")</f>
        <v/>
      </c>
      <c r="AD73" s="976" t="str">
        <f t="shared" si="0"/>
        <v/>
      </c>
      <c r="AE73" s="978" t="str">
        <f t="shared" si="1"/>
        <v/>
      </c>
      <c r="AF73" s="980" t="str">
        <f>IF(O73="","",'別紙様式3-2（４・５月）'!O75&amp;'別紙様式3-2（４・５月）'!P75&amp;'別紙様式3-2（４・５月）'!Q75&amp;"から"&amp;O73)</f>
        <v/>
      </c>
      <c r="AG73" s="980" t="str">
        <f>IF(OR(W73="",W73="―"),"",'別紙様式3-2（４・５月）'!O75&amp;'別紙様式3-2（４・５月）'!P75&amp;'別紙様式3-2（４・５月）'!Q75&amp;"から"&amp;W73)</f>
        <v/>
      </c>
      <c r="AH73" s="726"/>
      <c r="AI73" s="726"/>
      <c r="AJ73" s="726"/>
      <c r="AK73" s="726"/>
      <c r="AL73" s="726"/>
      <c r="AM73" s="726"/>
      <c r="AN73" s="726"/>
      <c r="AO73" s="726"/>
    </row>
    <row r="74" spans="1:41" s="1" customFormat="1" ht="24.9"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0" t="str">
        <f>IFERROR(P74*VLOOKUP(AF74,'【参考】数式用4'!$EY$3:$GF$106,MATCH(N74,'【参考】数式用4'!$EY$2:$GF$2,0)),"")</f>
        <v/>
      </c>
      <c r="W74" s="954"/>
      <c r="X74" s="926"/>
      <c r="Y74" s="961" t="str">
        <f>IFERROR(IF('別紙様式3-2（４・５月）'!Z76="ベア加算","",W74*VLOOKUP(N74,'【参考】数式用'!$AD$2:$AH$27,MATCH(O74,'【参考】数式用'!$K$4:$N$4,0)+1,0)),"")</f>
        <v/>
      </c>
      <c r="Z74" s="961"/>
      <c r="AA74" s="938"/>
      <c r="AB74" s="942"/>
      <c r="AC74" s="975" t="str">
        <f>IFERROR(X74*VLOOKUP(AG74,'【参考】数式用4'!$EY$3:$GF$106,MATCH(N74,'【参考】数式用4'!$EY$2:$GF$2,0)),"")</f>
        <v/>
      </c>
      <c r="AD74" s="976" t="str">
        <f t="shared" si="0"/>
        <v/>
      </c>
      <c r="AE74" s="978" t="str">
        <f t="shared" si="1"/>
        <v/>
      </c>
      <c r="AF74" s="980" t="str">
        <f>IF(O74="","",'別紙様式3-2（４・５月）'!O76&amp;'別紙様式3-2（４・５月）'!P76&amp;'別紙様式3-2（４・５月）'!Q76&amp;"から"&amp;O74)</f>
        <v/>
      </c>
      <c r="AG74" s="980" t="str">
        <f>IF(OR(W74="",W74="―"),"",'別紙様式3-2（４・５月）'!O76&amp;'別紙様式3-2（４・５月）'!P76&amp;'別紙様式3-2（４・５月）'!Q76&amp;"から"&amp;W74)</f>
        <v/>
      </c>
      <c r="AH74" s="726"/>
      <c r="AI74" s="726"/>
      <c r="AJ74" s="726"/>
      <c r="AK74" s="726"/>
      <c r="AL74" s="726"/>
      <c r="AM74" s="726"/>
      <c r="AN74" s="726"/>
      <c r="AO74" s="726"/>
    </row>
    <row r="75" spans="1:41" s="1" customFormat="1" ht="24.9"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0" t="str">
        <f>IFERROR(P75*VLOOKUP(AF75,'【参考】数式用4'!$EY$3:$GF$106,MATCH(N75,'【参考】数式用4'!$EY$2:$GF$2,0)),"")</f>
        <v/>
      </c>
      <c r="W75" s="954"/>
      <c r="X75" s="926"/>
      <c r="Y75" s="961" t="str">
        <f>IFERROR(IF('別紙様式3-2（４・５月）'!Z77="ベア加算","",W75*VLOOKUP(N75,'【参考】数式用'!$AD$2:$AH$27,MATCH(O75,'【参考】数式用'!$K$4:$N$4,0)+1,0)),"")</f>
        <v/>
      </c>
      <c r="Z75" s="961"/>
      <c r="AA75" s="938"/>
      <c r="AB75" s="942"/>
      <c r="AC75" s="975" t="str">
        <f>IFERROR(X75*VLOOKUP(AG75,'【参考】数式用4'!$EY$3:$GF$106,MATCH(N75,'【参考】数式用4'!$EY$2:$GF$2,0)),"")</f>
        <v/>
      </c>
      <c r="AD75" s="976" t="str">
        <f t="shared" si="0"/>
        <v/>
      </c>
      <c r="AE75" s="978" t="str">
        <f t="shared" si="1"/>
        <v/>
      </c>
      <c r="AF75" s="980" t="str">
        <f>IF(O75="","",'別紙様式3-2（４・５月）'!O77&amp;'別紙様式3-2（４・５月）'!P77&amp;'別紙様式3-2（４・５月）'!Q77&amp;"から"&amp;O75)</f>
        <v/>
      </c>
      <c r="AG75" s="980" t="str">
        <f>IF(OR(W75="",W75="―"),"",'別紙様式3-2（４・５月）'!O77&amp;'別紙様式3-2（４・５月）'!P77&amp;'別紙様式3-2（４・５月）'!Q77&amp;"から"&amp;W75)</f>
        <v/>
      </c>
      <c r="AH75" s="726"/>
      <c r="AI75" s="726"/>
      <c r="AJ75" s="726"/>
      <c r="AK75" s="726"/>
      <c r="AL75" s="726"/>
      <c r="AM75" s="726"/>
      <c r="AN75" s="726"/>
      <c r="AO75" s="726"/>
    </row>
    <row r="76" spans="1:41" s="1" customFormat="1" ht="24.9"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0" t="str">
        <f>IFERROR(P76*VLOOKUP(AF76,'【参考】数式用4'!$EY$3:$GF$106,MATCH(N76,'【参考】数式用4'!$EY$2:$GF$2,0)),"")</f>
        <v/>
      </c>
      <c r="W76" s="954"/>
      <c r="X76" s="926"/>
      <c r="Y76" s="961" t="str">
        <f>IFERROR(IF('別紙様式3-2（４・５月）'!Z78="ベア加算","",W76*VLOOKUP(N76,'【参考】数式用'!$AD$2:$AH$27,MATCH(O76,'【参考】数式用'!$K$4:$N$4,0)+1,0)),"")</f>
        <v/>
      </c>
      <c r="Z76" s="961"/>
      <c r="AA76" s="938"/>
      <c r="AB76" s="942"/>
      <c r="AC76" s="975" t="str">
        <f>IFERROR(X76*VLOOKUP(AG76,'【参考】数式用4'!$EY$3:$GF$106,MATCH(N76,'【参考】数式用4'!$EY$2:$GF$2,0)),"")</f>
        <v/>
      </c>
      <c r="AD76" s="976" t="str">
        <f t="shared" si="0"/>
        <v/>
      </c>
      <c r="AE76" s="978" t="str">
        <f t="shared" si="1"/>
        <v/>
      </c>
      <c r="AF76" s="980" t="str">
        <f>IF(O76="","",'別紙様式3-2（４・５月）'!O78&amp;'別紙様式3-2（４・５月）'!P78&amp;'別紙様式3-2（４・５月）'!Q78&amp;"から"&amp;O76)</f>
        <v/>
      </c>
      <c r="AG76" s="980" t="str">
        <f>IF(OR(W76="",W76="―"),"",'別紙様式3-2（４・５月）'!O78&amp;'別紙様式3-2（４・５月）'!P78&amp;'別紙様式3-2（４・５月）'!Q78&amp;"から"&amp;W76)</f>
        <v/>
      </c>
      <c r="AH76" s="726"/>
      <c r="AI76" s="726"/>
      <c r="AJ76" s="726"/>
      <c r="AK76" s="726"/>
      <c r="AL76" s="726"/>
      <c r="AM76" s="726"/>
      <c r="AN76" s="726"/>
      <c r="AO76" s="726"/>
    </row>
    <row r="77" spans="1:41" s="1" customFormat="1" ht="24.9"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0" t="str">
        <f>IFERROR(P77*VLOOKUP(AF77,'【参考】数式用4'!$EY$3:$GF$106,MATCH(N77,'【参考】数式用4'!$EY$2:$GF$2,0)),"")</f>
        <v/>
      </c>
      <c r="W77" s="954"/>
      <c r="X77" s="926"/>
      <c r="Y77" s="961" t="str">
        <f>IFERROR(IF('別紙様式3-2（４・５月）'!Z79="ベア加算","",W77*VLOOKUP(N77,'【参考】数式用'!$AD$2:$AH$27,MATCH(O77,'【参考】数式用'!$K$4:$N$4,0)+1,0)),"")</f>
        <v/>
      </c>
      <c r="Z77" s="961"/>
      <c r="AA77" s="938"/>
      <c r="AB77" s="942"/>
      <c r="AC77" s="975" t="str">
        <f>IFERROR(X77*VLOOKUP(AG77,'【参考】数式用4'!$EY$3:$GF$106,MATCH(N77,'【参考】数式用4'!$EY$2:$GF$2,0)),"")</f>
        <v/>
      </c>
      <c r="AD77" s="976" t="str">
        <f t="shared" si="0"/>
        <v/>
      </c>
      <c r="AE77" s="978" t="str">
        <f t="shared" si="1"/>
        <v/>
      </c>
      <c r="AF77" s="980" t="str">
        <f>IF(O77="","",'別紙様式3-2（４・５月）'!O79&amp;'別紙様式3-2（４・５月）'!P79&amp;'別紙様式3-2（４・５月）'!Q79&amp;"から"&amp;O77)</f>
        <v/>
      </c>
      <c r="AG77" s="980" t="str">
        <f>IF(OR(W77="",W77="―"),"",'別紙様式3-2（４・５月）'!O79&amp;'別紙様式3-2（４・５月）'!P79&amp;'別紙様式3-2（４・５月）'!Q79&amp;"から"&amp;W77)</f>
        <v/>
      </c>
      <c r="AH77" s="726"/>
      <c r="AI77" s="726"/>
      <c r="AJ77" s="726"/>
      <c r="AK77" s="726"/>
      <c r="AL77" s="726"/>
      <c r="AM77" s="726"/>
      <c r="AN77" s="726"/>
      <c r="AO77" s="726"/>
    </row>
    <row r="78" spans="1:41" s="1" customFormat="1" ht="24.9"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0" t="str">
        <f>IFERROR(P78*VLOOKUP(AF78,'【参考】数式用4'!$EY$3:$GF$106,MATCH(N78,'【参考】数式用4'!$EY$2:$GF$2,0)),"")</f>
        <v/>
      </c>
      <c r="W78" s="954"/>
      <c r="X78" s="926"/>
      <c r="Y78" s="961" t="str">
        <f>IFERROR(IF('別紙様式3-2（４・５月）'!Z80="ベア加算","",W78*VLOOKUP(N78,'【参考】数式用'!$AD$2:$AH$27,MATCH(O78,'【参考】数式用'!$K$4:$N$4,0)+1,0)),"")</f>
        <v/>
      </c>
      <c r="Z78" s="961"/>
      <c r="AA78" s="938"/>
      <c r="AB78" s="942"/>
      <c r="AC78" s="975" t="str">
        <f>IFERROR(X78*VLOOKUP(AG78,'【参考】数式用4'!$EY$3:$GF$106,MATCH(N78,'【参考】数式用4'!$EY$2:$GF$2,0)),"")</f>
        <v/>
      </c>
      <c r="AD78" s="976" t="str">
        <f t="shared" ref="AD78:AD113" si="2">IF(OR(O78="新加算Ⅰ",O78="新加算Ⅱ",O78="新加算Ⅴ（１）",O78="新加算Ⅴ（２）",O78="新加算Ⅴ（３）",O78="新加算Ⅴ（４）",O78="新加算Ⅴ（５）",O78="新加算Ⅴ（６）",O78="新加算Ⅴ（７）",O78="新加算Ⅴ（９）",O78="新加算Ⅴ（10）",O78="新加算Ⅴ（12）"),1,"")</f>
        <v/>
      </c>
      <c r="AE78" s="978" t="str">
        <f t="shared" ref="AE78:AE113" si="3">IF(OR(W78="新加算Ⅰ",W78="新加算Ⅱ"),1,"")</f>
        <v/>
      </c>
      <c r="AF78" s="980" t="str">
        <f>IF(O78="","",'別紙様式3-2（４・５月）'!O80&amp;'別紙様式3-2（４・５月）'!P80&amp;'別紙様式3-2（４・５月）'!Q80&amp;"から"&amp;O78)</f>
        <v/>
      </c>
      <c r="AG78" s="980" t="str">
        <f>IF(OR(W78="",W78="―"),"",'別紙様式3-2（４・５月）'!O80&amp;'別紙様式3-2（４・５月）'!P80&amp;'別紙様式3-2（４・５月）'!Q80&amp;"から"&amp;W78)</f>
        <v/>
      </c>
      <c r="AH78" s="726"/>
      <c r="AI78" s="726"/>
      <c r="AJ78" s="726"/>
      <c r="AK78" s="726"/>
      <c r="AL78" s="726"/>
      <c r="AM78" s="726"/>
      <c r="AN78" s="726"/>
      <c r="AO78" s="726"/>
    </row>
    <row r="79" spans="1:41" s="1" customFormat="1" ht="24.9"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0" t="str">
        <f>IFERROR(P79*VLOOKUP(AF79,'【参考】数式用4'!$EY$3:$GF$106,MATCH(N79,'【参考】数式用4'!$EY$2:$GF$2,0)),"")</f>
        <v/>
      </c>
      <c r="W79" s="954"/>
      <c r="X79" s="926"/>
      <c r="Y79" s="961" t="str">
        <f>IFERROR(IF('別紙様式3-2（４・５月）'!Z81="ベア加算","",W79*VLOOKUP(N79,'【参考】数式用'!$AD$2:$AH$27,MATCH(O79,'【参考】数式用'!$K$4:$N$4,0)+1,0)),"")</f>
        <v/>
      </c>
      <c r="Z79" s="961"/>
      <c r="AA79" s="938"/>
      <c r="AB79" s="942"/>
      <c r="AC79" s="975" t="str">
        <f>IFERROR(X79*VLOOKUP(AG79,'【参考】数式用4'!$EY$3:$GF$106,MATCH(N79,'【参考】数式用4'!$EY$2:$GF$2,0)),"")</f>
        <v/>
      </c>
      <c r="AD79" s="976" t="str">
        <f t="shared" si="2"/>
        <v/>
      </c>
      <c r="AE79" s="978" t="str">
        <f t="shared" si="3"/>
        <v/>
      </c>
      <c r="AF79" s="980" t="str">
        <f>IF(O79="","",'別紙様式3-2（４・５月）'!O81&amp;'別紙様式3-2（４・５月）'!P81&amp;'別紙様式3-2（４・５月）'!Q81&amp;"から"&amp;O79)</f>
        <v/>
      </c>
      <c r="AG79" s="980" t="str">
        <f>IF(OR(W79="",W79="―"),"",'別紙様式3-2（４・５月）'!O81&amp;'別紙様式3-2（４・５月）'!P81&amp;'別紙様式3-2（４・５月）'!Q81&amp;"から"&amp;W79)</f>
        <v/>
      </c>
      <c r="AH79" s="726"/>
      <c r="AI79" s="726"/>
      <c r="AJ79" s="726"/>
      <c r="AK79" s="726"/>
      <c r="AL79" s="726"/>
      <c r="AM79" s="726"/>
      <c r="AN79" s="726"/>
      <c r="AO79" s="726"/>
    </row>
    <row r="80" spans="1:41" s="1" customFormat="1" ht="24.9"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0" t="str">
        <f>IFERROR(P80*VLOOKUP(AF80,'【参考】数式用4'!$EY$3:$GF$106,MATCH(N80,'【参考】数式用4'!$EY$2:$GF$2,0)),"")</f>
        <v/>
      </c>
      <c r="W80" s="954"/>
      <c r="X80" s="926"/>
      <c r="Y80" s="961" t="str">
        <f>IFERROR(IF('別紙様式3-2（４・５月）'!Z82="ベア加算","",W80*VLOOKUP(N80,'【参考】数式用'!$AD$2:$AH$27,MATCH(O80,'【参考】数式用'!$K$4:$N$4,0)+1,0)),"")</f>
        <v/>
      </c>
      <c r="Z80" s="961"/>
      <c r="AA80" s="938"/>
      <c r="AB80" s="942"/>
      <c r="AC80" s="975" t="str">
        <f>IFERROR(X80*VLOOKUP(AG80,'【参考】数式用4'!$EY$3:$GF$106,MATCH(N80,'【参考】数式用4'!$EY$2:$GF$2,0)),"")</f>
        <v/>
      </c>
      <c r="AD80" s="976" t="str">
        <f t="shared" si="2"/>
        <v/>
      </c>
      <c r="AE80" s="978" t="str">
        <f t="shared" si="3"/>
        <v/>
      </c>
      <c r="AF80" s="980" t="str">
        <f>IF(O80="","",'別紙様式3-2（４・５月）'!O82&amp;'別紙様式3-2（４・５月）'!P82&amp;'別紙様式3-2（４・５月）'!Q82&amp;"から"&amp;O80)</f>
        <v/>
      </c>
      <c r="AG80" s="980" t="str">
        <f>IF(OR(W80="",W80="―"),"",'別紙様式3-2（４・５月）'!O82&amp;'別紙様式3-2（４・５月）'!P82&amp;'別紙様式3-2（４・５月）'!Q82&amp;"から"&amp;W80)</f>
        <v/>
      </c>
      <c r="AH80" s="726"/>
      <c r="AI80" s="726"/>
      <c r="AJ80" s="726"/>
      <c r="AK80" s="726"/>
      <c r="AL80" s="726"/>
      <c r="AM80" s="726"/>
      <c r="AN80" s="726"/>
      <c r="AO80" s="726"/>
    </row>
    <row r="81" spans="1:41" s="1" customFormat="1" ht="24.9"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0" t="str">
        <f>IFERROR(P81*VLOOKUP(AF81,'【参考】数式用4'!$EY$3:$GF$106,MATCH(N81,'【参考】数式用4'!$EY$2:$GF$2,0)),"")</f>
        <v/>
      </c>
      <c r="W81" s="954"/>
      <c r="X81" s="926"/>
      <c r="Y81" s="961" t="str">
        <f>IFERROR(IF('別紙様式3-2（４・５月）'!Z83="ベア加算","",W81*VLOOKUP(N81,'【参考】数式用'!$AD$2:$AH$27,MATCH(O81,'【参考】数式用'!$K$4:$N$4,0)+1,0)),"")</f>
        <v/>
      </c>
      <c r="Z81" s="961"/>
      <c r="AA81" s="938"/>
      <c r="AB81" s="942"/>
      <c r="AC81" s="975" t="str">
        <f>IFERROR(X81*VLOOKUP(AG81,'【参考】数式用4'!$EY$3:$GF$106,MATCH(N81,'【参考】数式用4'!$EY$2:$GF$2,0)),"")</f>
        <v/>
      </c>
      <c r="AD81" s="976" t="str">
        <f t="shared" si="2"/>
        <v/>
      </c>
      <c r="AE81" s="978" t="str">
        <f t="shared" si="3"/>
        <v/>
      </c>
      <c r="AF81" s="980" t="str">
        <f>IF(O81="","",'別紙様式3-2（４・５月）'!O83&amp;'別紙様式3-2（４・５月）'!P83&amp;'別紙様式3-2（４・５月）'!Q83&amp;"から"&amp;O81)</f>
        <v/>
      </c>
      <c r="AG81" s="980" t="str">
        <f>IF(OR(W81="",W81="―"),"",'別紙様式3-2（４・５月）'!O83&amp;'別紙様式3-2（４・５月）'!P83&amp;'別紙様式3-2（４・５月）'!Q83&amp;"から"&amp;W81)</f>
        <v/>
      </c>
      <c r="AH81" s="726"/>
      <c r="AI81" s="726"/>
      <c r="AJ81" s="726"/>
      <c r="AK81" s="726"/>
      <c r="AL81" s="726"/>
      <c r="AM81" s="726"/>
      <c r="AN81" s="726"/>
      <c r="AO81" s="726"/>
    </row>
    <row r="82" spans="1:41" s="1" customFormat="1" ht="24.9"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0" t="str">
        <f>IFERROR(P82*VLOOKUP(AF82,'【参考】数式用4'!$EY$3:$GF$106,MATCH(N82,'【参考】数式用4'!$EY$2:$GF$2,0)),"")</f>
        <v/>
      </c>
      <c r="W82" s="954"/>
      <c r="X82" s="926"/>
      <c r="Y82" s="961" t="str">
        <f>IFERROR(IF('別紙様式3-2（４・５月）'!Z84="ベア加算","",W82*VLOOKUP(N82,'【参考】数式用'!$AD$2:$AH$27,MATCH(O82,'【参考】数式用'!$K$4:$N$4,0)+1,0)),"")</f>
        <v/>
      </c>
      <c r="Z82" s="961"/>
      <c r="AA82" s="938"/>
      <c r="AB82" s="942"/>
      <c r="AC82" s="975" t="str">
        <f>IFERROR(X82*VLOOKUP(AG82,'【参考】数式用4'!$EY$3:$GF$106,MATCH(N82,'【参考】数式用4'!$EY$2:$GF$2,0)),"")</f>
        <v/>
      </c>
      <c r="AD82" s="976" t="str">
        <f t="shared" si="2"/>
        <v/>
      </c>
      <c r="AE82" s="978" t="str">
        <f t="shared" si="3"/>
        <v/>
      </c>
      <c r="AF82" s="980" t="str">
        <f>IF(O82="","",'別紙様式3-2（４・５月）'!O84&amp;'別紙様式3-2（４・５月）'!P84&amp;'別紙様式3-2（４・５月）'!Q84&amp;"から"&amp;O82)</f>
        <v/>
      </c>
      <c r="AG82" s="980" t="str">
        <f>IF(OR(W82="",W82="―"),"",'別紙様式3-2（４・５月）'!O84&amp;'別紙様式3-2（４・５月）'!P84&amp;'別紙様式3-2（４・５月）'!Q84&amp;"から"&amp;W82)</f>
        <v/>
      </c>
      <c r="AH82" s="726"/>
      <c r="AI82" s="726"/>
      <c r="AJ82" s="726"/>
      <c r="AK82" s="726"/>
      <c r="AL82" s="726"/>
      <c r="AM82" s="726"/>
      <c r="AN82" s="726"/>
      <c r="AO82" s="726"/>
    </row>
    <row r="83" spans="1:41" s="1" customFormat="1" ht="24.9"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0" t="str">
        <f>IFERROR(P83*VLOOKUP(AF83,'【参考】数式用4'!$EY$3:$GF$106,MATCH(N83,'【参考】数式用4'!$EY$2:$GF$2,0)),"")</f>
        <v/>
      </c>
      <c r="W83" s="954"/>
      <c r="X83" s="926"/>
      <c r="Y83" s="961" t="str">
        <f>IFERROR(IF('別紙様式3-2（４・５月）'!Z85="ベア加算","",W83*VLOOKUP(N83,'【参考】数式用'!$AD$2:$AH$27,MATCH(O83,'【参考】数式用'!$K$4:$N$4,0)+1,0)),"")</f>
        <v/>
      </c>
      <c r="Z83" s="961"/>
      <c r="AA83" s="938"/>
      <c r="AB83" s="942"/>
      <c r="AC83" s="975" t="str">
        <f>IFERROR(X83*VLOOKUP(AG83,'【参考】数式用4'!$EY$3:$GF$106,MATCH(N83,'【参考】数式用4'!$EY$2:$GF$2,0)),"")</f>
        <v/>
      </c>
      <c r="AD83" s="976" t="str">
        <f t="shared" si="2"/>
        <v/>
      </c>
      <c r="AE83" s="978" t="str">
        <f t="shared" si="3"/>
        <v/>
      </c>
      <c r="AF83" s="980" t="str">
        <f>IF(O83="","",'別紙様式3-2（４・５月）'!O85&amp;'別紙様式3-2（４・５月）'!P85&amp;'別紙様式3-2（４・５月）'!Q85&amp;"から"&amp;O83)</f>
        <v/>
      </c>
      <c r="AG83" s="980" t="str">
        <f>IF(OR(W83="",W83="―"),"",'別紙様式3-2（４・５月）'!O85&amp;'別紙様式3-2（４・５月）'!P85&amp;'別紙様式3-2（４・５月）'!Q85&amp;"から"&amp;W83)</f>
        <v/>
      </c>
      <c r="AH83" s="726"/>
      <c r="AI83" s="726"/>
      <c r="AJ83" s="726"/>
      <c r="AK83" s="726"/>
      <c r="AL83" s="726"/>
      <c r="AM83" s="726"/>
      <c r="AN83" s="726"/>
      <c r="AO83" s="726"/>
    </row>
    <row r="84" spans="1:41" s="1" customFormat="1" ht="24.9"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0" t="str">
        <f>IFERROR(P84*VLOOKUP(AF84,'【参考】数式用4'!$EY$3:$GF$106,MATCH(N84,'【参考】数式用4'!$EY$2:$GF$2,0)),"")</f>
        <v/>
      </c>
      <c r="W84" s="954"/>
      <c r="X84" s="926"/>
      <c r="Y84" s="961" t="str">
        <f>IFERROR(IF('別紙様式3-2（４・５月）'!Z86="ベア加算","",W84*VLOOKUP(N84,'【参考】数式用'!$AD$2:$AH$27,MATCH(O84,'【参考】数式用'!$K$4:$N$4,0)+1,0)),"")</f>
        <v/>
      </c>
      <c r="Z84" s="961"/>
      <c r="AA84" s="938"/>
      <c r="AB84" s="942"/>
      <c r="AC84" s="975" t="str">
        <f>IFERROR(X84*VLOOKUP(AG84,'【参考】数式用4'!$EY$3:$GF$106,MATCH(N84,'【参考】数式用4'!$EY$2:$GF$2,0)),"")</f>
        <v/>
      </c>
      <c r="AD84" s="976" t="str">
        <f t="shared" si="2"/>
        <v/>
      </c>
      <c r="AE84" s="978" t="str">
        <f t="shared" si="3"/>
        <v/>
      </c>
      <c r="AF84" s="980" t="str">
        <f>IF(O84="","",'別紙様式3-2（４・５月）'!O86&amp;'別紙様式3-2（４・５月）'!P86&amp;'別紙様式3-2（４・５月）'!Q86&amp;"から"&amp;O84)</f>
        <v/>
      </c>
      <c r="AG84" s="980" t="str">
        <f>IF(OR(W84="",W84="―"),"",'別紙様式3-2（４・５月）'!O86&amp;'別紙様式3-2（４・５月）'!P86&amp;'別紙様式3-2（４・５月）'!Q86&amp;"から"&amp;W84)</f>
        <v/>
      </c>
      <c r="AH84" s="726"/>
      <c r="AI84" s="726"/>
      <c r="AJ84" s="726"/>
      <c r="AK84" s="726"/>
      <c r="AL84" s="726"/>
      <c r="AM84" s="726"/>
      <c r="AN84" s="726"/>
      <c r="AO84" s="726"/>
    </row>
    <row r="85" spans="1:41" s="1" customFormat="1" ht="24.9"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0" t="str">
        <f>IFERROR(P85*VLOOKUP(AF85,'【参考】数式用4'!$EY$3:$GF$106,MATCH(N85,'【参考】数式用4'!$EY$2:$GF$2,0)),"")</f>
        <v/>
      </c>
      <c r="W85" s="954"/>
      <c r="X85" s="926"/>
      <c r="Y85" s="961" t="str">
        <f>IFERROR(IF('別紙様式3-2（４・５月）'!Z87="ベア加算","",W85*VLOOKUP(N85,'【参考】数式用'!$AD$2:$AH$27,MATCH(O85,'【参考】数式用'!$K$4:$N$4,0)+1,0)),"")</f>
        <v/>
      </c>
      <c r="Z85" s="961"/>
      <c r="AA85" s="938"/>
      <c r="AB85" s="942"/>
      <c r="AC85" s="975" t="str">
        <f>IFERROR(X85*VLOOKUP(AG85,'【参考】数式用4'!$EY$3:$GF$106,MATCH(N85,'【参考】数式用4'!$EY$2:$GF$2,0)),"")</f>
        <v/>
      </c>
      <c r="AD85" s="976" t="str">
        <f t="shared" si="2"/>
        <v/>
      </c>
      <c r="AE85" s="978" t="str">
        <f t="shared" si="3"/>
        <v/>
      </c>
      <c r="AF85" s="980" t="str">
        <f>IF(O85="","",'別紙様式3-2（４・５月）'!O87&amp;'別紙様式3-2（４・５月）'!P87&amp;'別紙様式3-2（４・５月）'!Q87&amp;"から"&amp;O85)</f>
        <v/>
      </c>
      <c r="AG85" s="980" t="str">
        <f>IF(OR(W85="",W85="―"),"",'別紙様式3-2（４・５月）'!O87&amp;'別紙様式3-2（４・５月）'!P87&amp;'別紙様式3-2（４・５月）'!Q87&amp;"から"&amp;W85)</f>
        <v/>
      </c>
      <c r="AH85" s="726"/>
      <c r="AI85" s="726"/>
      <c r="AJ85" s="726"/>
      <c r="AK85" s="726"/>
      <c r="AL85" s="726"/>
      <c r="AM85" s="726"/>
      <c r="AN85" s="726"/>
      <c r="AO85" s="726"/>
    </row>
    <row r="86" spans="1:41" s="1" customFormat="1" ht="24.9"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0" t="str">
        <f>IFERROR(P86*VLOOKUP(AF86,'【参考】数式用4'!$EY$3:$GF$106,MATCH(N86,'【参考】数式用4'!$EY$2:$GF$2,0)),"")</f>
        <v/>
      </c>
      <c r="W86" s="954"/>
      <c r="X86" s="926"/>
      <c r="Y86" s="961" t="str">
        <f>IFERROR(IF('別紙様式3-2（４・５月）'!Z88="ベア加算","",W86*VLOOKUP(N86,'【参考】数式用'!$AD$2:$AH$27,MATCH(O86,'【参考】数式用'!$K$4:$N$4,0)+1,0)),"")</f>
        <v/>
      </c>
      <c r="Z86" s="961"/>
      <c r="AA86" s="938"/>
      <c r="AB86" s="942"/>
      <c r="AC86" s="975" t="str">
        <f>IFERROR(X86*VLOOKUP(AG86,'【参考】数式用4'!$EY$3:$GF$106,MATCH(N86,'【参考】数式用4'!$EY$2:$GF$2,0)),"")</f>
        <v/>
      </c>
      <c r="AD86" s="976" t="str">
        <f t="shared" si="2"/>
        <v/>
      </c>
      <c r="AE86" s="978" t="str">
        <f t="shared" si="3"/>
        <v/>
      </c>
      <c r="AF86" s="980" t="str">
        <f>IF(O86="","",'別紙様式3-2（４・５月）'!O88&amp;'別紙様式3-2（４・５月）'!P88&amp;'別紙様式3-2（４・５月）'!Q88&amp;"から"&amp;O86)</f>
        <v/>
      </c>
      <c r="AG86" s="980" t="str">
        <f>IF(OR(W86="",W86="―"),"",'別紙様式3-2（４・５月）'!O88&amp;'別紙様式3-2（４・５月）'!P88&amp;'別紙様式3-2（４・５月）'!Q88&amp;"から"&amp;W86)</f>
        <v/>
      </c>
      <c r="AH86" s="726"/>
      <c r="AI86" s="726"/>
      <c r="AJ86" s="726"/>
      <c r="AK86" s="726"/>
      <c r="AL86" s="726"/>
      <c r="AM86" s="726"/>
      <c r="AN86" s="726"/>
      <c r="AO86" s="726"/>
    </row>
    <row r="87" spans="1:41" s="1" customFormat="1" ht="24.9"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0" t="str">
        <f>IFERROR(P87*VLOOKUP(AF87,'【参考】数式用4'!$EY$3:$GF$106,MATCH(N87,'【参考】数式用4'!$EY$2:$GF$2,0)),"")</f>
        <v/>
      </c>
      <c r="W87" s="954"/>
      <c r="X87" s="926"/>
      <c r="Y87" s="961" t="str">
        <f>IFERROR(IF('別紙様式3-2（４・５月）'!Z89="ベア加算","",W87*VLOOKUP(N87,'【参考】数式用'!$AD$2:$AH$27,MATCH(O87,'【参考】数式用'!$K$4:$N$4,0)+1,0)),"")</f>
        <v/>
      </c>
      <c r="Z87" s="961"/>
      <c r="AA87" s="938"/>
      <c r="AB87" s="942"/>
      <c r="AC87" s="975" t="str">
        <f>IFERROR(X87*VLOOKUP(AG87,'【参考】数式用4'!$EY$3:$GF$106,MATCH(N87,'【参考】数式用4'!$EY$2:$GF$2,0)),"")</f>
        <v/>
      </c>
      <c r="AD87" s="976" t="str">
        <f t="shared" si="2"/>
        <v/>
      </c>
      <c r="AE87" s="978" t="str">
        <f t="shared" si="3"/>
        <v/>
      </c>
      <c r="AF87" s="980" t="str">
        <f>IF(O87="","",'別紙様式3-2（４・５月）'!O89&amp;'別紙様式3-2（４・５月）'!P89&amp;'別紙様式3-2（４・５月）'!Q89&amp;"から"&amp;O87)</f>
        <v/>
      </c>
      <c r="AG87" s="980" t="str">
        <f>IF(OR(W87="",W87="―"),"",'別紙様式3-2（４・５月）'!O89&amp;'別紙様式3-2（４・５月）'!P89&amp;'別紙様式3-2（４・５月）'!Q89&amp;"から"&amp;W87)</f>
        <v/>
      </c>
      <c r="AH87" s="726"/>
      <c r="AI87" s="726"/>
      <c r="AJ87" s="726"/>
      <c r="AK87" s="726"/>
      <c r="AL87" s="726"/>
      <c r="AM87" s="726"/>
      <c r="AN87" s="726"/>
      <c r="AO87" s="726"/>
    </row>
    <row r="88" spans="1:41" s="1" customFormat="1" ht="24.9"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0" t="str">
        <f>IFERROR(P88*VLOOKUP(AF88,'【参考】数式用4'!$EY$3:$GF$106,MATCH(N88,'【参考】数式用4'!$EY$2:$GF$2,0)),"")</f>
        <v/>
      </c>
      <c r="W88" s="954"/>
      <c r="X88" s="926"/>
      <c r="Y88" s="961" t="str">
        <f>IFERROR(IF('別紙様式3-2（４・５月）'!Z90="ベア加算","",W88*VLOOKUP(N88,'【参考】数式用'!$AD$2:$AH$27,MATCH(O88,'【参考】数式用'!$K$4:$N$4,0)+1,0)),"")</f>
        <v/>
      </c>
      <c r="Z88" s="961"/>
      <c r="AA88" s="938"/>
      <c r="AB88" s="942"/>
      <c r="AC88" s="975" t="str">
        <f>IFERROR(X88*VLOOKUP(AG88,'【参考】数式用4'!$EY$3:$GF$106,MATCH(N88,'【参考】数式用4'!$EY$2:$GF$2,0)),"")</f>
        <v/>
      </c>
      <c r="AD88" s="976" t="str">
        <f t="shared" si="2"/>
        <v/>
      </c>
      <c r="AE88" s="978" t="str">
        <f t="shared" si="3"/>
        <v/>
      </c>
      <c r="AF88" s="980" t="str">
        <f>IF(O88="","",'別紙様式3-2（４・５月）'!O90&amp;'別紙様式3-2（４・５月）'!P90&amp;'別紙様式3-2（４・５月）'!Q90&amp;"から"&amp;O88)</f>
        <v/>
      </c>
      <c r="AG88" s="980" t="str">
        <f>IF(OR(W88="",W88="―"),"",'別紙様式3-2（４・５月）'!O90&amp;'別紙様式3-2（４・５月）'!P90&amp;'別紙様式3-2（４・５月）'!Q90&amp;"から"&amp;W88)</f>
        <v/>
      </c>
      <c r="AH88" s="726"/>
      <c r="AI88" s="726"/>
      <c r="AJ88" s="726"/>
      <c r="AK88" s="726"/>
      <c r="AL88" s="726"/>
      <c r="AM88" s="726"/>
      <c r="AN88" s="726"/>
      <c r="AO88" s="726"/>
    </row>
    <row r="89" spans="1:41" s="1" customFormat="1" ht="24.9"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0" t="str">
        <f>IFERROR(P89*VLOOKUP(AF89,'【参考】数式用4'!$EY$3:$GF$106,MATCH(N89,'【参考】数式用4'!$EY$2:$GF$2,0)),"")</f>
        <v/>
      </c>
      <c r="W89" s="954"/>
      <c r="X89" s="926"/>
      <c r="Y89" s="961" t="str">
        <f>IFERROR(IF('別紙様式3-2（４・５月）'!Z91="ベア加算","",W89*VLOOKUP(N89,'【参考】数式用'!$AD$2:$AH$27,MATCH(O89,'【参考】数式用'!$K$4:$N$4,0)+1,0)),"")</f>
        <v/>
      </c>
      <c r="Z89" s="961"/>
      <c r="AA89" s="938"/>
      <c r="AB89" s="942"/>
      <c r="AC89" s="975" t="str">
        <f>IFERROR(X89*VLOOKUP(AG89,'【参考】数式用4'!$EY$3:$GF$106,MATCH(N89,'【参考】数式用4'!$EY$2:$GF$2,0)),"")</f>
        <v/>
      </c>
      <c r="AD89" s="976" t="str">
        <f t="shared" si="2"/>
        <v/>
      </c>
      <c r="AE89" s="978" t="str">
        <f t="shared" si="3"/>
        <v/>
      </c>
      <c r="AF89" s="980" t="str">
        <f>IF(O89="","",'別紙様式3-2（４・５月）'!O91&amp;'別紙様式3-2（４・５月）'!P91&amp;'別紙様式3-2（４・５月）'!Q91&amp;"から"&amp;O89)</f>
        <v/>
      </c>
      <c r="AG89" s="980" t="str">
        <f>IF(OR(W89="",W89="―"),"",'別紙様式3-2（４・５月）'!O91&amp;'別紙様式3-2（４・５月）'!P91&amp;'別紙様式3-2（４・５月）'!Q91&amp;"から"&amp;W89)</f>
        <v/>
      </c>
      <c r="AH89" s="726"/>
      <c r="AI89" s="726"/>
      <c r="AJ89" s="726"/>
      <c r="AK89" s="726"/>
      <c r="AL89" s="726"/>
      <c r="AM89" s="726"/>
      <c r="AN89" s="726"/>
      <c r="AO89" s="726"/>
    </row>
    <row r="90" spans="1:41" s="1" customFormat="1" ht="24.9"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0" t="str">
        <f>IFERROR(P90*VLOOKUP(AF90,'【参考】数式用4'!$EY$3:$GF$106,MATCH(N90,'【参考】数式用4'!$EY$2:$GF$2,0)),"")</f>
        <v/>
      </c>
      <c r="W90" s="954"/>
      <c r="X90" s="926"/>
      <c r="Y90" s="961" t="str">
        <f>IFERROR(IF('別紙様式3-2（４・５月）'!Z92="ベア加算","",W90*VLOOKUP(N90,'【参考】数式用'!$AD$2:$AH$27,MATCH(O90,'【参考】数式用'!$K$4:$N$4,0)+1,0)),"")</f>
        <v/>
      </c>
      <c r="Z90" s="961"/>
      <c r="AA90" s="938"/>
      <c r="AB90" s="942"/>
      <c r="AC90" s="975" t="str">
        <f>IFERROR(X90*VLOOKUP(AG90,'【参考】数式用4'!$EY$3:$GF$106,MATCH(N90,'【参考】数式用4'!$EY$2:$GF$2,0)),"")</f>
        <v/>
      </c>
      <c r="AD90" s="976" t="str">
        <f t="shared" si="2"/>
        <v/>
      </c>
      <c r="AE90" s="978" t="str">
        <f t="shared" si="3"/>
        <v/>
      </c>
      <c r="AF90" s="980" t="str">
        <f>IF(O90="","",'別紙様式3-2（４・５月）'!O92&amp;'別紙様式3-2（４・５月）'!P92&amp;'別紙様式3-2（４・５月）'!Q92&amp;"から"&amp;O90)</f>
        <v/>
      </c>
      <c r="AG90" s="980" t="str">
        <f>IF(OR(W90="",W90="―"),"",'別紙様式3-2（４・５月）'!O92&amp;'別紙様式3-2（４・５月）'!P92&amp;'別紙様式3-2（４・５月）'!Q92&amp;"から"&amp;W90)</f>
        <v/>
      </c>
      <c r="AH90" s="726"/>
      <c r="AI90" s="726"/>
      <c r="AJ90" s="726"/>
      <c r="AK90" s="726"/>
      <c r="AL90" s="726"/>
      <c r="AM90" s="726"/>
      <c r="AN90" s="726"/>
      <c r="AO90" s="726"/>
    </row>
    <row r="91" spans="1:41" s="1" customFormat="1" ht="24.9"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0" t="str">
        <f>IFERROR(P91*VLOOKUP(AF91,'【参考】数式用4'!$EY$3:$GF$106,MATCH(N91,'【参考】数式用4'!$EY$2:$GF$2,0)),"")</f>
        <v/>
      </c>
      <c r="W91" s="954"/>
      <c r="X91" s="926"/>
      <c r="Y91" s="961" t="str">
        <f>IFERROR(IF('別紙様式3-2（４・５月）'!Z93="ベア加算","",W91*VLOOKUP(N91,'【参考】数式用'!$AD$2:$AH$27,MATCH(O91,'【参考】数式用'!$K$4:$N$4,0)+1,0)),"")</f>
        <v/>
      </c>
      <c r="Z91" s="961"/>
      <c r="AA91" s="938"/>
      <c r="AB91" s="942"/>
      <c r="AC91" s="975" t="str">
        <f>IFERROR(X91*VLOOKUP(AG91,'【参考】数式用4'!$EY$3:$GF$106,MATCH(N91,'【参考】数式用4'!$EY$2:$GF$2,0)),"")</f>
        <v/>
      </c>
      <c r="AD91" s="976" t="str">
        <f t="shared" si="2"/>
        <v/>
      </c>
      <c r="AE91" s="978" t="str">
        <f t="shared" si="3"/>
        <v/>
      </c>
      <c r="AF91" s="980" t="str">
        <f>IF(O91="","",'別紙様式3-2（４・５月）'!O93&amp;'別紙様式3-2（４・５月）'!P93&amp;'別紙様式3-2（４・５月）'!Q93&amp;"から"&amp;O91)</f>
        <v/>
      </c>
      <c r="AG91" s="980" t="str">
        <f>IF(OR(W91="",W91="―"),"",'別紙様式3-2（４・５月）'!O93&amp;'別紙様式3-2（４・５月）'!P93&amp;'別紙様式3-2（４・５月）'!Q93&amp;"から"&amp;W91)</f>
        <v/>
      </c>
      <c r="AH91" s="726"/>
      <c r="AI91" s="726"/>
      <c r="AJ91" s="726"/>
      <c r="AK91" s="726"/>
      <c r="AL91" s="726"/>
      <c r="AM91" s="726"/>
      <c r="AN91" s="726"/>
      <c r="AO91" s="726"/>
    </row>
    <row r="92" spans="1:41" s="1" customFormat="1" ht="24.9"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0" t="str">
        <f>IFERROR(P92*VLOOKUP(AF92,'【参考】数式用4'!$EY$3:$GF$106,MATCH(N92,'【参考】数式用4'!$EY$2:$GF$2,0)),"")</f>
        <v/>
      </c>
      <c r="W92" s="954"/>
      <c r="X92" s="926"/>
      <c r="Y92" s="961" t="str">
        <f>IFERROR(IF('別紙様式3-2（４・５月）'!Z94="ベア加算","",W92*VLOOKUP(N92,'【参考】数式用'!$AD$2:$AH$27,MATCH(O92,'【参考】数式用'!$K$4:$N$4,0)+1,0)),"")</f>
        <v/>
      </c>
      <c r="Z92" s="961"/>
      <c r="AA92" s="938"/>
      <c r="AB92" s="942"/>
      <c r="AC92" s="975" t="str">
        <f>IFERROR(X92*VLOOKUP(AG92,'【参考】数式用4'!$EY$3:$GF$106,MATCH(N92,'【参考】数式用4'!$EY$2:$GF$2,0)),"")</f>
        <v/>
      </c>
      <c r="AD92" s="976" t="str">
        <f t="shared" si="2"/>
        <v/>
      </c>
      <c r="AE92" s="978" t="str">
        <f t="shared" si="3"/>
        <v/>
      </c>
      <c r="AF92" s="980" t="str">
        <f>IF(O92="","",'別紙様式3-2（４・５月）'!O94&amp;'別紙様式3-2（４・５月）'!P94&amp;'別紙様式3-2（４・５月）'!Q94&amp;"から"&amp;O92)</f>
        <v/>
      </c>
      <c r="AG92" s="980" t="str">
        <f>IF(OR(W92="",W92="―"),"",'別紙様式3-2（４・５月）'!O94&amp;'別紙様式3-2（４・５月）'!P94&amp;'別紙様式3-2（４・５月）'!Q94&amp;"から"&amp;W92)</f>
        <v/>
      </c>
      <c r="AH92" s="726"/>
      <c r="AI92" s="726"/>
      <c r="AJ92" s="726"/>
      <c r="AK92" s="726"/>
      <c r="AL92" s="726"/>
      <c r="AM92" s="726"/>
      <c r="AN92" s="726"/>
      <c r="AO92" s="726"/>
    </row>
    <row r="93" spans="1:41" s="1" customFormat="1" ht="24.9"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0" t="str">
        <f>IFERROR(P93*VLOOKUP(AF93,'【参考】数式用4'!$EY$3:$GF$106,MATCH(N93,'【参考】数式用4'!$EY$2:$GF$2,0)),"")</f>
        <v/>
      </c>
      <c r="W93" s="954"/>
      <c r="X93" s="926"/>
      <c r="Y93" s="961" t="str">
        <f>IFERROR(IF('別紙様式3-2（４・５月）'!Z95="ベア加算","",W93*VLOOKUP(N93,'【参考】数式用'!$AD$2:$AH$27,MATCH(O93,'【参考】数式用'!$K$4:$N$4,0)+1,0)),"")</f>
        <v/>
      </c>
      <c r="Z93" s="961"/>
      <c r="AA93" s="938"/>
      <c r="AB93" s="942"/>
      <c r="AC93" s="975" t="str">
        <f>IFERROR(X93*VLOOKUP(AG93,'【参考】数式用4'!$EY$3:$GF$106,MATCH(N93,'【参考】数式用4'!$EY$2:$GF$2,0)),"")</f>
        <v/>
      </c>
      <c r="AD93" s="976" t="str">
        <f t="shared" si="2"/>
        <v/>
      </c>
      <c r="AE93" s="978" t="str">
        <f t="shared" si="3"/>
        <v/>
      </c>
      <c r="AF93" s="980" t="str">
        <f>IF(O93="","",'別紙様式3-2（４・５月）'!O95&amp;'別紙様式3-2（４・５月）'!P95&amp;'別紙様式3-2（４・５月）'!Q95&amp;"から"&amp;O93)</f>
        <v/>
      </c>
      <c r="AG93" s="980" t="str">
        <f>IF(OR(W93="",W93="―"),"",'別紙様式3-2（４・５月）'!O95&amp;'別紙様式3-2（４・５月）'!P95&amp;'別紙様式3-2（４・５月）'!Q95&amp;"から"&amp;W93)</f>
        <v/>
      </c>
      <c r="AH93" s="726"/>
      <c r="AI93" s="726"/>
      <c r="AJ93" s="726"/>
      <c r="AK93" s="726"/>
      <c r="AL93" s="726"/>
      <c r="AM93" s="726"/>
      <c r="AN93" s="726"/>
      <c r="AO93" s="726"/>
    </row>
    <row r="94" spans="1:41" s="1" customFormat="1" ht="24.9"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0" t="str">
        <f>IFERROR(P94*VLOOKUP(AF94,'【参考】数式用4'!$EY$3:$GF$106,MATCH(N94,'【参考】数式用4'!$EY$2:$GF$2,0)),"")</f>
        <v/>
      </c>
      <c r="W94" s="954"/>
      <c r="X94" s="926"/>
      <c r="Y94" s="961" t="str">
        <f>IFERROR(IF('別紙様式3-2（４・５月）'!Z96="ベア加算","",W94*VLOOKUP(N94,'【参考】数式用'!$AD$2:$AH$27,MATCH(O94,'【参考】数式用'!$K$4:$N$4,0)+1,0)),"")</f>
        <v/>
      </c>
      <c r="Z94" s="961"/>
      <c r="AA94" s="938"/>
      <c r="AB94" s="942"/>
      <c r="AC94" s="975" t="str">
        <f>IFERROR(X94*VLOOKUP(AG94,'【参考】数式用4'!$EY$3:$GF$106,MATCH(N94,'【参考】数式用4'!$EY$2:$GF$2,0)),"")</f>
        <v/>
      </c>
      <c r="AD94" s="976" t="str">
        <f t="shared" si="2"/>
        <v/>
      </c>
      <c r="AE94" s="978" t="str">
        <f t="shared" si="3"/>
        <v/>
      </c>
      <c r="AF94" s="980" t="str">
        <f>IF(O94="","",'別紙様式3-2（４・５月）'!O96&amp;'別紙様式3-2（４・５月）'!P96&amp;'別紙様式3-2（４・５月）'!Q96&amp;"から"&amp;O94)</f>
        <v/>
      </c>
      <c r="AG94" s="980" t="str">
        <f>IF(OR(W94="",W94="―"),"",'別紙様式3-2（４・５月）'!O96&amp;'別紙様式3-2（４・５月）'!P96&amp;'別紙様式3-2（４・５月）'!Q96&amp;"から"&amp;W94)</f>
        <v/>
      </c>
      <c r="AH94" s="726"/>
      <c r="AI94" s="726"/>
      <c r="AJ94" s="726"/>
      <c r="AK94" s="726"/>
      <c r="AL94" s="726"/>
      <c r="AM94" s="726"/>
      <c r="AN94" s="726"/>
      <c r="AO94" s="726"/>
    </row>
    <row r="95" spans="1:41" s="1" customFormat="1" ht="24.9"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0" t="str">
        <f>IFERROR(P95*VLOOKUP(AF95,'【参考】数式用4'!$EY$3:$GF$106,MATCH(N95,'【参考】数式用4'!$EY$2:$GF$2,0)),"")</f>
        <v/>
      </c>
      <c r="W95" s="954"/>
      <c r="X95" s="926"/>
      <c r="Y95" s="961" t="str">
        <f>IFERROR(IF('別紙様式3-2（４・５月）'!Z97="ベア加算","",W95*VLOOKUP(N95,'【参考】数式用'!$AD$2:$AH$27,MATCH(O95,'【参考】数式用'!$K$4:$N$4,0)+1,0)),"")</f>
        <v/>
      </c>
      <c r="Z95" s="961"/>
      <c r="AA95" s="938"/>
      <c r="AB95" s="942"/>
      <c r="AC95" s="975" t="str">
        <f>IFERROR(X95*VLOOKUP(AG95,'【参考】数式用4'!$EY$3:$GF$106,MATCH(N95,'【参考】数式用4'!$EY$2:$GF$2,0)),"")</f>
        <v/>
      </c>
      <c r="AD95" s="976" t="str">
        <f t="shared" si="2"/>
        <v/>
      </c>
      <c r="AE95" s="978" t="str">
        <f t="shared" si="3"/>
        <v/>
      </c>
      <c r="AF95" s="980" t="str">
        <f>IF(O95="","",'別紙様式3-2（４・５月）'!O97&amp;'別紙様式3-2（４・５月）'!P97&amp;'別紙様式3-2（４・５月）'!Q97&amp;"から"&amp;O95)</f>
        <v/>
      </c>
      <c r="AG95" s="980" t="str">
        <f>IF(OR(W95="",W95="―"),"",'別紙様式3-2（４・５月）'!O97&amp;'別紙様式3-2（４・５月）'!P97&amp;'別紙様式3-2（４・５月）'!Q97&amp;"から"&amp;W95)</f>
        <v/>
      </c>
      <c r="AH95" s="726"/>
      <c r="AI95" s="726"/>
      <c r="AJ95" s="726"/>
      <c r="AK95" s="726"/>
      <c r="AL95" s="726"/>
      <c r="AM95" s="726"/>
      <c r="AN95" s="726"/>
      <c r="AO95" s="726"/>
    </row>
    <row r="96" spans="1:41" s="1" customFormat="1" ht="24.9"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0" t="str">
        <f>IFERROR(P96*VLOOKUP(AF96,'【参考】数式用4'!$EY$3:$GF$106,MATCH(N96,'【参考】数式用4'!$EY$2:$GF$2,0)),"")</f>
        <v/>
      </c>
      <c r="W96" s="954"/>
      <c r="X96" s="926"/>
      <c r="Y96" s="961" t="str">
        <f>IFERROR(IF('別紙様式3-2（４・５月）'!Z98="ベア加算","",W96*VLOOKUP(N96,'【参考】数式用'!$AD$2:$AH$27,MATCH(O96,'【参考】数式用'!$K$4:$N$4,0)+1,0)),"")</f>
        <v/>
      </c>
      <c r="Z96" s="961"/>
      <c r="AA96" s="938"/>
      <c r="AB96" s="942"/>
      <c r="AC96" s="975" t="str">
        <f>IFERROR(X96*VLOOKUP(AG96,'【参考】数式用4'!$EY$3:$GF$106,MATCH(N96,'【参考】数式用4'!$EY$2:$GF$2,0)),"")</f>
        <v/>
      </c>
      <c r="AD96" s="976" t="str">
        <f t="shared" si="2"/>
        <v/>
      </c>
      <c r="AE96" s="978" t="str">
        <f t="shared" si="3"/>
        <v/>
      </c>
      <c r="AF96" s="980" t="str">
        <f>IF(O96="","",'別紙様式3-2（４・５月）'!O98&amp;'別紙様式3-2（４・５月）'!P98&amp;'別紙様式3-2（４・５月）'!Q98&amp;"から"&amp;O96)</f>
        <v/>
      </c>
      <c r="AG96" s="980" t="str">
        <f>IF(OR(W96="",W96="―"),"",'別紙様式3-2（４・５月）'!O98&amp;'別紙様式3-2（４・５月）'!P98&amp;'別紙様式3-2（４・５月）'!Q98&amp;"から"&amp;W96)</f>
        <v/>
      </c>
      <c r="AH96" s="726"/>
      <c r="AI96" s="726"/>
      <c r="AJ96" s="726"/>
      <c r="AK96" s="726"/>
      <c r="AL96" s="726"/>
      <c r="AM96" s="726"/>
      <c r="AN96" s="726"/>
      <c r="AO96" s="726"/>
    </row>
    <row r="97" spans="1:41" s="1" customFormat="1" ht="24.9"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0" t="str">
        <f>IFERROR(P97*VLOOKUP(AF97,'【参考】数式用4'!$EY$3:$GF$106,MATCH(N97,'【参考】数式用4'!$EY$2:$GF$2,0)),"")</f>
        <v/>
      </c>
      <c r="W97" s="954"/>
      <c r="X97" s="926"/>
      <c r="Y97" s="961" t="str">
        <f>IFERROR(IF('別紙様式3-2（４・５月）'!Z99="ベア加算","",W97*VLOOKUP(N97,'【参考】数式用'!$AD$2:$AH$27,MATCH(O97,'【参考】数式用'!$K$4:$N$4,0)+1,0)),"")</f>
        <v/>
      </c>
      <c r="Z97" s="961"/>
      <c r="AA97" s="938"/>
      <c r="AB97" s="942"/>
      <c r="AC97" s="975" t="str">
        <f>IFERROR(X97*VLOOKUP(AG97,'【参考】数式用4'!$EY$3:$GF$106,MATCH(N97,'【参考】数式用4'!$EY$2:$GF$2,0)),"")</f>
        <v/>
      </c>
      <c r="AD97" s="976" t="str">
        <f t="shared" si="2"/>
        <v/>
      </c>
      <c r="AE97" s="978" t="str">
        <f t="shared" si="3"/>
        <v/>
      </c>
      <c r="AF97" s="980" t="str">
        <f>IF(O97="","",'別紙様式3-2（４・５月）'!O99&amp;'別紙様式3-2（４・５月）'!P99&amp;'別紙様式3-2（４・５月）'!Q99&amp;"から"&amp;O97)</f>
        <v/>
      </c>
      <c r="AG97" s="980" t="str">
        <f>IF(OR(W97="",W97="―"),"",'別紙様式3-2（４・５月）'!O99&amp;'別紙様式3-2（４・５月）'!P99&amp;'別紙様式3-2（４・５月）'!Q99&amp;"から"&amp;W97)</f>
        <v/>
      </c>
      <c r="AH97" s="726"/>
      <c r="AI97" s="726"/>
      <c r="AJ97" s="726"/>
      <c r="AK97" s="726"/>
      <c r="AL97" s="726"/>
      <c r="AM97" s="726"/>
      <c r="AN97" s="726"/>
      <c r="AO97" s="726"/>
    </row>
    <row r="98" spans="1:41" s="1" customFormat="1" ht="24.9"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0" t="str">
        <f>IFERROR(P98*VLOOKUP(AF98,'【参考】数式用4'!$EY$3:$GF$106,MATCH(N98,'【参考】数式用4'!$EY$2:$GF$2,0)),"")</f>
        <v/>
      </c>
      <c r="W98" s="954"/>
      <c r="X98" s="926"/>
      <c r="Y98" s="961" t="str">
        <f>IFERROR(IF('別紙様式3-2（４・５月）'!Z100="ベア加算","",W98*VLOOKUP(N98,'【参考】数式用'!$AD$2:$AH$27,MATCH(O98,'【参考】数式用'!$K$4:$N$4,0)+1,0)),"")</f>
        <v/>
      </c>
      <c r="Z98" s="961"/>
      <c r="AA98" s="938"/>
      <c r="AB98" s="942"/>
      <c r="AC98" s="975" t="str">
        <f>IFERROR(X98*VLOOKUP(AG98,'【参考】数式用4'!$EY$3:$GF$106,MATCH(N98,'【参考】数式用4'!$EY$2:$GF$2,0)),"")</f>
        <v/>
      </c>
      <c r="AD98" s="976" t="str">
        <f t="shared" si="2"/>
        <v/>
      </c>
      <c r="AE98" s="978" t="str">
        <f t="shared" si="3"/>
        <v/>
      </c>
      <c r="AF98" s="980" t="str">
        <f>IF(O98="","",'別紙様式3-2（４・５月）'!O100&amp;'別紙様式3-2（４・５月）'!P100&amp;'別紙様式3-2（４・５月）'!Q100&amp;"から"&amp;O98)</f>
        <v/>
      </c>
      <c r="AG98" s="980" t="str">
        <f>IF(OR(W98="",W98="―"),"",'別紙様式3-2（４・５月）'!O100&amp;'別紙様式3-2（４・５月）'!P100&amp;'別紙様式3-2（４・５月）'!Q100&amp;"から"&amp;W98)</f>
        <v/>
      </c>
      <c r="AH98" s="726"/>
      <c r="AI98" s="726"/>
      <c r="AJ98" s="726"/>
      <c r="AK98" s="726"/>
      <c r="AL98" s="726"/>
      <c r="AM98" s="726"/>
      <c r="AN98" s="726"/>
      <c r="AO98" s="726"/>
    </row>
    <row r="99" spans="1:41" s="1" customFormat="1" ht="24.9"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0" t="str">
        <f>IFERROR(P99*VLOOKUP(AF99,'【参考】数式用4'!$EY$3:$GF$106,MATCH(N99,'【参考】数式用4'!$EY$2:$GF$2,0)),"")</f>
        <v/>
      </c>
      <c r="W99" s="954"/>
      <c r="X99" s="926"/>
      <c r="Y99" s="961" t="str">
        <f>IFERROR(IF('別紙様式3-2（４・５月）'!Z101="ベア加算","",W99*VLOOKUP(N99,'【参考】数式用'!$AD$2:$AH$27,MATCH(O99,'【参考】数式用'!$K$4:$N$4,0)+1,0)),"")</f>
        <v/>
      </c>
      <c r="Z99" s="961"/>
      <c r="AA99" s="938"/>
      <c r="AB99" s="942"/>
      <c r="AC99" s="975" t="str">
        <f>IFERROR(X99*VLOOKUP(AG99,'【参考】数式用4'!$EY$3:$GF$106,MATCH(N99,'【参考】数式用4'!$EY$2:$GF$2,0)),"")</f>
        <v/>
      </c>
      <c r="AD99" s="976" t="str">
        <f t="shared" si="2"/>
        <v/>
      </c>
      <c r="AE99" s="978" t="str">
        <f t="shared" si="3"/>
        <v/>
      </c>
      <c r="AF99" s="980" t="str">
        <f>IF(O99="","",'別紙様式3-2（４・５月）'!O101&amp;'別紙様式3-2（４・５月）'!P101&amp;'別紙様式3-2（４・５月）'!Q101&amp;"から"&amp;O99)</f>
        <v/>
      </c>
      <c r="AG99" s="980" t="str">
        <f>IF(OR(W99="",W99="―"),"",'別紙様式3-2（４・５月）'!O101&amp;'別紙様式3-2（４・５月）'!P101&amp;'別紙様式3-2（４・５月）'!Q101&amp;"から"&amp;W99)</f>
        <v/>
      </c>
      <c r="AH99" s="726"/>
      <c r="AI99" s="726"/>
      <c r="AJ99" s="726"/>
      <c r="AK99" s="726"/>
      <c r="AL99" s="726"/>
      <c r="AM99" s="726"/>
      <c r="AN99" s="726"/>
      <c r="AO99" s="726"/>
    </row>
    <row r="100" spans="1:41" s="1" customFormat="1" ht="24.9"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0" t="str">
        <f>IFERROR(P100*VLOOKUP(AF100,'【参考】数式用4'!$EY$3:$GF$106,MATCH(N100,'【参考】数式用4'!$EY$2:$GF$2,0)),"")</f>
        <v/>
      </c>
      <c r="W100" s="954"/>
      <c r="X100" s="926"/>
      <c r="Y100" s="961" t="str">
        <f>IFERROR(IF('別紙様式3-2（４・５月）'!Z102="ベア加算","",W100*VLOOKUP(N100,'【参考】数式用'!$AD$2:$AH$27,MATCH(O100,'【参考】数式用'!$K$4:$N$4,0)+1,0)),"")</f>
        <v/>
      </c>
      <c r="Z100" s="961"/>
      <c r="AA100" s="938"/>
      <c r="AB100" s="942"/>
      <c r="AC100" s="975" t="str">
        <f>IFERROR(X100*VLOOKUP(AG100,'【参考】数式用4'!$EY$3:$GF$106,MATCH(N100,'【参考】数式用4'!$EY$2:$GF$2,0)),"")</f>
        <v/>
      </c>
      <c r="AD100" s="976" t="str">
        <f t="shared" si="2"/>
        <v/>
      </c>
      <c r="AE100" s="978" t="str">
        <f t="shared" si="3"/>
        <v/>
      </c>
      <c r="AF100" s="980" t="str">
        <f>IF(O100="","",'別紙様式3-2（４・５月）'!O102&amp;'別紙様式3-2（４・５月）'!P102&amp;'別紙様式3-2（４・５月）'!Q102&amp;"から"&amp;O100)</f>
        <v/>
      </c>
      <c r="AG100" s="980"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0" t="str">
        <f>IFERROR(P101*VLOOKUP(AF101,'【参考】数式用4'!$EY$3:$GF$106,MATCH(N101,'【参考】数式用4'!$EY$2:$GF$2,0)),"")</f>
        <v/>
      </c>
      <c r="W101" s="954"/>
      <c r="X101" s="926"/>
      <c r="Y101" s="961" t="str">
        <f>IFERROR(IF('別紙様式3-2（４・５月）'!Z103="ベア加算","",W101*VLOOKUP(N101,'【参考】数式用'!$AD$2:$AH$27,MATCH(O101,'【参考】数式用'!$K$4:$N$4,0)+1,0)),"")</f>
        <v/>
      </c>
      <c r="Z101" s="961"/>
      <c r="AA101" s="938"/>
      <c r="AB101" s="942"/>
      <c r="AC101" s="975" t="str">
        <f>IFERROR(X101*VLOOKUP(AG101,'【参考】数式用4'!$EY$3:$GF$106,MATCH(N101,'【参考】数式用4'!$EY$2:$GF$2,0)),"")</f>
        <v/>
      </c>
      <c r="AD101" s="976" t="str">
        <f t="shared" si="2"/>
        <v/>
      </c>
      <c r="AE101" s="978" t="str">
        <f t="shared" si="3"/>
        <v/>
      </c>
      <c r="AF101" s="980" t="str">
        <f>IF(O101="","",'別紙様式3-2（４・５月）'!O103&amp;'別紙様式3-2（４・５月）'!P103&amp;'別紙様式3-2（４・５月）'!Q103&amp;"から"&amp;O101)</f>
        <v/>
      </c>
      <c r="AG101" s="980"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0" t="str">
        <f>IFERROR(P102*VLOOKUP(AF102,'【参考】数式用4'!$EY$3:$GF$106,MATCH(N102,'【参考】数式用4'!$EY$2:$GF$2,0)),"")</f>
        <v/>
      </c>
      <c r="W102" s="954"/>
      <c r="X102" s="926"/>
      <c r="Y102" s="961" t="str">
        <f>IFERROR(IF('別紙様式3-2（４・５月）'!Z104="ベア加算","",W102*VLOOKUP(N102,'【参考】数式用'!$AD$2:$AH$27,MATCH(O102,'【参考】数式用'!$K$4:$N$4,0)+1,0)),"")</f>
        <v/>
      </c>
      <c r="Z102" s="961"/>
      <c r="AA102" s="938"/>
      <c r="AB102" s="942"/>
      <c r="AC102" s="975" t="str">
        <f>IFERROR(X102*VLOOKUP(AG102,'【参考】数式用4'!$EY$3:$GF$106,MATCH(N102,'【参考】数式用4'!$EY$2:$GF$2,0)),"")</f>
        <v/>
      </c>
      <c r="AD102" s="976" t="str">
        <f t="shared" si="2"/>
        <v/>
      </c>
      <c r="AE102" s="978" t="str">
        <f t="shared" si="3"/>
        <v/>
      </c>
      <c r="AF102" s="980" t="str">
        <f>IF(O102="","",'別紙様式3-2（４・５月）'!O104&amp;'別紙様式3-2（４・５月）'!P104&amp;'別紙様式3-2（４・５月）'!Q104&amp;"から"&amp;O102)</f>
        <v/>
      </c>
      <c r="AG102" s="980"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0" t="str">
        <f>IFERROR(P103*VLOOKUP(AF103,'【参考】数式用4'!$EY$3:$GF$106,MATCH(N103,'【参考】数式用4'!$EY$2:$GF$2,0)),"")</f>
        <v/>
      </c>
      <c r="W103" s="954"/>
      <c r="X103" s="926"/>
      <c r="Y103" s="961" t="str">
        <f>IFERROR(IF('別紙様式3-2（４・５月）'!Z105="ベア加算","",W103*VLOOKUP(N103,'【参考】数式用'!$AD$2:$AH$27,MATCH(O103,'【参考】数式用'!$K$4:$N$4,0)+1,0)),"")</f>
        <v/>
      </c>
      <c r="Z103" s="961"/>
      <c r="AA103" s="938"/>
      <c r="AB103" s="942"/>
      <c r="AC103" s="975" t="str">
        <f>IFERROR(X103*VLOOKUP(AG103,'【参考】数式用4'!$EY$3:$GF$106,MATCH(N103,'【参考】数式用4'!$EY$2:$GF$2,0)),"")</f>
        <v/>
      </c>
      <c r="AD103" s="976" t="str">
        <f t="shared" si="2"/>
        <v/>
      </c>
      <c r="AE103" s="978" t="str">
        <f t="shared" si="3"/>
        <v/>
      </c>
      <c r="AF103" s="980" t="str">
        <f>IF(O103="","",'別紙様式3-2（４・５月）'!O105&amp;'別紙様式3-2（４・５月）'!P105&amp;'別紙様式3-2（４・５月）'!Q105&amp;"から"&amp;O103)</f>
        <v/>
      </c>
      <c r="AG103" s="980"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0" t="str">
        <f>IFERROR(P104*VLOOKUP(AF104,'【参考】数式用4'!$EY$3:$GF$106,MATCH(N104,'【参考】数式用4'!$EY$2:$GF$2,0)),"")</f>
        <v/>
      </c>
      <c r="W104" s="954"/>
      <c r="X104" s="926"/>
      <c r="Y104" s="961" t="str">
        <f>IFERROR(IF('別紙様式3-2（４・５月）'!Z106="ベア加算","",W104*VLOOKUP(N104,'【参考】数式用'!$AD$2:$AH$27,MATCH(O104,'【参考】数式用'!$K$4:$N$4,0)+1,0)),"")</f>
        <v/>
      </c>
      <c r="Z104" s="961"/>
      <c r="AA104" s="938"/>
      <c r="AB104" s="942"/>
      <c r="AC104" s="975" t="str">
        <f>IFERROR(X104*VLOOKUP(AG104,'【参考】数式用4'!$EY$3:$GF$106,MATCH(N104,'【参考】数式用4'!$EY$2:$GF$2,0)),"")</f>
        <v/>
      </c>
      <c r="AD104" s="976" t="str">
        <f t="shared" si="2"/>
        <v/>
      </c>
      <c r="AE104" s="978" t="str">
        <f t="shared" si="3"/>
        <v/>
      </c>
      <c r="AF104" s="980" t="str">
        <f>IF(O104="","",'別紙様式3-2（４・５月）'!O106&amp;'別紙様式3-2（４・５月）'!P106&amp;'別紙様式3-2（４・５月）'!Q106&amp;"から"&amp;O104)</f>
        <v/>
      </c>
      <c r="AG104" s="980"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0" t="str">
        <f>IFERROR(P105*VLOOKUP(AF105,'【参考】数式用4'!$EY$3:$GF$106,MATCH(N105,'【参考】数式用4'!$EY$2:$GF$2,0)),"")</f>
        <v/>
      </c>
      <c r="W105" s="954"/>
      <c r="X105" s="926"/>
      <c r="Y105" s="961" t="str">
        <f>IFERROR(IF('別紙様式3-2（４・５月）'!Z107="ベア加算","",W105*VLOOKUP(N105,'【参考】数式用'!$AD$2:$AH$27,MATCH(O105,'【参考】数式用'!$K$4:$N$4,0)+1,0)),"")</f>
        <v/>
      </c>
      <c r="Z105" s="961"/>
      <c r="AA105" s="938"/>
      <c r="AB105" s="942"/>
      <c r="AC105" s="975" t="str">
        <f>IFERROR(X105*VLOOKUP(AG105,'【参考】数式用4'!$EY$3:$GF$106,MATCH(N105,'【参考】数式用4'!$EY$2:$GF$2,0)),"")</f>
        <v/>
      </c>
      <c r="AD105" s="976" t="str">
        <f t="shared" si="2"/>
        <v/>
      </c>
      <c r="AE105" s="978" t="str">
        <f t="shared" si="3"/>
        <v/>
      </c>
      <c r="AF105" s="980" t="str">
        <f>IF(O105="","",'別紙様式3-2（４・５月）'!O107&amp;'別紙様式3-2（４・５月）'!P107&amp;'別紙様式3-2（４・５月）'!Q107&amp;"から"&amp;O105)</f>
        <v/>
      </c>
      <c r="AG105" s="980"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0" t="str">
        <f>IFERROR(P106*VLOOKUP(AF106,'【参考】数式用4'!$EY$3:$GF$106,MATCH(N106,'【参考】数式用4'!$EY$2:$GF$2,0)),"")</f>
        <v/>
      </c>
      <c r="W106" s="954"/>
      <c r="X106" s="926"/>
      <c r="Y106" s="961" t="str">
        <f>IFERROR(IF('別紙様式3-2（４・５月）'!Z108="ベア加算","",W106*VLOOKUP(N106,'【参考】数式用'!$AD$2:$AH$27,MATCH(O106,'【参考】数式用'!$K$4:$N$4,0)+1,0)),"")</f>
        <v/>
      </c>
      <c r="Z106" s="961"/>
      <c r="AA106" s="938"/>
      <c r="AB106" s="942"/>
      <c r="AC106" s="975" t="str">
        <f>IFERROR(X106*VLOOKUP(AG106,'【参考】数式用4'!$EY$3:$GF$106,MATCH(N106,'【参考】数式用4'!$EY$2:$GF$2,0)),"")</f>
        <v/>
      </c>
      <c r="AD106" s="976" t="str">
        <f t="shared" si="2"/>
        <v/>
      </c>
      <c r="AE106" s="978" t="str">
        <f t="shared" si="3"/>
        <v/>
      </c>
      <c r="AF106" s="980" t="str">
        <f>IF(O106="","",'別紙様式3-2（４・５月）'!O108&amp;'別紙様式3-2（４・５月）'!P108&amp;'別紙様式3-2（４・５月）'!Q108&amp;"から"&amp;O106)</f>
        <v/>
      </c>
      <c r="AG106" s="980"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0" t="str">
        <f>IFERROR(P107*VLOOKUP(AF107,'【参考】数式用4'!$EY$3:$GF$106,MATCH(N107,'【参考】数式用4'!$EY$2:$GF$2,0)),"")</f>
        <v/>
      </c>
      <c r="W107" s="954"/>
      <c r="X107" s="926"/>
      <c r="Y107" s="961" t="str">
        <f>IFERROR(IF('別紙様式3-2（４・５月）'!Z109="ベア加算","",W107*VLOOKUP(N107,'【参考】数式用'!$AD$2:$AH$27,MATCH(O107,'【参考】数式用'!$K$4:$N$4,0)+1,0)),"")</f>
        <v/>
      </c>
      <c r="Z107" s="961"/>
      <c r="AA107" s="938"/>
      <c r="AB107" s="942"/>
      <c r="AC107" s="975" t="str">
        <f>IFERROR(X107*VLOOKUP(AG107,'【参考】数式用4'!$EY$3:$GF$106,MATCH(N107,'【参考】数式用4'!$EY$2:$GF$2,0)),"")</f>
        <v/>
      </c>
      <c r="AD107" s="976" t="str">
        <f t="shared" si="2"/>
        <v/>
      </c>
      <c r="AE107" s="978" t="str">
        <f t="shared" si="3"/>
        <v/>
      </c>
      <c r="AF107" s="980" t="str">
        <f>IF(O107="","",'別紙様式3-2（４・５月）'!O109&amp;'別紙様式3-2（４・５月）'!P109&amp;'別紙様式3-2（４・５月）'!Q109&amp;"から"&amp;O107)</f>
        <v/>
      </c>
      <c r="AG107" s="980"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0" t="str">
        <f>IFERROR(P108*VLOOKUP(AF108,'【参考】数式用4'!$EY$3:$GF$106,MATCH(N108,'【参考】数式用4'!$EY$2:$GF$2,0)),"")</f>
        <v/>
      </c>
      <c r="W108" s="954"/>
      <c r="X108" s="926"/>
      <c r="Y108" s="961" t="str">
        <f>IFERROR(IF('別紙様式3-2（４・５月）'!Z110="ベア加算","",W108*VLOOKUP(N108,'【参考】数式用'!$AD$2:$AH$27,MATCH(O108,'【参考】数式用'!$K$4:$N$4,0)+1,0)),"")</f>
        <v/>
      </c>
      <c r="Z108" s="961"/>
      <c r="AA108" s="938"/>
      <c r="AB108" s="942"/>
      <c r="AC108" s="975" t="str">
        <f>IFERROR(X108*VLOOKUP(AG108,'【参考】数式用4'!$EY$3:$GF$106,MATCH(N108,'【参考】数式用4'!$EY$2:$GF$2,0)),"")</f>
        <v/>
      </c>
      <c r="AD108" s="976" t="str">
        <f t="shared" si="2"/>
        <v/>
      </c>
      <c r="AE108" s="978" t="str">
        <f t="shared" si="3"/>
        <v/>
      </c>
      <c r="AF108" s="980" t="str">
        <f>IF(O108="","",'別紙様式3-2（４・５月）'!O110&amp;'別紙様式3-2（４・５月）'!P110&amp;'別紙様式3-2（４・５月）'!Q110&amp;"から"&amp;O108)</f>
        <v/>
      </c>
      <c r="AG108" s="980"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0" t="str">
        <f>IFERROR(P109*VLOOKUP(AF109,'【参考】数式用4'!$EY$3:$GF$106,MATCH(N109,'【参考】数式用4'!$EY$2:$GF$2,0)),"")</f>
        <v/>
      </c>
      <c r="W109" s="954"/>
      <c r="X109" s="926"/>
      <c r="Y109" s="961" t="str">
        <f>IFERROR(IF('別紙様式3-2（４・５月）'!Z111="ベア加算","",W109*VLOOKUP(N109,'【参考】数式用'!$AD$2:$AH$27,MATCH(O109,'【参考】数式用'!$K$4:$N$4,0)+1,0)),"")</f>
        <v/>
      </c>
      <c r="Z109" s="961"/>
      <c r="AA109" s="938"/>
      <c r="AB109" s="942"/>
      <c r="AC109" s="975" t="str">
        <f>IFERROR(X109*VLOOKUP(AG109,'【参考】数式用4'!$EY$3:$GF$106,MATCH(N109,'【参考】数式用4'!$EY$2:$GF$2,0)),"")</f>
        <v/>
      </c>
      <c r="AD109" s="976" t="str">
        <f t="shared" si="2"/>
        <v/>
      </c>
      <c r="AE109" s="978" t="str">
        <f t="shared" si="3"/>
        <v/>
      </c>
      <c r="AF109" s="980" t="str">
        <f>IF(O109="","",'別紙様式3-2（４・５月）'!O111&amp;'別紙様式3-2（４・５月）'!P111&amp;'別紙様式3-2（４・５月）'!Q111&amp;"から"&amp;O109)</f>
        <v/>
      </c>
      <c r="AG109" s="980"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0" t="str">
        <f>IFERROR(P110*VLOOKUP(AF110,'【参考】数式用4'!$EY$3:$GF$106,MATCH(N110,'【参考】数式用4'!$EY$2:$GF$2,0)),"")</f>
        <v/>
      </c>
      <c r="W110" s="954"/>
      <c r="X110" s="926"/>
      <c r="Y110" s="961" t="str">
        <f>IFERROR(IF('別紙様式3-2（４・５月）'!Z112="ベア加算","",W110*VLOOKUP(N110,'【参考】数式用'!$AD$2:$AH$27,MATCH(O110,'【参考】数式用'!$K$4:$N$4,0)+1,0)),"")</f>
        <v/>
      </c>
      <c r="Z110" s="961"/>
      <c r="AA110" s="938"/>
      <c r="AB110" s="942"/>
      <c r="AC110" s="975" t="str">
        <f>IFERROR(X110*VLOOKUP(AG110,'【参考】数式用4'!$EY$3:$GF$106,MATCH(N110,'【参考】数式用4'!$EY$2:$GF$2,0)),"")</f>
        <v/>
      </c>
      <c r="AD110" s="976" t="str">
        <f t="shared" si="2"/>
        <v/>
      </c>
      <c r="AE110" s="978" t="str">
        <f t="shared" si="3"/>
        <v/>
      </c>
      <c r="AF110" s="980" t="str">
        <f>IF(O110="","",'別紙様式3-2（４・５月）'!O112&amp;'別紙様式3-2（４・５月）'!P112&amp;'別紙様式3-2（４・５月）'!Q112&amp;"から"&amp;O110)</f>
        <v/>
      </c>
      <c r="AG110" s="980"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0" t="str">
        <f>IFERROR(P111*VLOOKUP(AF111,'【参考】数式用4'!$EY$3:$GF$106,MATCH(N111,'【参考】数式用4'!$EY$2:$GF$2,0)),"")</f>
        <v/>
      </c>
      <c r="W111" s="954"/>
      <c r="X111" s="926"/>
      <c r="Y111" s="961" t="str">
        <f>IFERROR(IF('別紙様式3-2（４・５月）'!Z113="ベア加算","",W111*VLOOKUP(N111,'【参考】数式用'!$AD$2:$AH$27,MATCH(O111,'【参考】数式用'!$K$4:$N$4,0)+1,0)),"")</f>
        <v/>
      </c>
      <c r="Z111" s="961"/>
      <c r="AA111" s="938"/>
      <c r="AB111" s="942"/>
      <c r="AC111" s="975" t="str">
        <f>IFERROR(X111*VLOOKUP(AG111,'【参考】数式用4'!$EY$3:$GF$106,MATCH(N111,'【参考】数式用4'!$EY$2:$GF$2,0)),"")</f>
        <v/>
      </c>
      <c r="AD111" s="976" t="str">
        <f t="shared" si="2"/>
        <v/>
      </c>
      <c r="AE111" s="978" t="str">
        <f t="shared" si="3"/>
        <v/>
      </c>
      <c r="AF111" s="980" t="str">
        <f>IF(O111="","",'別紙様式3-2（４・５月）'!O113&amp;'別紙様式3-2（４・５月）'!P113&amp;'別紙様式3-2（４・５月）'!Q113&amp;"から"&amp;O111)</f>
        <v/>
      </c>
      <c r="AG111" s="980"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0" t="str">
        <f>IFERROR(P112*VLOOKUP(AF112,'【参考】数式用4'!$EY$3:$GF$106,MATCH(N112,'【参考】数式用4'!$EY$2:$GF$2,0)),"")</f>
        <v/>
      </c>
      <c r="W112" s="954"/>
      <c r="X112" s="926"/>
      <c r="Y112" s="961" t="str">
        <f>IFERROR(IF('別紙様式3-2（４・５月）'!Z114="ベア加算","",W112*VLOOKUP(N112,'【参考】数式用'!$AD$2:$AH$27,MATCH(O112,'【参考】数式用'!$K$4:$N$4,0)+1,0)),"")</f>
        <v/>
      </c>
      <c r="Z112" s="961"/>
      <c r="AA112" s="938"/>
      <c r="AB112" s="942"/>
      <c r="AC112" s="975" t="str">
        <f>IFERROR(X112*VLOOKUP(AG112,'【参考】数式用4'!$EY$3:$GF$106,MATCH(N112,'【参考】数式用4'!$EY$2:$GF$2,0)),"")</f>
        <v/>
      </c>
      <c r="AD112" s="976" t="str">
        <f t="shared" si="2"/>
        <v/>
      </c>
      <c r="AE112" s="978" t="str">
        <f t="shared" si="3"/>
        <v/>
      </c>
      <c r="AF112" s="980" t="str">
        <f>IF(O112="","",'別紙様式3-2（４・５月）'!O114&amp;'別紙様式3-2（４・５月）'!P114&amp;'別紙様式3-2（４・５月）'!Q114&amp;"から"&amp;O112)</f>
        <v/>
      </c>
      <c r="AG112" s="980"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0" t="str">
        <f>IFERROR(P113*VLOOKUP(AF113,'【参考】数式用4'!$EY$3:$GF$106,MATCH(N113,'【参考】数式用4'!$EY$2:$GF$2,0)),"")</f>
        <v/>
      </c>
      <c r="W113" s="921"/>
      <c r="X113" s="926"/>
      <c r="Y113" s="961" t="str">
        <f>IFERROR(IF('別紙様式3-2（４・５月）'!Z115="ベア加算","",W113*VLOOKUP(N113,'【参考】数式用'!$AD$2:$AH$27,MATCH(O113,'【参考】数式用'!$K$4:$N$4,0)+1,0)),"")</f>
        <v/>
      </c>
      <c r="Z113" s="961"/>
      <c r="AA113" s="938"/>
      <c r="AB113" s="942"/>
      <c r="AC113" s="975" t="str">
        <f>IFERROR(X113*VLOOKUP(AG113,'【参考】数式用4'!$EY$3:$GF$106,MATCH(N113,'【参考】数式用4'!$EY$2:$GF$2,0)),"")</f>
        <v/>
      </c>
      <c r="AD113" s="976" t="str">
        <f t="shared" si="2"/>
        <v/>
      </c>
      <c r="AE113" s="978" t="str">
        <f t="shared" si="3"/>
        <v/>
      </c>
      <c r="AF113" s="980" t="str">
        <f>IF(O113="","",'別紙様式3-2（４・５月）'!O115&amp;'別紙様式3-2（４・５月）'!P115&amp;'別紙様式3-2（４・５月）'!Q115&amp;"から"&amp;O113)</f>
        <v/>
      </c>
      <c r="AG113" s="980" t="str">
        <f>IF(OR(W113="",W113="―"),"",'別紙様式3-2（４・５月）'!O115&amp;'別紙様式3-2（４・５月）'!P115&amp;'別紙様式3-2（４・５月）'!Q115&amp;"から"&amp;W113)</f>
        <v/>
      </c>
      <c r="AH113" s="726"/>
      <c r="AI113" s="726"/>
      <c r="AJ113" s="726"/>
      <c r="AK113" s="726"/>
      <c r="AL113" s="726"/>
      <c r="AM113" s="726"/>
      <c r="AN113" s="726"/>
      <c r="AO113" s="726"/>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699" customWidth="1"/>
    <col min="2" max="28" width="8" style="699" customWidth="1"/>
    <col min="29" max="29" width="9" style="699"/>
    <col min="30" max="30" width="42.88671875" style="699" customWidth="1"/>
    <col min="31" max="40" width="9" style="699"/>
    <col min="41" max="41" width="9.109375" style="699" customWidth="1"/>
    <col min="42" max="16384" width="9" style="699"/>
  </cols>
  <sheetData>
    <row r="1" spans="1:38" ht="13.8">
      <c r="A1" s="94" t="s">
        <v>270</v>
      </c>
      <c r="B1" s="94"/>
      <c r="C1" s="94"/>
      <c r="D1" s="94"/>
      <c r="E1" s="94"/>
      <c r="AD1" s="1055" t="s">
        <v>2118</v>
      </c>
      <c r="AE1" s="699"/>
      <c r="AF1" s="699"/>
      <c r="AG1" s="699"/>
      <c r="AH1" s="699"/>
      <c r="AJ1" s="1079" t="s">
        <v>2085</v>
      </c>
      <c r="AL1" s="94" t="s">
        <v>2113</v>
      </c>
    </row>
    <row r="2" spans="1:38" ht="24.75" customHeight="1">
      <c r="A2" s="981" t="s">
        <v>277</v>
      </c>
      <c r="B2" s="988" t="s">
        <v>2183</v>
      </c>
      <c r="C2" s="996"/>
      <c r="D2" s="996"/>
      <c r="E2" s="1004"/>
      <c r="F2" s="1011" t="s">
        <v>1782</v>
      </c>
      <c r="G2" s="1019"/>
      <c r="H2" s="1019"/>
      <c r="I2" s="1028" t="s">
        <v>2184</v>
      </c>
      <c r="J2" s="1006"/>
      <c r="K2" s="1032" t="s">
        <v>1869</v>
      </c>
      <c r="L2" s="1040"/>
      <c r="M2" s="1040"/>
      <c r="N2" s="1040"/>
      <c r="O2" s="1040"/>
      <c r="P2" s="1040"/>
      <c r="Q2" s="1040"/>
      <c r="R2" s="1040"/>
      <c r="S2" s="1040"/>
      <c r="T2" s="1040"/>
      <c r="U2" s="1040"/>
      <c r="V2" s="1040"/>
      <c r="W2" s="1040"/>
      <c r="X2" s="1040"/>
      <c r="Y2" s="1040"/>
      <c r="Z2" s="1040"/>
      <c r="AA2" s="1040"/>
      <c r="AB2" s="1047"/>
      <c r="AC2" s="1039"/>
      <c r="AD2" s="1056" t="s">
        <v>277</v>
      </c>
      <c r="AE2" s="1064" t="s">
        <v>2086</v>
      </c>
      <c r="AF2" s="1070"/>
      <c r="AG2" s="1070"/>
      <c r="AH2" s="1073"/>
      <c r="AI2" s="1039"/>
      <c r="AJ2" s="1080" t="s">
        <v>1126</v>
      </c>
      <c r="AK2" s="1039"/>
      <c r="AL2" s="1082" t="s">
        <v>508</v>
      </c>
    </row>
    <row r="3" spans="1:38" ht="35.25" customHeight="1">
      <c r="A3" s="982"/>
      <c r="B3" s="989" t="s">
        <v>2128</v>
      </c>
      <c r="C3" s="997"/>
      <c r="D3" s="997"/>
      <c r="E3" s="1005"/>
      <c r="F3" s="1012" t="s">
        <v>281</v>
      </c>
      <c r="G3" s="1012"/>
      <c r="H3" s="1012"/>
      <c r="I3" s="1029"/>
      <c r="J3" s="1030"/>
      <c r="K3" s="1033" t="s">
        <v>285</v>
      </c>
      <c r="L3" s="1041"/>
      <c r="M3" s="1041"/>
      <c r="N3" s="1041"/>
      <c r="O3" s="1041"/>
      <c r="P3" s="1041"/>
      <c r="Q3" s="1041"/>
      <c r="R3" s="1041"/>
      <c r="S3" s="1041"/>
      <c r="T3" s="1041"/>
      <c r="U3" s="1041"/>
      <c r="V3" s="1041"/>
      <c r="W3" s="1041"/>
      <c r="X3" s="1041"/>
      <c r="Y3" s="1041"/>
      <c r="Z3" s="1041"/>
      <c r="AA3" s="1041"/>
      <c r="AB3" s="1048"/>
      <c r="AC3" s="1039"/>
      <c r="AD3" s="1057"/>
      <c r="AE3" s="1065"/>
      <c r="AF3" s="1071"/>
      <c r="AG3" s="1071"/>
      <c r="AH3" s="1074"/>
      <c r="AI3" s="1039"/>
      <c r="AJ3" s="1081"/>
      <c r="AK3" s="1039"/>
      <c r="AL3" s="1083" t="s">
        <v>2111</v>
      </c>
    </row>
    <row r="4" spans="1:38" ht="23.25" customHeight="1">
      <c r="A4" s="982"/>
      <c r="B4" s="990" t="s">
        <v>210</v>
      </c>
      <c r="C4" s="998" t="s">
        <v>290</v>
      </c>
      <c r="D4" s="998" t="s">
        <v>295</v>
      </c>
      <c r="E4" s="1006" t="s">
        <v>712</v>
      </c>
      <c r="F4" s="1013" t="s">
        <v>300</v>
      </c>
      <c r="G4" s="1020" t="s">
        <v>305</v>
      </c>
      <c r="H4" s="1020" t="s">
        <v>310</v>
      </c>
      <c r="I4" s="988" t="s">
        <v>312</v>
      </c>
      <c r="J4" s="1031" t="s">
        <v>313</v>
      </c>
      <c r="K4" s="990" t="s">
        <v>315</v>
      </c>
      <c r="L4" s="998" t="s">
        <v>124</v>
      </c>
      <c r="M4" s="998" t="s">
        <v>319</v>
      </c>
      <c r="N4" s="998" t="s">
        <v>323</v>
      </c>
      <c r="O4" s="998" t="s">
        <v>325</v>
      </c>
      <c r="P4" s="998" t="s">
        <v>326</v>
      </c>
      <c r="Q4" s="998" t="s">
        <v>330</v>
      </c>
      <c r="R4" s="998" t="s">
        <v>332</v>
      </c>
      <c r="S4" s="998" t="s">
        <v>334</v>
      </c>
      <c r="T4" s="998" t="s">
        <v>238</v>
      </c>
      <c r="U4" s="998" t="s">
        <v>96</v>
      </c>
      <c r="V4" s="998" t="s">
        <v>336</v>
      </c>
      <c r="W4" s="998" t="s">
        <v>340</v>
      </c>
      <c r="X4" s="998" t="s">
        <v>343</v>
      </c>
      <c r="Y4" s="998" t="s">
        <v>348</v>
      </c>
      <c r="Z4" s="998" t="s">
        <v>349</v>
      </c>
      <c r="AA4" s="998" t="s">
        <v>352</v>
      </c>
      <c r="AB4" s="1031" t="s">
        <v>354</v>
      </c>
      <c r="AC4" s="1039"/>
      <c r="AD4" s="1058"/>
      <c r="AE4" s="1066" t="s">
        <v>315</v>
      </c>
      <c r="AF4" s="1072" t="s">
        <v>124</v>
      </c>
      <c r="AG4" s="1072" t="s">
        <v>319</v>
      </c>
      <c r="AH4" s="1075" t="s">
        <v>323</v>
      </c>
      <c r="AI4" s="1039"/>
      <c r="AJ4" s="1039"/>
      <c r="AK4" s="1039"/>
      <c r="AL4" s="1083" t="s">
        <v>1936</v>
      </c>
    </row>
    <row r="5" spans="1:38" ht="13.5" customHeight="1">
      <c r="A5" s="983" t="s">
        <v>460</v>
      </c>
      <c r="B5" s="991">
        <v>0.27400000000000002</v>
      </c>
      <c r="C5" s="999">
        <v>0.2</v>
      </c>
      <c r="D5" s="999">
        <v>0.111</v>
      </c>
      <c r="E5" s="1007">
        <v>0</v>
      </c>
      <c r="F5" s="1014">
        <v>7.0000000000000007e-002</v>
      </c>
      <c r="G5" s="999">
        <v>5.5e-002</v>
      </c>
      <c r="H5" s="1024">
        <v>0</v>
      </c>
      <c r="I5" s="991">
        <v>4.4999999999999998e-002</v>
      </c>
      <c r="J5" s="1007">
        <v>0</v>
      </c>
      <c r="K5" s="1034">
        <v>0.41700000000000004</v>
      </c>
      <c r="L5" s="1042">
        <v>0.40200000000000002</v>
      </c>
      <c r="M5" s="1042">
        <v>0.34700000000000003</v>
      </c>
      <c r="N5" s="1042">
        <v>0.27300000000000002</v>
      </c>
      <c r="O5" s="1042">
        <v>0.37200000000000005</v>
      </c>
      <c r="P5" s="1042">
        <v>0.34300000000000003</v>
      </c>
      <c r="Q5" s="1042">
        <v>0.35700000000000004</v>
      </c>
      <c r="R5" s="1042">
        <v>0.32800000000000001</v>
      </c>
      <c r="S5" s="1042">
        <v>0.29800000000000004</v>
      </c>
      <c r="T5" s="1042">
        <v>0.28300000000000003</v>
      </c>
      <c r="U5" s="1042">
        <v>0.254</v>
      </c>
      <c r="V5" s="1042">
        <v>0.30200000000000005</v>
      </c>
      <c r="W5" s="1042">
        <v>0.23900000000000002</v>
      </c>
      <c r="X5" s="1042">
        <v>0.20899999999999999</v>
      </c>
      <c r="Y5" s="1042">
        <v>0.22800000000000001</v>
      </c>
      <c r="Z5" s="1042">
        <v>0.19400000000000001</v>
      </c>
      <c r="AA5" s="1042">
        <v>0.184</v>
      </c>
      <c r="AB5" s="1049">
        <v>0.13900000000000001</v>
      </c>
      <c r="AC5" s="1039"/>
      <c r="AD5" s="1059" t="s">
        <v>460</v>
      </c>
      <c r="AE5" s="1067">
        <v>0.107</v>
      </c>
      <c r="AF5" s="1067">
        <v>0.111</v>
      </c>
      <c r="AG5" s="1067">
        <v>0.129</v>
      </c>
      <c r="AH5" s="1076">
        <v>0.16400000000000001</v>
      </c>
      <c r="AI5" s="1039"/>
      <c r="AJ5" s="1080" t="s">
        <v>246</v>
      </c>
      <c r="AK5" s="1039"/>
      <c r="AL5" s="1083" t="s">
        <v>653</v>
      </c>
    </row>
    <row r="6" spans="1:38" ht="13.5" customHeight="1">
      <c r="A6" s="983" t="s">
        <v>427</v>
      </c>
      <c r="B6" s="991">
        <v>0.2</v>
      </c>
      <c r="C6" s="999">
        <v>0.14599999999999999</v>
      </c>
      <c r="D6" s="999">
        <v>8.1000000000000003e-002</v>
      </c>
      <c r="E6" s="1007">
        <v>0</v>
      </c>
      <c r="F6" s="1014">
        <v>7.0000000000000007e-002</v>
      </c>
      <c r="G6" s="999">
        <v>5.5e-002</v>
      </c>
      <c r="H6" s="1024">
        <v>0</v>
      </c>
      <c r="I6" s="991">
        <v>4.4999999999999998e-002</v>
      </c>
      <c r="J6" s="1007">
        <v>0</v>
      </c>
      <c r="K6" s="1034">
        <v>0.34300000000000003</v>
      </c>
      <c r="L6" s="1042">
        <v>0.32800000000000001</v>
      </c>
      <c r="M6" s="1042">
        <v>0.27300000000000002</v>
      </c>
      <c r="N6" s="1042">
        <v>0.219</v>
      </c>
      <c r="O6" s="1042">
        <v>0.29800000000000004</v>
      </c>
      <c r="P6" s="1042">
        <v>0.28900000000000003</v>
      </c>
      <c r="Q6" s="1042">
        <v>0.28300000000000003</v>
      </c>
      <c r="R6" s="1042">
        <v>0.27400000000000002</v>
      </c>
      <c r="S6" s="1042">
        <v>0.24399999999999999</v>
      </c>
      <c r="T6" s="1042">
        <v>0.22899999999999998</v>
      </c>
      <c r="U6" s="1042">
        <v>0.224</v>
      </c>
      <c r="V6" s="1042">
        <v>0.22800000000000001</v>
      </c>
      <c r="W6" s="1042">
        <v>0.20899999999999999</v>
      </c>
      <c r="X6" s="1042">
        <v>0.17900000000000002</v>
      </c>
      <c r="Y6" s="1042">
        <v>0.17399999999999999</v>
      </c>
      <c r="Z6" s="1042">
        <v>0.16400000000000001</v>
      </c>
      <c r="AA6" s="1042">
        <v>0.154</v>
      </c>
      <c r="AB6" s="1049">
        <v>0.109</v>
      </c>
      <c r="AC6" s="1039"/>
      <c r="AD6" s="1059" t="s">
        <v>427</v>
      </c>
      <c r="AE6" s="1067">
        <v>0.13100000000000001</v>
      </c>
      <c r="AF6" s="1067">
        <v>0.13700000000000001</v>
      </c>
      <c r="AG6" s="1067">
        <v>0.16400000000000001</v>
      </c>
      <c r="AH6" s="1076">
        <v>0.20499999999999999</v>
      </c>
      <c r="AI6" s="1039"/>
      <c r="AJ6" s="1081"/>
      <c r="AK6" s="1039"/>
      <c r="AL6" s="1084" t="s">
        <v>2112</v>
      </c>
    </row>
    <row r="7" spans="1:38">
      <c r="A7" s="983" t="s">
        <v>1902</v>
      </c>
      <c r="B7" s="991">
        <v>0.27400000000000002</v>
      </c>
      <c r="C7" s="999">
        <v>0.2</v>
      </c>
      <c r="D7" s="999">
        <v>0.111</v>
      </c>
      <c r="E7" s="1007">
        <v>0</v>
      </c>
      <c r="F7" s="1014">
        <v>7.0000000000000007e-002</v>
      </c>
      <c r="G7" s="999">
        <v>5.5e-002</v>
      </c>
      <c r="H7" s="1024">
        <v>0</v>
      </c>
      <c r="I7" s="991">
        <v>4.4999999999999998e-002</v>
      </c>
      <c r="J7" s="1007">
        <v>0</v>
      </c>
      <c r="K7" s="1034">
        <v>0.41700000000000004</v>
      </c>
      <c r="L7" s="1042">
        <v>0.40200000000000002</v>
      </c>
      <c r="M7" s="1042">
        <v>0.34700000000000003</v>
      </c>
      <c r="N7" s="1042">
        <v>0.27300000000000002</v>
      </c>
      <c r="O7" s="1042">
        <v>0.37200000000000005</v>
      </c>
      <c r="P7" s="1042">
        <v>0.34300000000000003</v>
      </c>
      <c r="Q7" s="1042">
        <v>0.35700000000000004</v>
      </c>
      <c r="R7" s="1042">
        <v>0.32800000000000001</v>
      </c>
      <c r="S7" s="1042">
        <v>0.29800000000000004</v>
      </c>
      <c r="T7" s="1042">
        <v>0.28300000000000003</v>
      </c>
      <c r="U7" s="1042">
        <v>0.254</v>
      </c>
      <c r="V7" s="1042">
        <v>0.30200000000000005</v>
      </c>
      <c r="W7" s="1042">
        <v>0.23900000000000002</v>
      </c>
      <c r="X7" s="1042">
        <v>0.20899999999999999</v>
      </c>
      <c r="Y7" s="1042">
        <v>0.22800000000000001</v>
      </c>
      <c r="Z7" s="1042">
        <v>0.19400000000000001</v>
      </c>
      <c r="AA7" s="1042">
        <v>0.184</v>
      </c>
      <c r="AB7" s="1049">
        <v>0.13900000000000001</v>
      </c>
      <c r="AC7" s="1039"/>
      <c r="AD7" s="1059" t="s">
        <v>1902</v>
      </c>
      <c r="AE7" s="1067">
        <v>0.107</v>
      </c>
      <c r="AF7" s="1067">
        <v>0.111</v>
      </c>
      <c r="AG7" s="1067">
        <v>0.129</v>
      </c>
      <c r="AH7" s="1076">
        <v>0.16400000000000001</v>
      </c>
      <c r="AI7" s="1039"/>
      <c r="AJ7" s="1039"/>
      <c r="AK7" s="1039"/>
    </row>
    <row r="8" spans="1:38" ht="13.5" customHeight="1">
      <c r="A8" s="983" t="s">
        <v>2185</v>
      </c>
      <c r="B8" s="991">
        <v>0.23899999999999999</v>
      </c>
      <c r="C8" s="999">
        <v>0.17499999999999999</v>
      </c>
      <c r="D8" s="999">
        <v>9.7000000000000003e-002</v>
      </c>
      <c r="E8" s="1007">
        <v>0</v>
      </c>
      <c r="F8" s="1014">
        <v>7.0000000000000007e-002</v>
      </c>
      <c r="G8" s="999">
        <v>5.5e-002</v>
      </c>
      <c r="H8" s="1024">
        <v>0</v>
      </c>
      <c r="I8" s="991">
        <v>4.4999999999999998e-002</v>
      </c>
      <c r="J8" s="1007">
        <v>0</v>
      </c>
      <c r="K8" s="1034">
        <v>0.38200000000000001</v>
      </c>
      <c r="L8" s="1042">
        <v>0.36699999999999999</v>
      </c>
      <c r="M8" s="1042">
        <v>0.312</v>
      </c>
      <c r="N8" s="1042">
        <v>0.24799999999999997</v>
      </c>
      <c r="O8" s="1042">
        <v>0.33700000000000002</v>
      </c>
      <c r="P8" s="1042">
        <v>0.318</v>
      </c>
      <c r="Q8" s="1042">
        <v>0.32200000000000001</v>
      </c>
      <c r="R8" s="1042">
        <v>0.30299999999999999</v>
      </c>
      <c r="S8" s="1042">
        <v>0.27300000000000002</v>
      </c>
      <c r="T8" s="1042">
        <v>0.25800000000000001</v>
      </c>
      <c r="U8" s="1042">
        <v>0.24000000000000002</v>
      </c>
      <c r="V8" s="1042">
        <v>0.26700000000000002</v>
      </c>
      <c r="W8" s="1042">
        <v>0.22500000000000001</v>
      </c>
      <c r="X8" s="1042">
        <v>0.19500000000000001</v>
      </c>
      <c r="Y8" s="1042">
        <v>0.20299999999999999</v>
      </c>
      <c r="Z8" s="1042">
        <v>0.18</v>
      </c>
      <c r="AA8" s="1042">
        <v>0.17</v>
      </c>
      <c r="AB8" s="1049">
        <v>0.125</v>
      </c>
      <c r="AC8" s="1039"/>
      <c r="AD8" s="1059" t="s">
        <v>2185</v>
      </c>
      <c r="AE8" s="1067">
        <v>0.11700000000000001</v>
      </c>
      <c r="AF8" s="1067">
        <v>0.122</v>
      </c>
      <c r="AG8" s="1067">
        <v>0.14399999999999999</v>
      </c>
      <c r="AH8" s="1076">
        <v>0.18099999999999999</v>
      </c>
      <c r="AI8" s="1039"/>
      <c r="AJ8" s="1039"/>
      <c r="AK8" s="1039"/>
    </row>
    <row r="9" spans="1:38" ht="13.5" customHeight="1">
      <c r="A9" s="983" t="s">
        <v>2186</v>
      </c>
      <c r="B9" s="991">
        <v>8.8999999999999996e-002</v>
      </c>
      <c r="C9" s="999">
        <v>6.5000000000000002e-002</v>
      </c>
      <c r="D9" s="999">
        <v>3.5999999999999997e-002</v>
      </c>
      <c r="E9" s="1007">
        <v>0</v>
      </c>
      <c r="F9" s="1014">
        <v>6.0999999999999999e-002</v>
      </c>
      <c r="G9" s="1021" t="s">
        <v>2187</v>
      </c>
      <c r="H9" s="1024">
        <v>0</v>
      </c>
      <c r="I9" s="991">
        <v>4.4999999999999998e-002</v>
      </c>
      <c r="J9" s="1007">
        <v>0</v>
      </c>
      <c r="K9" s="1034">
        <v>0.223</v>
      </c>
      <c r="L9" s="1021" t="s">
        <v>2187</v>
      </c>
      <c r="M9" s="1042">
        <v>0.16200000000000001</v>
      </c>
      <c r="N9" s="1042">
        <v>0.13800000000000001</v>
      </c>
      <c r="O9" s="1042">
        <v>0.17799999999999999</v>
      </c>
      <c r="P9" s="1042">
        <v>0.19899999999999998</v>
      </c>
      <c r="Q9" s="1021" t="s">
        <v>2187</v>
      </c>
      <c r="R9" s="1021" t="s">
        <v>2187</v>
      </c>
      <c r="S9" s="1042">
        <v>0.154</v>
      </c>
      <c r="T9" s="1021" t="s">
        <v>2187</v>
      </c>
      <c r="U9" s="1042">
        <v>0.17</v>
      </c>
      <c r="V9" s="1042">
        <v>0.11699999999999999</v>
      </c>
      <c r="W9" s="1021" t="s">
        <v>2187</v>
      </c>
      <c r="X9" s="1042">
        <v>0.125</v>
      </c>
      <c r="Y9" s="1042">
        <v>9.2999999999999999e-002</v>
      </c>
      <c r="Z9" s="1021" t="s">
        <v>2187</v>
      </c>
      <c r="AA9" s="1042">
        <v>0.10899999999999999</v>
      </c>
      <c r="AB9" s="1049">
        <v>6.4000000000000001e-002</v>
      </c>
      <c r="AC9" s="1039"/>
      <c r="AD9" s="1059" t="s">
        <v>2186</v>
      </c>
      <c r="AE9" s="1067">
        <v>0.20100000000000001</v>
      </c>
      <c r="AF9" s="1021" t="s">
        <v>2187</v>
      </c>
      <c r="AG9" s="1067">
        <v>0.27700000000000002</v>
      </c>
      <c r="AH9" s="1076">
        <v>0.32600000000000001</v>
      </c>
      <c r="AI9" s="1039"/>
      <c r="AJ9" s="1039"/>
      <c r="AK9" s="1039"/>
    </row>
    <row r="10" spans="1:38" ht="13.5" customHeight="1">
      <c r="A10" s="983" t="s">
        <v>1000</v>
      </c>
      <c r="B10" s="991">
        <v>4.3999999999999997e-002</v>
      </c>
      <c r="C10" s="999">
        <v>3.2000000000000001e-002</v>
      </c>
      <c r="D10" s="999">
        <v>1.7999999999999999e-002</v>
      </c>
      <c r="E10" s="1007">
        <v>0</v>
      </c>
      <c r="F10" s="1014">
        <v>1.4e-002</v>
      </c>
      <c r="G10" s="999">
        <v>1.2999999999999999e-002</v>
      </c>
      <c r="H10" s="1024">
        <v>0</v>
      </c>
      <c r="I10" s="991">
        <v>1.0999999999999999e-002</v>
      </c>
      <c r="J10" s="1007">
        <v>0</v>
      </c>
      <c r="K10" s="1034">
        <v>8.0999999999999989e-002</v>
      </c>
      <c r="L10" s="1042">
        <v>7.9999999999999988e-002</v>
      </c>
      <c r="M10" s="1042">
        <v>6.699999999999999e-002</v>
      </c>
      <c r="N10" s="1042">
        <v>5.4999999999999993e-002</v>
      </c>
      <c r="O10" s="1042">
        <v>6.9999999999999993e-002</v>
      </c>
      <c r="P10" s="1042">
        <v>6.8999999999999992e-002</v>
      </c>
      <c r="Q10" s="1042">
        <v>6.8999999999999992e-002</v>
      </c>
      <c r="R10" s="1042">
        <v>6.7999999999999991e-002</v>
      </c>
      <c r="S10" s="1042">
        <v>5.7999999999999996e-002</v>
      </c>
      <c r="T10" s="1042">
        <v>5.6999999999999995e-002</v>
      </c>
      <c r="U10" s="1042">
        <v>5.4999999999999993e-002</v>
      </c>
      <c r="V10" s="1042">
        <v>5.5999999999999994e-002</v>
      </c>
      <c r="W10" s="1042">
        <v>5.3999999999999992e-002</v>
      </c>
      <c r="X10" s="1042">
        <v>4.3999999999999997e-002</v>
      </c>
      <c r="Y10" s="1042">
        <v>4.3999999999999997e-002</v>
      </c>
      <c r="Z10" s="1042">
        <v>4.2999999999999997e-002</v>
      </c>
      <c r="AA10" s="1042">
        <v>4.0999999999999995e-002</v>
      </c>
      <c r="AB10" s="1049">
        <v>3.e-002</v>
      </c>
      <c r="AC10" s="1039"/>
      <c r="AD10" s="1059" t="s">
        <v>1000</v>
      </c>
      <c r="AE10" s="1067">
        <v>0.13500000000000001</v>
      </c>
      <c r="AF10" s="1067">
        <v>0.13700000000000001</v>
      </c>
      <c r="AG10" s="1067">
        <v>0.16400000000000001</v>
      </c>
      <c r="AH10" s="1076">
        <v>0.2</v>
      </c>
      <c r="AI10" s="1039"/>
      <c r="AJ10" s="1039"/>
      <c r="AK10" s="1039"/>
    </row>
    <row r="11" spans="1:38" ht="13.5" customHeight="1">
      <c r="A11" s="983" t="s">
        <v>496</v>
      </c>
      <c r="B11" s="991">
        <v>8.5999999999999993e-002</v>
      </c>
      <c r="C11" s="999">
        <v>6.3e-002</v>
      </c>
      <c r="D11" s="999">
        <v>3.5000000000000003e-002</v>
      </c>
      <c r="E11" s="1007">
        <v>0</v>
      </c>
      <c r="F11" s="1014">
        <v>2.1000000000000001e-002</v>
      </c>
      <c r="G11" s="1021" t="s">
        <v>2187</v>
      </c>
      <c r="H11" s="1024">
        <v>0</v>
      </c>
      <c r="I11" s="991">
        <v>2.8000000000000001e-002</v>
      </c>
      <c r="J11" s="1007">
        <v>0</v>
      </c>
      <c r="K11" s="1034">
        <v>0.159</v>
      </c>
      <c r="L11" s="1021" t="s">
        <v>2187</v>
      </c>
      <c r="M11" s="1042">
        <v>0.13799999999999998</v>
      </c>
      <c r="N11" s="1042">
        <v>0.11499999999999999</v>
      </c>
      <c r="O11" s="1042">
        <v>0.13100000000000001</v>
      </c>
      <c r="P11" s="1042">
        <v>0.13600000000000001</v>
      </c>
      <c r="Q11" s="1021" t="s">
        <v>2187</v>
      </c>
      <c r="R11" s="1021" t="s">
        <v>2187</v>
      </c>
      <c r="S11" s="1042">
        <v>0.10800000000000001</v>
      </c>
      <c r="T11" s="1021" t="s">
        <v>2187</v>
      </c>
      <c r="U11" s="1042">
        <v>0.10800000000000001</v>
      </c>
      <c r="V11" s="1042">
        <v>0.10999999999999999</v>
      </c>
      <c r="W11" s="1021" t="s">
        <v>2187</v>
      </c>
      <c r="X11" s="1042">
        <v>8.0000000000000016e-002</v>
      </c>
      <c r="Y11" s="1042">
        <v>8.6999999999999994e-002</v>
      </c>
      <c r="Z11" s="1021" t="s">
        <v>2187</v>
      </c>
      <c r="AA11" s="1042">
        <v>8.6999999999999994e-002</v>
      </c>
      <c r="AB11" s="1049">
        <v>5.9000000000000004e-002</v>
      </c>
      <c r="AC11" s="1039"/>
      <c r="AD11" s="1059" t="s">
        <v>496</v>
      </c>
      <c r="AE11" s="1067">
        <v>0.17599999999999999</v>
      </c>
      <c r="AF11" s="1021" t="s">
        <v>2187</v>
      </c>
      <c r="AG11" s="1067">
        <v>0.20200000000000001</v>
      </c>
      <c r="AH11" s="1076">
        <v>0.24299999999999999</v>
      </c>
      <c r="AI11" s="1039"/>
      <c r="AJ11" s="1039"/>
      <c r="AK11" s="1039"/>
    </row>
    <row r="12" spans="1:38" ht="13.5" customHeight="1">
      <c r="A12" s="983" t="s">
        <v>2188</v>
      </c>
      <c r="B12" s="991">
        <v>8.5999999999999993e-002</v>
      </c>
      <c r="C12" s="999">
        <v>6.3e-002</v>
      </c>
      <c r="D12" s="999">
        <v>3.5000000000000003e-002</v>
      </c>
      <c r="E12" s="1007">
        <v>0</v>
      </c>
      <c r="F12" s="1014">
        <v>2.1000000000000001e-002</v>
      </c>
      <c r="G12" s="1021" t="s">
        <v>2187</v>
      </c>
      <c r="H12" s="1024">
        <v>0</v>
      </c>
      <c r="I12" s="991">
        <v>2.8000000000000001e-002</v>
      </c>
      <c r="J12" s="1007">
        <v>0</v>
      </c>
      <c r="K12" s="1034">
        <v>0.159</v>
      </c>
      <c r="L12" s="1021" t="s">
        <v>2187</v>
      </c>
      <c r="M12" s="1042">
        <v>0.13799999999999998</v>
      </c>
      <c r="N12" s="1042">
        <v>0.11499999999999999</v>
      </c>
      <c r="O12" s="1042">
        <v>0.13100000000000001</v>
      </c>
      <c r="P12" s="1042">
        <v>0.13600000000000001</v>
      </c>
      <c r="Q12" s="1021" t="s">
        <v>2187</v>
      </c>
      <c r="R12" s="1021" t="s">
        <v>2187</v>
      </c>
      <c r="S12" s="1042">
        <v>0.10800000000000001</v>
      </c>
      <c r="T12" s="1021" t="s">
        <v>2187</v>
      </c>
      <c r="U12" s="1042">
        <v>0.10800000000000001</v>
      </c>
      <c r="V12" s="1042">
        <v>0.10999999999999999</v>
      </c>
      <c r="W12" s="1021" t="s">
        <v>2187</v>
      </c>
      <c r="X12" s="1042">
        <v>8.0000000000000016e-002</v>
      </c>
      <c r="Y12" s="1042">
        <v>8.6999999999999994e-002</v>
      </c>
      <c r="Z12" s="1021" t="s">
        <v>2187</v>
      </c>
      <c r="AA12" s="1042">
        <v>8.6999999999999994e-002</v>
      </c>
      <c r="AB12" s="1049">
        <v>5.9000000000000004e-002</v>
      </c>
      <c r="AC12" s="1039"/>
      <c r="AD12" s="1059" t="s">
        <v>2188</v>
      </c>
      <c r="AE12" s="1067">
        <v>0.17599999999999999</v>
      </c>
      <c r="AF12" s="1021" t="s">
        <v>2187</v>
      </c>
      <c r="AG12" s="1067">
        <v>0.20200000000000001</v>
      </c>
      <c r="AH12" s="1076">
        <v>0.24299999999999999</v>
      </c>
      <c r="AI12" s="1039"/>
      <c r="AJ12" s="1039"/>
      <c r="AK12" s="1039"/>
    </row>
    <row r="13" spans="1:38" ht="13.5" customHeight="1">
      <c r="A13" s="983" t="s">
        <v>1747</v>
      </c>
      <c r="B13" s="991">
        <v>6.4000000000000001e-002</v>
      </c>
      <c r="C13" s="999">
        <v>4.7e-002</v>
      </c>
      <c r="D13" s="999">
        <v>2.5999999999999999e-002</v>
      </c>
      <c r="E13" s="1007">
        <v>0</v>
      </c>
      <c r="F13" s="1014">
        <v>2.1000000000000001e-002</v>
      </c>
      <c r="G13" s="999">
        <v>1.9e-002</v>
      </c>
      <c r="H13" s="1024">
        <v>0</v>
      </c>
      <c r="I13" s="991">
        <v>2.8000000000000001e-002</v>
      </c>
      <c r="J13" s="1007">
        <v>0</v>
      </c>
      <c r="K13" s="1034">
        <v>0.13700000000000001</v>
      </c>
      <c r="L13" s="1042">
        <v>0.13500000000000001</v>
      </c>
      <c r="M13" s="1042">
        <v>0.11599999999999999</v>
      </c>
      <c r="N13" s="1042">
        <v>9.9000000000000005e-002</v>
      </c>
      <c r="O13" s="1042">
        <v>0.10900000000000001</v>
      </c>
      <c r="P13" s="1042">
        <v>0.12</v>
      </c>
      <c r="Q13" s="1042">
        <v>0.10700000000000001</v>
      </c>
      <c r="R13" s="1042">
        <v>0.11799999999999999</v>
      </c>
      <c r="S13" s="1042">
        <v>9.1999999999999998e-002</v>
      </c>
      <c r="T13" s="1042">
        <v>9.e-002</v>
      </c>
      <c r="U13" s="1042">
        <v>9.9000000000000005e-002</v>
      </c>
      <c r="V13" s="1042">
        <v>8.7999999999999995e-002</v>
      </c>
      <c r="W13" s="1042">
        <v>9.7000000000000003e-002</v>
      </c>
      <c r="X13" s="1042">
        <v>7.1000000000000008e-002</v>
      </c>
      <c r="Y13" s="1042">
        <v>7.1000000000000008e-002</v>
      </c>
      <c r="Z13" s="1042">
        <v>6.9000000000000006e-002</v>
      </c>
      <c r="AA13" s="1042">
        <v>7.8e-002</v>
      </c>
      <c r="AB13" s="1049">
        <v>5.e-002</v>
      </c>
      <c r="AC13" s="1039"/>
      <c r="AD13" s="1059" t="s">
        <v>1747</v>
      </c>
      <c r="AE13" s="1067">
        <v>0.20399999999999999</v>
      </c>
      <c r="AF13" s="1067">
        <v>0.20699999999999999</v>
      </c>
      <c r="AG13" s="1067">
        <v>0.24099999999999999</v>
      </c>
      <c r="AH13" s="1076">
        <v>0.28199999999999997</v>
      </c>
      <c r="AI13" s="1039"/>
      <c r="AJ13" s="1039"/>
      <c r="AK13" s="1039"/>
    </row>
    <row r="14" spans="1:38" ht="13.5" customHeight="1">
      <c r="A14" s="983" t="s">
        <v>2072</v>
      </c>
      <c r="B14" s="991">
        <v>6.7000000000000004e-002</v>
      </c>
      <c r="C14" s="999">
        <v>4.9000000000000002e-002</v>
      </c>
      <c r="D14" s="999">
        <v>2.7e-002</v>
      </c>
      <c r="E14" s="1007">
        <v>0</v>
      </c>
      <c r="F14" s="1014">
        <v>4.e-002</v>
      </c>
      <c r="G14" s="999">
        <v>3.5999999999999997e-002</v>
      </c>
      <c r="H14" s="1024">
        <v>0</v>
      </c>
      <c r="I14" s="991">
        <v>1.7999999999999999e-002</v>
      </c>
      <c r="J14" s="1007">
        <v>0</v>
      </c>
      <c r="K14" s="1034">
        <v>0.13800000000000001</v>
      </c>
      <c r="L14" s="1042">
        <v>0.13400000000000001</v>
      </c>
      <c r="M14" s="1042">
        <v>9.8000000000000004e-002</v>
      </c>
      <c r="N14" s="1042">
        <v>8.e-002</v>
      </c>
      <c r="O14" s="1042">
        <v>0.12000000000000001</v>
      </c>
      <c r="P14" s="1042">
        <v>0.12</v>
      </c>
      <c r="Q14" s="1042">
        <v>0.11600000000000001</v>
      </c>
      <c r="R14" s="1042">
        <v>0.11599999999999999</v>
      </c>
      <c r="S14" s="1042">
        <v>0.10199999999999999</v>
      </c>
      <c r="T14" s="1042">
        <v>9.799999999999999e-002</v>
      </c>
      <c r="U14" s="1042">
        <v>9.8000000000000004e-002</v>
      </c>
      <c r="V14" s="1042">
        <v>8.e-002</v>
      </c>
      <c r="W14" s="1042">
        <v>9.4e-002</v>
      </c>
      <c r="X14" s="1042">
        <v>8.e-002</v>
      </c>
      <c r="Y14" s="1042">
        <v>6.2e-002</v>
      </c>
      <c r="Z14" s="1042">
        <v>7.5999999999999998e-002</v>
      </c>
      <c r="AA14" s="1042">
        <v>5.7999999999999996e-002</v>
      </c>
      <c r="AB14" s="1049">
        <v>4.e-002</v>
      </c>
      <c r="AC14" s="1039"/>
      <c r="AD14" s="1059" t="s">
        <v>2072</v>
      </c>
      <c r="AE14" s="1067">
        <v>0.13</v>
      </c>
      <c r="AF14" s="1067">
        <v>0.13400000000000001</v>
      </c>
      <c r="AG14" s="1067">
        <v>0.183</v>
      </c>
      <c r="AH14" s="1076">
        <v>0.22500000000000001</v>
      </c>
      <c r="AI14" s="1039"/>
      <c r="AJ14" s="1039"/>
      <c r="AK14" s="1039"/>
    </row>
    <row r="15" spans="1:38" ht="13.5" customHeight="1">
      <c r="A15" s="983" t="s">
        <v>2189</v>
      </c>
      <c r="B15" s="991">
        <v>6.7000000000000004e-002</v>
      </c>
      <c r="C15" s="999">
        <v>4.9000000000000002e-002</v>
      </c>
      <c r="D15" s="999">
        <v>2.7e-002</v>
      </c>
      <c r="E15" s="1007">
        <v>0</v>
      </c>
      <c r="F15" s="1014">
        <v>4.e-002</v>
      </c>
      <c r="G15" s="999">
        <v>3.5999999999999997e-002</v>
      </c>
      <c r="H15" s="1024">
        <v>0</v>
      </c>
      <c r="I15" s="991">
        <v>1.7999999999999999e-002</v>
      </c>
      <c r="J15" s="1007">
        <v>0</v>
      </c>
      <c r="K15" s="1034">
        <v>0.13800000000000001</v>
      </c>
      <c r="L15" s="1042">
        <v>0.13400000000000001</v>
      </c>
      <c r="M15" s="1042">
        <v>9.8000000000000004e-002</v>
      </c>
      <c r="N15" s="1042">
        <v>8.e-002</v>
      </c>
      <c r="O15" s="1042">
        <v>0.12000000000000001</v>
      </c>
      <c r="P15" s="1042">
        <v>0.12</v>
      </c>
      <c r="Q15" s="1042">
        <v>0.11600000000000001</v>
      </c>
      <c r="R15" s="1042">
        <v>0.11599999999999999</v>
      </c>
      <c r="S15" s="1042">
        <v>0.10199999999999999</v>
      </c>
      <c r="T15" s="1042">
        <v>9.799999999999999e-002</v>
      </c>
      <c r="U15" s="1042">
        <v>9.8000000000000004e-002</v>
      </c>
      <c r="V15" s="1042">
        <v>8.e-002</v>
      </c>
      <c r="W15" s="1042">
        <v>9.4e-002</v>
      </c>
      <c r="X15" s="1042">
        <v>8.e-002</v>
      </c>
      <c r="Y15" s="1042">
        <v>6.2e-002</v>
      </c>
      <c r="Z15" s="1042">
        <v>7.5999999999999998e-002</v>
      </c>
      <c r="AA15" s="1042">
        <v>5.7999999999999996e-002</v>
      </c>
      <c r="AB15" s="1049">
        <v>4.e-002</v>
      </c>
      <c r="AC15" s="1039"/>
      <c r="AD15" s="1059" t="s">
        <v>2189</v>
      </c>
      <c r="AE15" s="1067">
        <v>0.13</v>
      </c>
      <c r="AF15" s="1067">
        <v>0.13400000000000001</v>
      </c>
      <c r="AG15" s="1067">
        <v>0.183</v>
      </c>
      <c r="AH15" s="1076">
        <v>0.22500000000000001</v>
      </c>
      <c r="AI15" s="1039"/>
      <c r="AJ15" s="1039"/>
      <c r="AK15" s="1039"/>
    </row>
    <row r="16" spans="1:38" ht="13.5" customHeight="1">
      <c r="A16" s="983" t="s">
        <v>393</v>
      </c>
      <c r="B16" s="991">
        <v>6.4000000000000001e-002</v>
      </c>
      <c r="C16" s="999">
        <v>4.7e-002</v>
      </c>
      <c r="D16" s="999">
        <v>2.5999999999999999e-002</v>
      </c>
      <c r="E16" s="1007">
        <v>0</v>
      </c>
      <c r="F16" s="1014">
        <v>1.7000000000000001e-002</v>
      </c>
      <c r="G16" s="999">
        <v>1.4999999999999999e-002</v>
      </c>
      <c r="H16" s="1024">
        <v>0</v>
      </c>
      <c r="I16" s="991">
        <v>1.2999999999999999e-002</v>
      </c>
      <c r="J16" s="1007">
        <v>0</v>
      </c>
      <c r="K16" s="1034">
        <v>0.10299999999999999</v>
      </c>
      <c r="L16" s="1042">
        <v>0.10099999999999999</v>
      </c>
      <c r="M16" s="1042">
        <v>8.5999999999999993e-002</v>
      </c>
      <c r="N16" s="1042">
        <v>6.8999999999999992e-002</v>
      </c>
      <c r="O16" s="1021" t="s">
        <v>2187</v>
      </c>
      <c r="P16" s="1021" t="s">
        <v>2187</v>
      </c>
      <c r="Q16" s="1021" t="s">
        <v>2187</v>
      </c>
      <c r="R16" s="1021" t="s">
        <v>2187</v>
      </c>
      <c r="S16" s="1021" t="s">
        <v>2187</v>
      </c>
      <c r="T16" s="1021" t="s">
        <v>2187</v>
      </c>
      <c r="U16" s="1021" t="s">
        <v>2187</v>
      </c>
      <c r="V16" s="1021" t="s">
        <v>2187</v>
      </c>
      <c r="W16" s="1021" t="s">
        <v>2187</v>
      </c>
      <c r="X16" s="1021" t="s">
        <v>2187</v>
      </c>
      <c r="Y16" s="1021" t="s">
        <v>2187</v>
      </c>
      <c r="Z16" s="1021" t="s">
        <v>2187</v>
      </c>
      <c r="AA16" s="1021" t="s">
        <v>2187</v>
      </c>
      <c r="AB16" s="1050" t="s">
        <v>2187</v>
      </c>
      <c r="AC16" s="1039"/>
      <c r="AD16" s="1059" t="s">
        <v>393</v>
      </c>
      <c r="AE16" s="1067">
        <v>0.126</v>
      </c>
      <c r="AF16" s="1067">
        <v>0.128</v>
      </c>
      <c r="AG16" s="1067">
        <v>0.151</v>
      </c>
      <c r="AH16" s="1076">
        <v>0.188</v>
      </c>
      <c r="AI16" s="1039"/>
      <c r="AJ16" s="1039"/>
      <c r="AK16" s="1039"/>
    </row>
    <row r="17" spans="1:40" ht="13.5" customHeight="1">
      <c r="A17" s="983" t="s">
        <v>457</v>
      </c>
      <c r="B17" s="991">
        <v>6.4000000000000001e-002</v>
      </c>
      <c r="C17" s="999">
        <v>4.7e-002</v>
      </c>
      <c r="D17" s="999">
        <v>2.5999999999999999e-002</v>
      </c>
      <c r="E17" s="1007">
        <v>0</v>
      </c>
      <c r="F17" s="1014">
        <v>1.7000000000000001e-002</v>
      </c>
      <c r="G17" s="999">
        <v>1.4999999999999999e-002</v>
      </c>
      <c r="H17" s="1024">
        <v>0</v>
      </c>
      <c r="I17" s="991">
        <v>1.2999999999999999e-002</v>
      </c>
      <c r="J17" s="1007">
        <v>0</v>
      </c>
      <c r="K17" s="1034">
        <v>0.10299999999999999</v>
      </c>
      <c r="L17" s="1042">
        <v>0.10099999999999999</v>
      </c>
      <c r="M17" s="1042">
        <v>8.5999999999999993e-002</v>
      </c>
      <c r="N17" s="1042">
        <v>6.8999999999999992e-002</v>
      </c>
      <c r="O17" s="1042">
        <v>9.e-002</v>
      </c>
      <c r="P17" s="1042">
        <v>8.5999999999999993e-002</v>
      </c>
      <c r="Q17" s="1042">
        <v>8.7999999999999995e-002</v>
      </c>
      <c r="R17" s="1042">
        <v>8.3999999999999991e-002</v>
      </c>
      <c r="S17" s="1042">
        <v>7.2999999999999995e-002</v>
      </c>
      <c r="T17" s="1042">
        <v>7.0999999999999994e-002</v>
      </c>
      <c r="U17" s="1042">
        <v>6.4999999999999988e-002</v>
      </c>
      <c r="V17" s="1042">
        <v>7.2999999999999995e-002</v>
      </c>
      <c r="W17" s="1042">
        <v>6.2999999999999987e-002</v>
      </c>
      <c r="X17" s="1042">
        <v>5.1999999999999998e-002</v>
      </c>
      <c r="Y17" s="1042">
        <v>5.6000000000000001e-002</v>
      </c>
      <c r="Z17" s="1042">
        <v>5.e-002</v>
      </c>
      <c r="AA17" s="1042">
        <v>4.8000000000000001e-002</v>
      </c>
      <c r="AB17" s="1049">
        <v>3.4999999999999996e-002</v>
      </c>
      <c r="AC17" s="1039"/>
      <c r="AD17" s="1059" t="s">
        <v>457</v>
      </c>
      <c r="AE17" s="1067">
        <v>0.126</v>
      </c>
      <c r="AF17" s="1067">
        <v>0.128</v>
      </c>
      <c r="AG17" s="1067">
        <v>0.151</v>
      </c>
      <c r="AH17" s="1076">
        <v>0.188</v>
      </c>
      <c r="AI17" s="1039"/>
      <c r="AJ17" s="1039"/>
      <c r="AK17" s="1039"/>
    </row>
    <row r="18" spans="1:40" ht="13.5" customHeight="1">
      <c r="A18" s="983" t="s">
        <v>225</v>
      </c>
      <c r="B18" s="991">
        <v>5.7000000000000002e-002</v>
      </c>
      <c r="C18" s="999">
        <v>4.1000000000000002e-002</v>
      </c>
      <c r="D18" s="999">
        <v>2.3e-002</v>
      </c>
      <c r="E18" s="1007">
        <v>0</v>
      </c>
      <c r="F18" s="1014">
        <v>1.7000000000000001e-002</v>
      </c>
      <c r="G18" s="999">
        <v>1.4999999999999999e-002</v>
      </c>
      <c r="H18" s="1024">
        <v>0</v>
      </c>
      <c r="I18" s="991">
        <v>1.2999999999999999e-002</v>
      </c>
      <c r="J18" s="1007">
        <v>0</v>
      </c>
      <c r="K18" s="1034">
        <v>9.6000000000000002e-002</v>
      </c>
      <c r="L18" s="1042">
        <v>9.4e-002</v>
      </c>
      <c r="M18" s="1042">
        <v>7.9000000000000001e-002</v>
      </c>
      <c r="N18" s="1042">
        <v>6.3e-002</v>
      </c>
      <c r="O18" s="1042">
        <v>8.3000000000000004e-002</v>
      </c>
      <c r="P18" s="1042">
        <v>8.e-002</v>
      </c>
      <c r="Q18" s="1042">
        <v>8.1000000000000003e-002</v>
      </c>
      <c r="R18" s="1042">
        <v>7.8e-002</v>
      </c>
      <c r="S18" s="1042">
        <v>6.7000000000000004e-002</v>
      </c>
      <c r="T18" s="1042">
        <v>6.5000000000000002e-002</v>
      </c>
      <c r="U18" s="1042">
        <v>6.2e-002</v>
      </c>
      <c r="V18" s="1042">
        <v>6.6000000000000003e-002</v>
      </c>
      <c r="W18" s="1042">
        <v>6.e-002</v>
      </c>
      <c r="X18" s="1042">
        <v>4.9000000000000002e-002</v>
      </c>
      <c r="Y18" s="1042">
        <v>5.e-002</v>
      </c>
      <c r="Z18" s="1042">
        <v>4.7e-002</v>
      </c>
      <c r="AA18" s="1042">
        <v>4.4999999999999998e-002</v>
      </c>
      <c r="AB18" s="1049">
        <v>3.2000000000000001e-002</v>
      </c>
      <c r="AC18" s="1039"/>
      <c r="AD18" s="1059" t="s">
        <v>225</v>
      </c>
      <c r="AE18" s="1067">
        <v>0.13500000000000001</v>
      </c>
      <c r="AF18" s="1067">
        <v>0.13800000000000001</v>
      </c>
      <c r="AG18" s="1067">
        <v>0.16400000000000001</v>
      </c>
      <c r="AH18" s="1076">
        <v>0.20599999999999999</v>
      </c>
      <c r="AI18" s="1039"/>
      <c r="AJ18" s="1039"/>
      <c r="AK18" s="1039"/>
    </row>
    <row r="19" spans="1:40" ht="13.5" customHeight="1">
      <c r="A19" s="983" t="s">
        <v>1121</v>
      </c>
      <c r="B19" s="991">
        <v>5.3999999999999999e-002</v>
      </c>
      <c r="C19" s="999">
        <v>4.e-002</v>
      </c>
      <c r="D19" s="999">
        <v>2.1999999999999999e-002</v>
      </c>
      <c r="E19" s="1007">
        <v>0</v>
      </c>
      <c r="F19" s="1014">
        <v>1.7000000000000001e-002</v>
      </c>
      <c r="G19" s="999">
        <v>1.4999999999999999e-002</v>
      </c>
      <c r="H19" s="1024">
        <v>0</v>
      </c>
      <c r="I19" s="991">
        <v>1.2999999999999999e-002</v>
      </c>
      <c r="J19" s="1007">
        <v>0</v>
      </c>
      <c r="K19" s="1034">
        <v>9.2999999999999999e-002</v>
      </c>
      <c r="L19" s="1042">
        <v>9.0999999999999998e-002</v>
      </c>
      <c r="M19" s="1042">
        <v>7.5999999999999998e-002</v>
      </c>
      <c r="N19" s="1042">
        <v>6.2e-002</v>
      </c>
      <c r="O19" s="1042">
        <v>8.e-002</v>
      </c>
      <c r="P19" s="1042">
        <v>7.9000000000000001e-002</v>
      </c>
      <c r="Q19" s="1042">
        <v>7.8e-002</v>
      </c>
      <c r="R19" s="1042">
        <v>7.6999999999999999e-002</v>
      </c>
      <c r="S19" s="1042">
        <v>6.6000000000000003e-002</v>
      </c>
      <c r="T19" s="1042">
        <v>6.4000000000000001e-002</v>
      </c>
      <c r="U19" s="1042">
        <v>6.0999999999999999e-002</v>
      </c>
      <c r="V19" s="1042">
        <v>6.3e-002</v>
      </c>
      <c r="W19" s="1042">
        <v>5.8999999999999997e-002</v>
      </c>
      <c r="X19" s="1042">
        <v>4.8000000000000001e-002</v>
      </c>
      <c r="Y19" s="1042">
        <v>4.9000000000000002e-002</v>
      </c>
      <c r="Z19" s="1042">
        <v>4.5999999999999999e-002</v>
      </c>
      <c r="AA19" s="1042">
        <v>4.3999999999999997e-002</v>
      </c>
      <c r="AB19" s="1049">
        <v>3.1e-002</v>
      </c>
      <c r="AC19" s="1039"/>
      <c r="AD19" s="1059" t="s">
        <v>1121</v>
      </c>
      <c r="AE19" s="1067">
        <v>0.13900000000000001</v>
      </c>
      <c r="AF19" s="1067">
        <v>0.14199999999999999</v>
      </c>
      <c r="AG19" s="1067">
        <v>0.17100000000000001</v>
      </c>
      <c r="AH19" s="1076">
        <v>0.20899999999999999</v>
      </c>
      <c r="AI19" s="1039"/>
      <c r="AJ19" s="1039"/>
      <c r="AK19" s="1039"/>
    </row>
    <row r="20" spans="1:40" ht="13.5" customHeight="1">
      <c r="A20" s="983" t="s">
        <v>2190</v>
      </c>
      <c r="B20" s="991">
        <v>6.4000000000000001e-002</v>
      </c>
      <c r="C20" s="999">
        <v>4.7e-002</v>
      </c>
      <c r="D20" s="999">
        <v>2.5999999999999999e-002</v>
      </c>
      <c r="E20" s="1007">
        <v>0</v>
      </c>
      <c r="F20" s="1014">
        <v>1.7000000000000001e-002</v>
      </c>
      <c r="G20" s="1021" t="s">
        <v>2187</v>
      </c>
      <c r="H20" s="1024">
        <v>0</v>
      </c>
      <c r="I20" s="991">
        <v>1.2999999999999999e-002</v>
      </c>
      <c r="J20" s="1007">
        <v>0</v>
      </c>
      <c r="K20" s="1034">
        <v>0.10299999999999999</v>
      </c>
      <c r="L20" s="1021" t="s">
        <v>2187</v>
      </c>
      <c r="M20" s="1042">
        <v>8.5999999999999993e-002</v>
      </c>
      <c r="N20" s="1042">
        <v>6.8999999999999992e-002</v>
      </c>
      <c r="O20" s="1042">
        <v>9.e-002</v>
      </c>
      <c r="P20" s="1042">
        <v>8.5999999999999993e-002</v>
      </c>
      <c r="Q20" s="1021" t="s">
        <v>2187</v>
      </c>
      <c r="R20" s="1021" t="s">
        <v>2187</v>
      </c>
      <c r="S20" s="1042">
        <v>7.2999999999999995e-002</v>
      </c>
      <c r="T20" s="1021" t="s">
        <v>2187</v>
      </c>
      <c r="U20" s="1042">
        <v>6.4999999999999988e-002</v>
      </c>
      <c r="V20" s="1042">
        <v>7.2999999999999995e-002</v>
      </c>
      <c r="W20" s="1021" t="s">
        <v>2187</v>
      </c>
      <c r="X20" s="1042">
        <v>5.1999999999999998e-002</v>
      </c>
      <c r="Y20" s="1042">
        <v>5.6000000000000001e-002</v>
      </c>
      <c r="Z20" s="1021" t="s">
        <v>2187</v>
      </c>
      <c r="AA20" s="1042">
        <v>4.8000000000000001e-002</v>
      </c>
      <c r="AB20" s="1049">
        <v>3.4999999999999996e-002</v>
      </c>
      <c r="AC20" s="1039"/>
      <c r="AD20" s="1059" t="s">
        <v>2190</v>
      </c>
      <c r="AE20" s="1067">
        <v>0.126</v>
      </c>
      <c r="AF20" s="1021" t="s">
        <v>2187</v>
      </c>
      <c r="AG20" s="1067">
        <v>0.151</v>
      </c>
      <c r="AH20" s="1076">
        <v>0.188</v>
      </c>
      <c r="AI20" s="1039"/>
      <c r="AJ20" s="1039"/>
      <c r="AK20" s="1039"/>
    </row>
    <row r="21" spans="1:40" ht="13.5" customHeight="1">
      <c r="A21" s="983" t="s">
        <v>81</v>
      </c>
      <c r="B21" s="991">
        <v>6.4000000000000001e-002</v>
      </c>
      <c r="C21" s="999">
        <v>4.7e-002</v>
      </c>
      <c r="D21" s="999">
        <v>2.5999999999999999e-002</v>
      </c>
      <c r="E21" s="1007">
        <v>0</v>
      </c>
      <c r="F21" s="1014">
        <v>1.7000000000000001e-002</v>
      </c>
      <c r="G21" s="999">
        <v>1.4999999999999999e-002</v>
      </c>
      <c r="H21" s="1024">
        <v>0</v>
      </c>
      <c r="I21" s="991">
        <v>1.2999999999999999e-002</v>
      </c>
      <c r="J21" s="1007">
        <v>0</v>
      </c>
      <c r="K21" s="1034">
        <v>0.10299999999999999</v>
      </c>
      <c r="L21" s="1042">
        <v>0.10099999999999999</v>
      </c>
      <c r="M21" s="1042">
        <v>8.5999999999999993e-002</v>
      </c>
      <c r="N21" s="1042">
        <v>6.8999999999999992e-002</v>
      </c>
      <c r="O21" s="1042">
        <v>9.e-002</v>
      </c>
      <c r="P21" s="1042">
        <v>8.5999999999999993e-002</v>
      </c>
      <c r="Q21" s="1042">
        <v>8.7999999999999995e-002</v>
      </c>
      <c r="R21" s="1042">
        <v>8.3999999999999991e-002</v>
      </c>
      <c r="S21" s="1042">
        <v>7.2999999999999995e-002</v>
      </c>
      <c r="T21" s="1042">
        <v>7.0999999999999994e-002</v>
      </c>
      <c r="U21" s="1042">
        <v>6.4999999999999988e-002</v>
      </c>
      <c r="V21" s="1042">
        <v>7.2999999999999995e-002</v>
      </c>
      <c r="W21" s="1042">
        <v>6.2999999999999987e-002</v>
      </c>
      <c r="X21" s="1042">
        <v>5.1999999999999998e-002</v>
      </c>
      <c r="Y21" s="1042">
        <v>5.6000000000000001e-002</v>
      </c>
      <c r="Z21" s="1042">
        <v>5.e-002</v>
      </c>
      <c r="AA21" s="1042">
        <v>4.8000000000000001e-002</v>
      </c>
      <c r="AB21" s="1049">
        <v>3.4999999999999996e-002</v>
      </c>
      <c r="AC21" s="1039"/>
      <c r="AD21" s="1059" t="s">
        <v>81</v>
      </c>
      <c r="AE21" s="1067">
        <v>0.126</v>
      </c>
      <c r="AF21" s="1067">
        <v>0.128</v>
      </c>
      <c r="AG21" s="1067">
        <v>0.151</v>
      </c>
      <c r="AH21" s="1076">
        <v>0.188</v>
      </c>
      <c r="AI21" s="1039"/>
      <c r="AJ21" s="1039"/>
      <c r="AK21" s="1039"/>
    </row>
    <row r="22" spans="1:40" ht="13.5" customHeight="1">
      <c r="A22" s="983" t="s">
        <v>2191</v>
      </c>
      <c r="B22" s="991">
        <v>8.5999999999999993e-002</v>
      </c>
      <c r="C22" s="999">
        <v>6.3e-002</v>
      </c>
      <c r="D22" s="999">
        <v>3.5000000000000003e-002</v>
      </c>
      <c r="E22" s="1007">
        <v>0</v>
      </c>
      <c r="F22" s="1014">
        <v>1.9e-002</v>
      </c>
      <c r="G22" s="999">
        <v>1.6e-002</v>
      </c>
      <c r="H22" s="1024">
        <v>0</v>
      </c>
      <c r="I22" s="991">
        <v>2.5999999999999999e-002</v>
      </c>
      <c r="J22" s="1007">
        <v>0</v>
      </c>
      <c r="K22" s="1034">
        <v>0.14700000000000002</v>
      </c>
      <c r="L22" s="1042">
        <v>0.14400000000000002</v>
      </c>
      <c r="M22" s="1042">
        <v>0.128</v>
      </c>
      <c r="N22" s="1042">
        <v>0.105</v>
      </c>
      <c r="O22" s="1042">
        <v>0.121</v>
      </c>
      <c r="P22" s="1042">
        <v>0.124</v>
      </c>
      <c r="Q22" s="1042">
        <v>0.11799999999999999</v>
      </c>
      <c r="R22" s="1042">
        <v>0.121</v>
      </c>
      <c r="S22" s="1042">
        <v>9.8000000000000004e-002</v>
      </c>
      <c r="T22" s="1042">
        <v>9.5000000000000001e-002</v>
      </c>
      <c r="U22" s="1042">
        <v>9.6000000000000002e-002</v>
      </c>
      <c r="V22" s="1042">
        <v>0.10199999999999999</v>
      </c>
      <c r="W22" s="1042">
        <v>9.2999999999999999e-002</v>
      </c>
      <c r="X22" s="1042">
        <v>7.0000000000000007e-002</v>
      </c>
      <c r="Y22" s="1042">
        <v>7.9000000000000001e-002</v>
      </c>
      <c r="Z22" s="1042">
        <v>6.7000000000000004e-002</v>
      </c>
      <c r="AA22" s="1042">
        <v>7.6999999999999999e-002</v>
      </c>
      <c r="AB22" s="1049">
        <v>5.1000000000000004e-002</v>
      </c>
      <c r="AC22" s="1039"/>
      <c r="AD22" s="1059" t="s">
        <v>2191</v>
      </c>
      <c r="AE22" s="1067">
        <v>0.17599999999999999</v>
      </c>
      <c r="AF22" s="1067">
        <v>0.18</v>
      </c>
      <c r="AG22" s="1067">
        <v>0.20300000000000001</v>
      </c>
      <c r="AH22" s="1076">
        <v>0.247</v>
      </c>
      <c r="AI22" s="1039"/>
      <c r="AJ22" s="1039"/>
      <c r="AK22" s="1039"/>
    </row>
    <row r="23" spans="1:40" ht="13.5" customHeight="1">
      <c r="A23" s="983" t="s">
        <v>2192</v>
      </c>
      <c r="B23" s="991">
        <v>8.5999999999999993e-002</v>
      </c>
      <c r="C23" s="999">
        <v>6.3e-002</v>
      </c>
      <c r="D23" s="999">
        <v>3.5000000000000003e-002</v>
      </c>
      <c r="E23" s="1007">
        <v>0</v>
      </c>
      <c r="F23" s="1014">
        <v>1.9e-002</v>
      </c>
      <c r="G23" s="999">
        <v>1.6e-002</v>
      </c>
      <c r="H23" s="1024">
        <v>0</v>
      </c>
      <c r="I23" s="991">
        <v>2.5999999999999999e-002</v>
      </c>
      <c r="J23" s="1007">
        <v>0</v>
      </c>
      <c r="K23" s="1034">
        <v>0.14700000000000002</v>
      </c>
      <c r="L23" s="1042">
        <v>0.14400000000000002</v>
      </c>
      <c r="M23" s="1042">
        <v>0.128</v>
      </c>
      <c r="N23" s="1042">
        <v>0.105</v>
      </c>
      <c r="O23" s="1042">
        <v>0.121</v>
      </c>
      <c r="P23" s="1042">
        <v>0.124</v>
      </c>
      <c r="Q23" s="1042">
        <v>0.11799999999999999</v>
      </c>
      <c r="R23" s="1042">
        <v>0.121</v>
      </c>
      <c r="S23" s="1042">
        <v>9.8000000000000004e-002</v>
      </c>
      <c r="T23" s="1042">
        <v>9.5000000000000001e-002</v>
      </c>
      <c r="U23" s="1042">
        <v>9.6000000000000002e-002</v>
      </c>
      <c r="V23" s="1042">
        <v>0.10199999999999999</v>
      </c>
      <c r="W23" s="1042">
        <v>9.2999999999999999e-002</v>
      </c>
      <c r="X23" s="1042">
        <v>7.0000000000000007e-002</v>
      </c>
      <c r="Y23" s="1042">
        <v>7.9000000000000001e-002</v>
      </c>
      <c r="Z23" s="1042">
        <v>6.7000000000000004e-002</v>
      </c>
      <c r="AA23" s="1042">
        <v>7.6999999999999999e-002</v>
      </c>
      <c r="AB23" s="1049">
        <v>5.1000000000000004e-002</v>
      </c>
      <c r="AC23" s="1039"/>
      <c r="AD23" s="1059" t="s">
        <v>2192</v>
      </c>
      <c r="AE23" s="1067">
        <v>0.17599999999999999</v>
      </c>
      <c r="AF23" s="1067">
        <v>0.18</v>
      </c>
      <c r="AG23" s="1067">
        <v>0.20300000000000001</v>
      </c>
      <c r="AH23" s="1076">
        <v>0.247</v>
      </c>
      <c r="AI23" s="1039"/>
      <c r="AJ23" s="1039"/>
      <c r="AK23" s="1039"/>
    </row>
    <row r="24" spans="1:40">
      <c r="A24" s="983" t="s">
        <v>1585</v>
      </c>
      <c r="B24" s="991">
        <v>0.15</v>
      </c>
      <c r="C24" s="999">
        <v>0.11</v>
      </c>
      <c r="D24" s="999">
        <v>6.0999999999999999e-002</v>
      </c>
      <c r="E24" s="1007">
        <v>0</v>
      </c>
      <c r="F24" s="1014">
        <v>1.9e-002</v>
      </c>
      <c r="G24" s="999">
        <v>1.6e-002</v>
      </c>
      <c r="H24" s="1024">
        <v>0</v>
      </c>
      <c r="I24" s="991">
        <v>2.5999999999999999e-002</v>
      </c>
      <c r="J24" s="1007">
        <v>0</v>
      </c>
      <c r="K24" s="1034">
        <v>0.21099999999999997</v>
      </c>
      <c r="L24" s="1042">
        <v>0.20799999999999996</v>
      </c>
      <c r="M24" s="1042">
        <v>0.192</v>
      </c>
      <c r="N24" s="1042">
        <v>0.15200000000000002</v>
      </c>
      <c r="O24" s="1042">
        <v>0.185</v>
      </c>
      <c r="P24" s="1042">
        <v>0.17099999999999999</v>
      </c>
      <c r="Q24" s="1042">
        <v>0.182</v>
      </c>
      <c r="R24" s="1042">
        <v>0.16799999999999998</v>
      </c>
      <c r="S24" s="1042">
        <v>0.14500000000000002</v>
      </c>
      <c r="T24" s="1042">
        <v>0.14200000000000002</v>
      </c>
      <c r="U24" s="1042">
        <v>0.122</v>
      </c>
      <c r="V24" s="1042">
        <v>0.16599999999999998</v>
      </c>
      <c r="W24" s="1042">
        <v>0.11899999999999999</v>
      </c>
      <c r="X24" s="1042">
        <v>9.6000000000000002e-002</v>
      </c>
      <c r="Y24" s="1042">
        <v>0.126</v>
      </c>
      <c r="Z24" s="1042">
        <v>9.2999999999999999e-002</v>
      </c>
      <c r="AA24" s="1042">
        <v>0.10299999999999999</v>
      </c>
      <c r="AB24" s="1049">
        <v>7.6999999999999999e-002</v>
      </c>
      <c r="AC24" s="1039"/>
      <c r="AD24" s="1059" t="s">
        <v>1585</v>
      </c>
      <c r="AE24" s="1067">
        <v>0.123</v>
      </c>
      <c r="AF24" s="1067">
        <v>0.125</v>
      </c>
      <c r="AG24" s="1067">
        <v>0.13500000000000001</v>
      </c>
      <c r="AH24" s="1076">
        <v>0.17100000000000001</v>
      </c>
      <c r="AI24" s="1039"/>
      <c r="AJ24" s="1039"/>
      <c r="AK24" s="1039"/>
    </row>
    <row r="25" spans="1:40">
      <c r="A25" s="983" t="s">
        <v>2193</v>
      </c>
      <c r="B25" s="991">
        <v>8.1000000000000003e-002</v>
      </c>
      <c r="C25" s="999">
        <v>5.8999999999999997e-002</v>
      </c>
      <c r="D25" s="999">
        <v>3.3000000000000002e-002</v>
      </c>
      <c r="E25" s="1007">
        <v>0</v>
      </c>
      <c r="F25" s="1014">
        <v>1.2999999999999999e-002</v>
      </c>
      <c r="G25" s="999">
        <v>1.e-002</v>
      </c>
      <c r="H25" s="1024">
        <v>0</v>
      </c>
      <c r="I25" s="991">
        <v>2.e-002</v>
      </c>
      <c r="J25" s="1007">
        <v>0</v>
      </c>
      <c r="K25" s="1034">
        <v>0.13100000000000001</v>
      </c>
      <c r="L25" s="1042">
        <v>0.128</v>
      </c>
      <c r="M25" s="1042">
        <v>0.11800000000000001</v>
      </c>
      <c r="N25" s="1042">
        <v>9.6000000000000002e-002</v>
      </c>
      <c r="O25" s="1042">
        <v>0.111</v>
      </c>
      <c r="P25" s="1042">
        <v>0.109</v>
      </c>
      <c r="Q25" s="1042">
        <v>0.108</v>
      </c>
      <c r="R25" s="1042">
        <v>0.106</v>
      </c>
      <c r="S25" s="1042">
        <v>8.8999999999999996e-002</v>
      </c>
      <c r="T25" s="1042">
        <v>8.5999999999999993e-002</v>
      </c>
      <c r="U25" s="1042">
        <v>8.3000000000000004e-002</v>
      </c>
      <c r="V25" s="1042">
        <v>9.8000000000000004e-002</v>
      </c>
      <c r="W25" s="1042">
        <v>8.e-002</v>
      </c>
      <c r="X25" s="1042">
        <v>6.3e-002</v>
      </c>
      <c r="Y25" s="1042">
        <v>7.5999999999999998e-002</v>
      </c>
      <c r="Z25" s="1042">
        <v>6.0000000000000005e-002</v>
      </c>
      <c r="AA25" s="1042">
        <v>7.0000000000000007e-002</v>
      </c>
      <c r="AB25" s="1049">
        <v>5.e-002</v>
      </c>
      <c r="AC25" s="1039"/>
      <c r="AD25" s="1059" t="s">
        <v>2193</v>
      </c>
      <c r="AE25" s="1067">
        <v>0.152</v>
      </c>
      <c r="AF25" s="1067">
        <v>0.156</v>
      </c>
      <c r="AG25" s="1067">
        <v>0.16900000000000001</v>
      </c>
      <c r="AH25" s="1076">
        <v>0.20799999999999999</v>
      </c>
      <c r="AI25" s="1039"/>
      <c r="AJ25" s="1039"/>
      <c r="AK25" s="1039"/>
    </row>
    <row r="26" spans="1:40">
      <c r="A26" s="983" t="s">
        <v>2194</v>
      </c>
      <c r="B26" s="991">
        <v>0.126</v>
      </c>
      <c r="C26" s="999">
        <v>9.1999999999999998e-002</v>
      </c>
      <c r="D26" s="999">
        <v>5.0999999999999997e-002</v>
      </c>
      <c r="E26" s="1007">
        <v>0</v>
      </c>
      <c r="F26" s="1014">
        <v>1.2999999999999999e-002</v>
      </c>
      <c r="G26" s="999">
        <v>1.e-002</v>
      </c>
      <c r="H26" s="1024">
        <v>0</v>
      </c>
      <c r="I26" s="991">
        <v>2.e-002</v>
      </c>
      <c r="J26" s="1007">
        <v>0</v>
      </c>
      <c r="K26" s="1034">
        <v>0.17599999999999999</v>
      </c>
      <c r="L26" s="1042">
        <v>0.17299999999999999</v>
      </c>
      <c r="M26" s="1042">
        <v>0.16299999999999998</v>
      </c>
      <c r="N26" s="1042">
        <v>0.129</v>
      </c>
      <c r="O26" s="1042">
        <v>0.15600000000000003</v>
      </c>
      <c r="P26" s="1042">
        <v>0.14200000000000002</v>
      </c>
      <c r="Q26" s="1042">
        <v>0.15300000000000002</v>
      </c>
      <c r="R26" s="1042">
        <v>0.13900000000000001</v>
      </c>
      <c r="S26" s="1042">
        <v>0.122</v>
      </c>
      <c r="T26" s="1042">
        <v>0.11899999999999999</v>
      </c>
      <c r="U26" s="1042">
        <v>0.10100000000000001</v>
      </c>
      <c r="V26" s="1042">
        <v>0.14300000000000002</v>
      </c>
      <c r="W26" s="1042">
        <v>9.8000000000000004e-002</v>
      </c>
      <c r="X26" s="1042">
        <v>8.1000000000000003e-002</v>
      </c>
      <c r="Y26" s="1042">
        <v>0.109</v>
      </c>
      <c r="Z26" s="1042">
        <v>7.8e-002</v>
      </c>
      <c r="AA26" s="1042">
        <v>8.7999999999999995e-002</v>
      </c>
      <c r="AB26" s="1049">
        <v>6.8000000000000005e-002</v>
      </c>
      <c r="AC26" s="1039"/>
      <c r="AD26" s="1059" t="s">
        <v>2194</v>
      </c>
      <c r="AE26" s="1067">
        <v>0.113</v>
      </c>
      <c r="AF26" s="1067">
        <v>0.115</v>
      </c>
      <c r="AG26" s="1067">
        <v>0.122</v>
      </c>
      <c r="AH26" s="1076">
        <v>0.155</v>
      </c>
      <c r="AI26" s="1039"/>
      <c r="AJ26" s="1039"/>
      <c r="AK26" s="1039"/>
    </row>
    <row r="27" spans="1:40">
      <c r="A27" s="983" t="s">
        <v>2195</v>
      </c>
      <c r="B27" s="991">
        <v>8.4000000000000005e-002</v>
      </c>
      <c r="C27" s="999">
        <v>6.0999999999999999e-002</v>
      </c>
      <c r="D27" s="999">
        <v>3.4000000000000002e-002</v>
      </c>
      <c r="E27" s="1007">
        <v>0</v>
      </c>
      <c r="F27" s="1014">
        <v>1.2999999999999999e-002</v>
      </c>
      <c r="G27" s="999">
        <v>1.e-002</v>
      </c>
      <c r="H27" s="1024">
        <v>0</v>
      </c>
      <c r="I27" s="991">
        <v>2.e-002</v>
      </c>
      <c r="J27" s="1007">
        <v>0</v>
      </c>
      <c r="K27" s="1034">
        <v>0.13400000000000001</v>
      </c>
      <c r="L27" s="1042">
        <v>0.13100000000000001</v>
      </c>
      <c r="M27" s="1042">
        <v>0.12100000000000001</v>
      </c>
      <c r="N27" s="1042">
        <v>9.8000000000000004e-002</v>
      </c>
      <c r="O27" s="1042">
        <v>0.114</v>
      </c>
      <c r="P27" s="1042">
        <v>0.111</v>
      </c>
      <c r="Q27" s="1042">
        <v>0.111</v>
      </c>
      <c r="R27" s="1042">
        <v>0.108</v>
      </c>
      <c r="S27" s="1042">
        <v>9.0999999999999998e-002</v>
      </c>
      <c r="T27" s="1042">
        <v>8.7999999999999995e-002</v>
      </c>
      <c r="U27" s="1042">
        <v>8.4000000000000005e-002</v>
      </c>
      <c r="V27" s="1042">
        <v>0.10100000000000001</v>
      </c>
      <c r="W27" s="1042">
        <v>8.1000000000000003e-002</v>
      </c>
      <c r="X27" s="1042">
        <v>6.4000000000000001e-002</v>
      </c>
      <c r="Y27" s="1042">
        <v>7.8e-002</v>
      </c>
      <c r="Z27" s="1042">
        <v>6.1000000000000006e-002</v>
      </c>
      <c r="AA27" s="1042">
        <v>7.1000000000000008e-002</v>
      </c>
      <c r="AB27" s="1049">
        <v>5.1000000000000004e-002</v>
      </c>
      <c r="AC27" s="1039"/>
      <c r="AD27" s="1059" t="s">
        <v>2195</v>
      </c>
      <c r="AE27" s="1067">
        <v>0.14899999999999999</v>
      </c>
      <c r="AF27" s="1067">
        <v>0.152</v>
      </c>
      <c r="AG27" s="1067">
        <v>0.16500000000000001</v>
      </c>
      <c r="AH27" s="1076">
        <v>0.20399999999999999</v>
      </c>
      <c r="AI27" s="1039"/>
      <c r="AJ27" s="1039"/>
      <c r="AK27" s="1039"/>
    </row>
    <row r="28" spans="1:40">
      <c r="A28" s="983" t="s">
        <v>2196</v>
      </c>
      <c r="B28" s="992">
        <v>8.1000000000000003e-002</v>
      </c>
      <c r="C28" s="1000">
        <v>5.8999999999999997e-002</v>
      </c>
      <c r="D28" s="1000">
        <v>3.3000000000000002e-002</v>
      </c>
      <c r="E28" s="1007">
        <v>0</v>
      </c>
      <c r="F28" s="1015">
        <v>1.0999999999999999e-002</v>
      </c>
      <c r="G28" s="1021" t="s">
        <v>2187</v>
      </c>
      <c r="H28" s="1024">
        <v>0</v>
      </c>
      <c r="I28" s="992">
        <v>2.e-002</v>
      </c>
      <c r="J28" s="1007">
        <v>0</v>
      </c>
      <c r="K28" s="1035">
        <v>0.129</v>
      </c>
      <c r="L28" s="1021" t="s">
        <v>2187</v>
      </c>
      <c r="M28" s="1043">
        <v>0.11800000000000001</v>
      </c>
      <c r="N28" s="1043">
        <v>9.6000000000000002e-002</v>
      </c>
      <c r="O28" s="1043">
        <v>0.109</v>
      </c>
      <c r="P28" s="1043">
        <v>0.107</v>
      </c>
      <c r="Q28" s="1021" t="s">
        <v>2187</v>
      </c>
      <c r="R28" s="1021" t="s">
        <v>2187</v>
      </c>
      <c r="S28" s="1043">
        <v>8.6999999999999994e-002</v>
      </c>
      <c r="T28" s="1021" t="s">
        <v>2187</v>
      </c>
      <c r="U28" s="1043">
        <v>8.1000000000000003e-002</v>
      </c>
      <c r="V28" s="1043">
        <v>9.8000000000000004e-002</v>
      </c>
      <c r="W28" s="1021" t="s">
        <v>2187</v>
      </c>
      <c r="X28" s="1043">
        <v>6.0999999999999999e-002</v>
      </c>
      <c r="Y28" s="1043">
        <v>7.5999999999999998e-002</v>
      </c>
      <c r="Z28" s="1021" t="s">
        <v>2187</v>
      </c>
      <c r="AA28" s="1043">
        <v>7.0000000000000007e-002</v>
      </c>
      <c r="AB28" s="1051">
        <v>5.e-002</v>
      </c>
      <c r="AC28" s="1039"/>
      <c r="AD28" s="1059" t="s">
        <v>2196</v>
      </c>
      <c r="AE28" s="1067">
        <v>0.155</v>
      </c>
      <c r="AF28" s="1021" t="s">
        <v>2187</v>
      </c>
      <c r="AG28" s="1067">
        <v>0.16900000000000001</v>
      </c>
      <c r="AH28" s="1076">
        <v>0.20799999999999999</v>
      </c>
      <c r="AI28" s="1039"/>
      <c r="AJ28" s="1039"/>
      <c r="AK28" s="1039"/>
    </row>
    <row r="29" spans="1:40">
      <c r="A29" s="983" t="s">
        <v>406</v>
      </c>
      <c r="B29" s="992">
        <v>8.1000000000000003e-002</v>
      </c>
      <c r="C29" s="1000">
        <v>5.8999999999999997e-002</v>
      </c>
      <c r="D29" s="1000">
        <v>3.3000000000000002e-002</v>
      </c>
      <c r="E29" s="1007">
        <v>0</v>
      </c>
      <c r="F29" s="1015">
        <v>1.0999999999999999e-002</v>
      </c>
      <c r="G29" s="1021" t="s">
        <v>2187</v>
      </c>
      <c r="H29" s="1024">
        <v>0</v>
      </c>
      <c r="I29" s="992">
        <v>2.e-002</v>
      </c>
      <c r="J29" s="1007">
        <v>0</v>
      </c>
      <c r="K29" s="1035">
        <v>0.129</v>
      </c>
      <c r="L29" s="1021" t="s">
        <v>2187</v>
      </c>
      <c r="M29" s="1043">
        <v>0.11800000000000001</v>
      </c>
      <c r="N29" s="1043">
        <v>9.6000000000000002e-002</v>
      </c>
      <c r="O29" s="1043">
        <v>0.109</v>
      </c>
      <c r="P29" s="1043">
        <v>0.107</v>
      </c>
      <c r="Q29" s="1021" t="s">
        <v>2187</v>
      </c>
      <c r="R29" s="1021" t="s">
        <v>2187</v>
      </c>
      <c r="S29" s="1043">
        <v>8.6999999999999994e-002</v>
      </c>
      <c r="T29" s="1021" t="s">
        <v>2187</v>
      </c>
      <c r="U29" s="1043">
        <v>8.1000000000000003e-002</v>
      </c>
      <c r="V29" s="1043">
        <v>9.8000000000000004e-002</v>
      </c>
      <c r="W29" s="1021" t="s">
        <v>2187</v>
      </c>
      <c r="X29" s="1043">
        <v>6.0999999999999999e-002</v>
      </c>
      <c r="Y29" s="1043">
        <v>7.5999999999999998e-002</v>
      </c>
      <c r="Z29" s="1021" t="s">
        <v>2187</v>
      </c>
      <c r="AA29" s="1043">
        <v>7.0000000000000007e-002</v>
      </c>
      <c r="AB29" s="1051">
        <v>5.e-002</v>
      </c>
      <c r="AC29" s="1039"/>
      <c r="AD29" s="1059" t="s">
        <v>406</v>
      </c>
      <c r="AE29" s="1067">
        <v>0.155</v>
      </c>
      <c r="AF29" s="1021" t="s">
        <v>2187</v>
      </c>
      <c r="AG29" s="1067">
        <v>0.16900000000000001</v>
      </c>
      <c r="AH29" s="1076">
        <v>0.20799999999999999</v>
      </c>
      <c r="AI29" s="1039"/>
      <c r="AJ29" s="1039"/>
      <c r="AK29" s="1039"/>
      <c r="AM29" s="1039"/>
      <c r="AN29" s="1039"/>
    </row>
    <row r="30" spans="1:40">
      <c r="A30" s="983" t="s">
        <v>2197</v>
      </c>
      <c r="B30" s="992">
        <v>9.9000000000000005e-002</v>
      </c>
      <c r="C30" s="1000">
        <v>7.1999999999999995e-002</v>
      </c>
      <c r="D30" s="1000">
        <v>4.e-002</v>
      </c>
      <c r="E30" s="1007">
        <v>0</v>
      </c>
      <c r="F30" s="1015">
        <v>4.2999999999999997e-002</v>
      </c>
      <c r="G30" s="1000">
        <v>3.9e-002</v>
      </c>
      <c r="H30" s="1024">
        <v>0</v>
      </c>
      <c r="I30" s="992">
        <v>3.7999999999999999e-002</v>
      </c>
      <c r="J30" s="1007">
        <v>0</v>
      </c>
      <c r="K30" s="1035">
        <v>0.21100000000000002</v>
      </c>
      <c r="L30" s="1043">
        <v>0.20700000000000002</v>
      </c>
      <c r="M30" s="1043">
        <v>0.16800000000000001</v>
      </c>
      <c r="N30" s="1043">
        <v>0.14099999999999999</v>
      </c>
      <c r="O30" s="1043">
        <v>0.17300000000000001</v>
      </c>
      <c r="P30" s="1043">
        <v>0.184</v>
      </c>
      <c r="Q30" s="1043">
        <v>0.16900000000000001</v>
      </c>
      <c r="R30" s="1043">
        <v>0.18</v>
      </c>
      <c r="S30" s="1043">
        <v>0.14599999999999999</v>
      </c>
      <c r="T30" s="1043">
        <v>0.14199999999999999</v>
      </c>
      <c r="U30" s="1043">
        <v>0.152</v>
      </c>
      <c r="V30" s="1043">
        <v>0.13</v>
      </c>
      <c r="W30" s="1043">
        <v>0.14799999999999999</v>
      </c>
      <c r="X30" s="1043">
        <v>0.11399999999999999</v>
      </c>
      <c r="Y30" s="1043">
        <v>0.10299999999999999</v>
      </c>
      <c r="Z30" s="1043">
        <v>0.11</v>
      </c>
      <c r="AA30" s="1043">
        <v>0.109</v>
      </c>
      <c r="AB30" s="1051">
        <v>7.1000000000000008e-002</v>
      </c>
      <c r="AC30" s="1039"/>
      <c r="AD30" s="1059" t="s">
        <v>2197</v>
      </c>
      <c r="AE30" s="1067">
        <v>0.18</v>
      </c>
      <c r="AF30" s="1067">
        <v>0.183</v>
      </c>
      <c r="AG30" s="1067">
        <v>0.22600000000000001</v>
      </c>
      <c r="AH30" s="1076">
        <v>0.26900000000000002</v>
      </c>
      <c r="AI30" s="1039"/>
      <c r="AJ30" s="1039"/>
      <c r="AK30" s="1039"/>
      <c r="AM30" s="1039"/>
      <c r="AN30" s="1039"/>
    </row>
    <row r="31" spans="1:40" ht="13.8">
      <c r="A31" s="984" t="s">
        <v>2198</v>
      </c>
      <c r="B31" s="993">
        <v>7.9000000000000001e-002</v>
      </c>
      <c r="C31" s="1001">
        <v>5.8000000000000003e-002</v>
      </c>
      <c r="D31" s="1001">
        <v>3.2000000000000001e-002</v>
      </c>
      <c r="E31" s="1008">
        <v>0</v>
      </c>
      <c r="F31" s="1016">
        <v>4.2999999999999997e-002</v>
      </c>
      <c r="G31" s="1001">
        <v>3.9e-002</v>
      </c>
      <c r="H31" s="1025">
        <v>0</v>
      </c>
      <c r="I31" s="993">
        <v>3.7999999999999999e-002</v>
      </c>
      <c r="J31" s="1008">
        <v>0</v>
      </c>
      <c r="K31" s="1036">
        <v>0.191</v>
      </c>
      <c r="L31" s="1044">
        <v>0.187</v>
      </c>
      <c r="M31" s="1044">
        <v>0.14799999999999999</v>
      </c>
      <c r="N31" s="1044">
        <v>0.127</v>
      </c>
      <c r="O31" s="1044">
        <v>0.153</v>
      </c>
      <c r="P31" s="1044">
        <v>0.17</v>
      </c>
      <c r="Q31" s="1044">
        <v>0.14899999999999999</v>
      </c>
      <c r="R31" s="1044">
        <v>0.16600000000000001</v>
      </c>
      <c r="S31" s="1044">
        <v>0.13200000000000001</v>
      </c>
      <c r="T31" s="1044">
        <v>0.128</v>
      </c>
      <c r="U31" s="1044">
        <v>0.14399999999999999</v>
      </c>
      <c r="V31" s="1044">
        <v>0.11</v>
      </c>
      <c r="W31" s="1044">
        <v>0.14000000000000001</v>
      </c>
      <c r="X31" s="1044">
        <v>0.106</v>
      </c>
      <c r="Y31" s="1044">
        <v>8.8999999999999996e-002</v>
      </c>
      <c r="Z31" s="1044">
        <v>0.10200000000000001</v>
      </c>
      <c r="AA31" s="1044">
        <v>0.10100000000000001</v>
      </c>
      <c r="AB31" s="1052">
        <v>6.3e-002</v>
      </c>
      <c r="AC31" s="1039"/>
      <c r="AD31" s="1060" t="s">
        <v>2198</v>
      </c>
      <c r="AE31" s="1068">
        <v>0.19800000000000001</v>
      </c>
      <c r="AF31" s="1068">
        <v>0.20300000000000001</v>
      </c>
      <c r="AG31" s="1068">
        <v>0.25600000000000001</v>
      </c>
      <c r="AH31" s="1077">
        <v>0.29899999999999999</v>
      </c>
      <c r="AI31" s="1039"/>
      <c r="AJ31" s="1039"/>
      <c r="AK31" s="1039"/>
      <c r="AM31" s="1039"/>
      <c r="AN31" s="1039"/>
    </row>
    <row r="32" spans="1:40" ht="13.8">
      <c r="A32" s="985" t="s">
        <v>2199</v>
      </c>
      <c r="B32" s="994">
        <v>6.1000000000000006e-002</v>
      </c>
      <c r="C32" s="1002">
        <v>4.4000000000000004e-002</v>
      </c>
      <c r="D32" s="1002">
        <v>2.5000000000000001e-002</v>
      </c>
      <c r="E32" s="1009">
        <v>0</v>
      </c>
      <c r="F32" s="1017">
        <v>1.7000000000000001e-002</v>
      </c>
      <c r="G32" s="1022" t="s">
        <v>2187</v>
      </c>
      <c r="H32" s="1026">
        <v>0</v>
      </c>
      <c r="I32" s="994">
        <v>1.0999999999999999e-002</v>
      </c>
      <c r="J32" s="1009">
        <v>0</v>
      </c>
      <c r="K32" s="1037">
        <v>0.10100000000000001</v>
      </c>
      <c r="L32" s="1022" t="s">
        <v>2187</v>
      </c>
      <c r="M32" s="1045">
        <v>8.4000000000000005e-002</v>
      </c>
      <c r="N32" s="1045">
        <v>6.7000000000000004e-002</v>
      </c>
      <c r="O32" s="1045">
        <v>9.0000000000000011e-002</v>
      </c>
      <c r="P32" s="1045">
        <v>8.4000000000000005e-002</v>
      </c>
      <c r="Q32" s="1022" t="s">
        <v>2187</v>
      </c>
      <c r="R32" s="1022" t="s">
        <v>2187</v>
      </c>
      <c r="S32" s="1045">
        <v>7.3000000000000009e-002</v>
      </c>
      <c r="T32" s="1022" t="s">
        <v>2187</v>
      </c>
      <c r="U32" s="1045">
        <v>6.5000000000000002e-002</v>
      </c>
      <c r="V32" s="1045">
        <v>7.3000000000000009e-002</v>
      </c>
      <c r="W32" s="1022" t="s">
        <v>2187</v>
      </c>
      <c r="X32" s="1045">
        <v>5.4000000000000006e-002</v>
      </c>
      <c r="Y32" s="1045">
        <v>5.6000000000000008e-002</v>
      </c>
      <c r="Z32" s="1022" t="s">
        <v>2187</v>
      </c>
      <c r="AA32" s="1045">
        <v>4.8000000000000001e-002</v>
      </c>
      <c r="AB32" s="1053">
        <v>3.7000000000000005e-002</v>
      </c>
      <c r="AC32" s="1039"/>
      <c r="AD32" s="1061" t="s">
        <v>2199</v>
      </c>
      <c r="AE32" s="1067">
        <v>0.108</v>
      </c>
      <c r="AF32" s="1022" t="s">
        <v>2187</v>
      </c>
      <c r="AG32" s="1067">
        <v>0.13</v>
      </c>
      <c r="AH32" s="1076">
        <v>0.16400000000000001</v>
      </c>
      <c r="AI32" s="1039"/>
      <c r="AJ32" s="1039"/>
      <c r="AK32" s="1039"/>
      <c r="AM32" s="1039"/>
      <c r="AN32" s="1039"/>
    </row>
    <row r="33" spans="1:40">
      <c r="A33" s="986" t="s">
        <v>2200</v>
      </c>
      <c r="B33" s="992">
        <v>6.8000000000000005e-002</v>
      </c>
      <c r="C33" s="1000">
        <v>5.e-002</v>
      </c>
      <c r="D33" s="1000">
        <v>2.8000000000000001e-002</v>
      </c>
      <c r="E33" s="1007">
        <v>0</v>
      </c>
      <c r="F33" s="1015">
        <v>2.5999999999999999e-002</v>
      </c>
      <c r="G33" s="1021" t="s">
        <v>2187</v>
      </c>
      <c r="H33" s="1024">
        <v>0</v>
      </c>
      <c r="I33" s="992">
        <v>1.7999999999999999e-002</v>
      </c>
      <c r="J33" s="1007">
        <v>0</v>
      </c>
      <c r="K33" s="1035">
        <v>0.125</v>
      </c>
      <c r="L33" s="1021" t="s">
        <v>2187</v>
      </c>
      <c r="M33" s="1043">
        <v>9.9000000000000005e-002</v>
      </c>
      <c r="N33" s="1043">
        <v>8.1000000000000003e-002</v>
      </c>
      <c r="O33" s="1043">
        <v>0.107</v>
      </c>
      <c r="P33" s="1043">
        <v>0.107</v>
      </c>
      <c r="Q33" s="1021" t="s">
        <v>2187</v>
      </c>
      <c r="R33" s="1021" t="s">
        <v>2187</v>
      </c>
      <c r="S33" s="1043">
        <v>8.8999999999999996e-002</v>
      </c>
      <c r="T33" s="1021" t="s">
        <v>2187</v>
      </c>
      <c r="U33" s="1043">
        <v>8.4999999999999992e-002</v>
      </c>
      <c r="V33" s="1043">
        <v>8.1000000000000003e-002</v>
      </c>
      <c r="W33" s="1021" t="s">
        <v>2187</v>
      </c>
      <c r="X33" s="1043">
        <v>6.7000000000000004e-002</v>
      </c>
      <c r="Y33" s="1043">
        <v>6.3e-002</v>
      </c>
      <c r="Z33" s="1021" t="s">
        <v>2187</v>
      </c>
      <c r="AA33" s="1043">
        <v>5.8999999999999997e-002</v>
      </c>
      <c r="AB33" s="1051">
        <v>4.1000000000000002e-002</v>
      </c>
      <c r="AC33" s="1039"/>
      <c r="AD33" s="1062" t="s">
        <v>2200</v>
      </c>
      <c r="AE33" s="1067">
        <v>0.14399999999999999</v>
      </c>
      <c r="AF33" s="1021" t="s">
        <v>2187</v>
      </c>
      <c r="AG33" s="1067">
        <v>0.18099999999999999</v>
      </c>
      <c r="AH33" s="1076">
        <v>0.222</v>
      </c>
      <c r="AI33" s="1039"/>
      <c r="AJ33" s="1039"/>
      <c r="AK33" s="1039"/>
      <c r="AM33" s="1039"/>
      <c r="AN33" s="1039"/>
    </row>
    <row r="34" spans="1:40">
      <c r="A34" s="986" t="s">
        <v>1704</v>
      </c>
      <c r="B34" s="992">
        <v>6.8000000000000005e-002</v>
      </c>
      <c r="C34" s="1000">
        <v>5.e-002</v>
      </c>
      <c r="D34" s="1000">
        <v>2.8000000000000001e-002</v>
      </c>
      <c r="E34" s="1007">
        <v>0</v>
      </c>
      <c r="F34" s="1015">
        <v>2.5999999999999999e-002</v>
      </c>
      <c r="G34" s="1021" t="s">
        <v>2187</v>
      </c>
      <c r="H34" s="1024">
        <v>0</v>
      </c>
      <c r="I34" s="992">
        <v>1.7999999999999999e-002</v>
      </c>
      <c r="J34" s="1007">
        <v>0</v>
      </c>
      <c r="K34" s="1035">
        <v>0.125</v>
      </c>
      <c r="L34" s="1021" t="s">
        <v>2187</v>
      </c>
      <c r="M34" s="1043">
        <v>9.9000000000000005e-002</v>
      </c>
      <c r="N34" s="1043">
        <v>8.1000000000000003e-002</v>
      </c>
      <c r="O34" s="1043">
        <v>0.107</v>
      </c>
      <c r="P34" s="1043">
        <v>0.107</v>
      </c>
      <c r="Q34" s="1021" t="s">
        <v>2187</v>
      </c>
      <c r="R34" s="1021" t="s">
        <v>2187</v>
      </c>
      <c r="S34" s="1043">
        <v>8.8999999999999996e-002</v>
      </c>
      <c r="T34" s="1021" t="s">
        <v>2187</v>
      </c>
      <c r="U34" s="1043">
        <v>8.4999999999999992e-002</v>
      </c>
      <c r="V34" s="1043">
        <v>8.1000000000000003e-002</v>
      </c>
      <c r="W34" s="1021" t="s">
        <v>2187</v>
      </c>
      <c r="X34" s="1043">
        <v>6.7000000000000004e-002</v>
      </c>
      <c r="Y34" s="1043">
        <v>6.3e-002</v>
      </c>
      <c r="Z34" s="1021" t="s">
        <v>2187</v>
      </c>
      <c r="AA34" s="1043">
        <v>5.8999999999999997e-002</v>
      </c>
      <c r="AB34" s="1051">
        <v>4.1000000000000002e-002</v>
      </c>
      <c r="AC34" s="1039"/>
      <c r="AD34" s="1062" t="s">
        <v>1704</v>
      </c>
      <c r="AE34" s="1067">
        <v>0.14399999999999999</v>
      </c>
      <c r="AF34" s="1021" t="s">
        <v>2187</v>
      </c>
      <c r="AG34" s="1067">
        <v>0.18099999999999999</v>
      </c>
      <c r="AH34" s="1076">
        <v>0.222</v>
      </c>
      <c r="AI34" s="1039"/>
      <c r="AJ34" s="1039"/>
      <c r="AK34" s="1039"/>
      <c r="AM34" s="1039"/>
      <c r="AN34" s="1039"/>
    </row>
    <row r="35" spans="1:40">
      <c r="A35" s="986" t="s">
        <v>2201</v>
      </c>
      <c r="B35" s="992">
        <v>6.7000000000000004e-002</v>
      </c>
      <c r="C35" s="1000">
        <v>4.9000000000000002e-002</v>
      </c>
      <c r="D35" s="1000">
        <v>2.7e-002</v>
      </c>
      <c r="E35" s="1007">
        <v>0</v>
      </c>
      <c r="F35" s="1015">
        <v>1.7999999999999999e-002</v>
      </c>
      <c r="G35" s="1021" t="s">
        <v>2187</v>
      </c>
      <c r="H35" s="1024">
        <v>0</v>
      </c>
      <c r="I35" s="992">
        <v>1.2999999999999999e-002</v>
      </c>
      <c r="J35" s="1007">
        <v>0</v>
      </c>
      <c r="K35" s="1035">
        <v>0.107</v>
      </c>
      <c r="L35" s="1021" t="s">
        <v>2187</v>
      </c>
      <c r="M35" s="1043">
        <v>8.8999999999999996e-002</v>
      </c>
      <c r="N35" s="1043">
        <v>7.0999999999999994e-002</v>
      </c>
      <c r="O35" s="1043">
        <v>9.4e-002</v>
      </c>
      <c r="P35" s="1043">
        <v>8.8999999999999996e-002</v>
      </c>
      <c r="Q35" s="1021" t="s">
        <v>2187</v>
      </c>
      <c r="R35" s="1021" t="s">
        <v>2187</v>
      </c>
      <c r="S35" s="1043">
        <v>7.5999999999999998e-002</v>
      </c>
      <c r="T35" s="1021" t="s">
        <v>2187</v>
      </c>
      <c r="U35" s="1043">
        <v>6.699999999999999e-002</v>
      </c>
      <c r="V35" s="1043">
        <v>7.5999999999999998e-002</v>
      </c>
      <c r="W35" s="1021" t="s">
        <v>2187</v>
      </c>
      <c r="X35" s="1043">
        <v>5.3999999999999999e-002</v>
      </c>
      <c r="Y35" s="1043">
        <v>5.8000000000000003e-002</v>
      </c>
      <c r="Z35" s="1021" t="s">
        <v>2187</v>
      </c>
      <c r="AA35" s="1043">
        <v>4.9000000000000002e-002</v>
      </c>
      <c r="AB35" s="1051">
        <v>3.5999999999999997e-002</v>
      </c>
      <c r="AC35" s="1039"/>
      <c r="AD35" s="1062" t="s">
        <v>2201</v>
      </c>
      <c r="AE35" s="1067">
        <v>0.121</v>
      </c>
      <c r="AF35" s="1021" t="s">
        <v>2187</v>
      </c>
      <c r="AG35" s="1067">
        <v>0.14599999999999999</v>
      </c>
      <c r="AH35" s="1076">
        <v>0.183</v>
      </c>
      <c r="AI35" s="1039"/>
      <c r="AJ35" s="1039"/>
      <c r="AK35" s="1039"/>
      <c r="AM35" s="1039"/>
      <c r="AN35" s="1039"/>
    </row>
    <row r="36" spans="1:40">
      <c r="A36" s="986" t="s">
        <v>1164</v>
      </c>
      <c r="B36" s="992">
        <v>6.5000000000000002e-002</v>
      </c>
      <c r="C36" s="1000">
        <v>4.7e-002</v>
      </c>
      <c r="D36" s="1000">
        <v>2.6000000000000002e-002</v>
      </c>
      <c r="E36" s="1007">
        <v>0</v>
      </c>
      <c r="F36" s="1015">
        <v>1.7999999999999999e-002</v>
      </c>
      <c r="G36" s="1021" t="s">
        <v>2187</v>
      </c>
      <c r="H36" s="1024">
        <v>0</v>
      </c>
      <c r="I36" s="992">
        <v>1.2999999999999999e-002</v>
      </c>
      <c r="J36" s="1007">
        <v>0</v>
      </c>
      <c r="K36" s="1035">
        <v>0.105</v>
      </c>
      <c r="L36" s="1021" t="s">
        <v>2187</v>
      </c>
      <c r="M36" s="1043">
        <v>8.6999999999999994e-002</v>
      </c>
      <c r="N36" s="1043">
        <v>6.8999999999999992e-002</v>
      </c>
      <c r="O36" s="1043">
        <v>9.1999999999999998e-002</v>
      </c>
      <c r="P36" s="1043">
        <v>8.6999999999999994e-002</v>
      </c>
      <c r="Q36" s="1021" t="s">
        <v>2187</v>
      </c>
      <c r="R36" s="1021" t="s">
        <v>2187</v>
      </c>
      <c r="S36" s="1043">
        <v>7.3999999999999996e-002</v>
      </c>
      <c r="T36" s="1021" t="s">
        <v>2187</v>
      </c>
      <c r="U36" s="1043">
        <v>6.5999999999999989e-002</v>
      </c>
      <c r="V36" s="1043">
        <v>7.3999999999999996e-002</v>
      </c>
      <c r="W36" s="1021" t="s">
        <v>2187</v>
      </c>
      <c r="X36" s="1043">
        <v>5.2999999999999999e-002</v>
      </c>
      <c r="Y36" s="1043">
        <v>5.6000000000000001e-002</v>
      </c>
      <c r="Z36" s="1021" t="s">
        <v>2187</v>
      </c>
      <c r="AA36" s="1043">
        <v>4.8000000000000001e-002</v>
      </c>
      <c r="AB36" s="1051">
        <v>3.5000000000000003e-002</v>
      </c>
      <c r="AC36" s="1039"/>
      <c r="AD36" s="1062" t="s">
        <v>1164</v>
      </c>
      <c r="AE36" s="1067">
        <v>0.123</v>
      </c>
      <c r="AF36" s="1021" t="s">
        <v>2187</v>
      </c>
      <c r="AG36" s="1067">
        <v>0.14899999999999999</v>
      </c>
      <c r="AH36" s="1076">
        <v>0.188</v>
      </c>
      <c r="AI36" s="1039"/>
      <c r="AJ36" s="1039"/>
      <c r="AK36" s="1039"/>
      <c r="AM36" s="1039"/>
      <c r="AN36" s="1039"/>
    </row>
    <row r="37" spans="1:40" ht="13.8">
      <c r="A37" s="987" t="s">
        <v>2202</v>
      </c>
      <c r="B37" s="995">
        <v>6.4000000000000001e-002</v>
      </c>
      <c r="C37" s="1003">
        <v>4.7e-002</v>
      </c>
      <c r="D37" s="1003">
        <v>2.6000000000000002e-002</v>
      </c>
      <c r="E37" s="1010">
        <v>0</v>
      </c>
      <c r="F37" s="1018">
        <v>1.7999999999999999e-002</v>
      </c>
      <c r="G37" s="1023" t="s">
        <v>2187</v>
      </c>
      <c r="H37" s="1027">
        <v>0</v>
      </c>
      <c r="I37" s="995">
        <v>1.2999999999999999e-002</v>
      </c>
      <c r="J37" s="1010">
        <v>0</v>
      </c>
      <c r="K37" s="1038">
        <v>0.104</v>
      </c>
      <c r="L37" s="1023" t="s">
        <v>2187</v>
      </c>
      <c r="M37" s="1046">
        <v>8.5999999999999993e-002</v>
      </c>
      <c r="N37" s="1046">
        <v>6.8999999999999992e-002</v>
      </c>
      <c r="O37" s="1046">
        <v>9.0999999999999998e-002</v>
      </c>
      <c r="P37" s="1046">
        <v>8.6999999999999994e-002</v>
      </c>
      <c r="Q37" s="1023" t="s">
        <v>2187</v>
      </c>
      <c r="R37" s="1023" t="s">
        <v>2187</v>
      </c>
      <c r="S37" s="1046">
        <v>7.3999999999999996e-002</v>
      </c>
      <c r="T37" s="1023" t="s">
        <v>2187</v>
      </c>
      <c r="U37" s="1046">
        <v>6.5999999999999989e-002</v>
      </c>
      <c r="V37" s="1046">
        <v>7.2999999999999995e-002</v>
      </c>
      <c r="W37" s="1023" t="s">
        <v>2187</v>
      </c>
      <c r="X37" s="1046">
        <v>5.2999999999999999e-002</v>
      </c>
      <c r="Y37" s="1046">
        <v>5.6000000000000001e-002</v>
      </c>
      <c r="Z37" s="1023" t="s">
        <v>2187</v>
      </c>
      <c r="AA37" s="1046">
        <v>4.8000000000000001e-002</v>
      </c>
      <c r="AB37" s="1054">
        <v>3.5000000000000003e-002</v>
      </c>
      <c r="AC37" s="1039"/>
      <c r="AD37" s="1063" t="s">
        <v>2202</v>
      </c>
      <c r="AE37" s="1069">
        <v>0.125</v>
      </c>
      <c r="AF37" s="1023" t="s">
        <v>2187</v>
      </c>
      <c r="AG37" s="1069">
        <v>0.151</v>
      </c>
      <c r="AH37" s="1078">
        <v>0.188</v>
      </c>
      <c r="AI37" s="1039"/>
      <c r="AJ37" s="1039"/>
      <c r="AK37" s="1039"/>
      <c r="AM37" s="1039"/>
      <c r="AN37" s="1039"/>
    </row>
    <row r="38" spans="1:40">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M38" s="1039"/>
      <c r="AN38" s="1039"/>
    </row>
    <row r="39" spans="1:40">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M39" s="1039"/>
      <c r="AN39" s="1039"/>
    </row>
    <row r="40" spans="1:40">
      <c r="AD40" s="1039"/>
      <c r="AE40" s="1039"/>
      <c r="AF40" s="1039"/>
      <c r="AG40" s="1039"/>
      <c r="AH40" s="1039"/>
    </row>
    <row r="41" spans="1:40">
      <c r="AD41" s="1039"/>
      <c r="AE41" s="1039"/>
      <c r="AF41" s="1039"/>
      <c r="AG41" s="1039"/>
      <c r="AH41" s="1039"/>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2"/>
  <cols>
    <col min="1" max="1" width="16.77734375" customWidth="1"/>
    <col min="3" max="3" width="14.44140625" style="699" customWidth="1"/>
    <col min="4" max="4" width="14.44140625" style="699" bestFit="1" customWidth="1"/>
  </cols>
  <sheetData>
    <row r="1" spans="1:4" ht="13.8">
      <c r="A1" s="94" t="s">
        <v>2070</v>
      </c>
      <c r="C1" s="94" t="s">
        <v>276</v>
      </c>
    </row>
    <row r="2" spans="1:4" ht="13.8">
      <c r="A2" s="1085" t="s">
        <v>145</v>
      </c>
      <c r="C2" s="1085" t="s">
        <v>145</v>
      </c>
      <c r="D2" s="1088" t="s">
        <v>381</v>
      </c>
    </row>
    <row r="3" spans="1:4">
      <c r="A3" s="1086" t="s">
        <v>357</v>
      </c>
      <c r="C3" s="1082" t="s">
        <v>357</v>
      </c>
      <c r="D3" s="1089" t="s">
        <v>384</v>
      </c>
    </row>
    <row r="4" spans="1:4">
      <c r="A4" s="1083" t="s">
        <v>756</v>
      </c>
      <c r="C4" s="1083" t="s">
        <v>357</v>
      </c>
      <c r="D4" s="1090" t="s">
        <v>388</v>
      </c>
    </row>
    <row r="5" spans="1:4">
      <c r="A5" s="1083" t="s">
        <v>817</v>
      </c>
      <c r="C5" s="1083" t="s">
        <v>357</v>
      </c>
      <c r="D5" s="1090" t="s">
        <v>236</v>
      </c>
    </row>
    <row r="6" spans="1:4">
      <c r="A6" s="1083" t="s">
        <v>868</v>
      </c>
      <c r="C6" s="1083" t="s">
        <v>357</v>
      </c>
      <c r="D6" s="1090" t="s">
        <v>218</v>
      </c>
    </row>
    <row r="7" spans="1:4">
      <c r="A7" s="1083" t="s">
        <v>490</v>
      </c>
      <c r="C7" s="1083" t="s">
        <v>357</v>
      </c>
      <c r="D7" s="1090" t="s">
        <v>389</v>
      </c>
    </row>
    <row r="8" spans="1:4">
      <c r="A8" s="1083" t="s">
        <v>948</v>
      </c>
      <c r="C8" s="1083" t="s">
        <v>357</v>
      </c>
      <c r="D8" s="1090" t="s">
        <v>391</v>
      </c>
    </row>
    <row r="9" spans="1:4">
      <c r="A9" s="1083" t="s">
        <v>994</v>
      </c>
      <c r="C9" s="1083" t="s">
        <v>357</v>
      </c>
      <c r="D9" s="1090" t="s">
        <v>395</v>
      </c>
    </row>
    <row r="10" spans="1:4">
      <c r="A10" s="1083" t="s">
        <v>726</v>
      </c>
      <c r="C10" s="1083" t="s">
        <v>357</v>
      </c>
      <c r="D10" s="1090" t="s">
        <v>169</v>
      </c>
    </row>
    <row r="11" spans="1:4">
      <c r="A11" s="1083" t="s">
        <v>279</v>
      </c>
      <c r="C11" s="1083" t="s">
        <v>357</v>
      </c>
      <c r="D11" s="1090" t="s">
        <v>403</v>
      </c>
    </row>
    <row r="12" spans="1:4">
      <c r="A12" s="1083" t="s">
        <v>275</v>
      </c>
      <c r="C12" s="1083" t="s">
        <v>357</v>
      </c>
      <c r="D12" s="1090" t="s">
        <v>404</v>
      </c>
    </row>
    <row r="13" spans="1:4">
      <c r="A13" s="1083" t="s">
        <v>1198</v>
      </c>
      <c r="C13" s="1083" t="s">
        <v>357</v>
      </c>
      <c r="D13" s="1090" t="s">
        <v>410</v>
      </c>
    </row>
    <row r="14" spans="1:4">
      <c r="A14" s="1083" t="s">
        <v>1065</v>
      </c>
      <c r="C14" s="1083" t="s">
        <v>357</v>
      </c>
      <c r="D14" s="1090" t="s">
        <v>412</v>
      </c>
    </row>
    <row r="15" spans="1:4">
      <c r="A15" s="1083" t="s">
        <v>1307</v>
      </c>
      <c r="C15" s="1083" t="s">
        <v>357</v>
      </c>
      <c r="D15" s="1090" t="s">
        <v>414</v>
      </c>
    </row>
    <row r="16" spans="1:4">
      <c r="A16" s="1083" t="s">
        <v>929</v>
      </c>
      <c r="C16" s="1083" t="s">
        <v>357</v>
      </c>
      <c r="D16" s="1090" t="s">
        <v>419</v>
      </c>
    </row>
    <row r="17" spans="1:4">
      <c r="A17" s="1083" t="s">
        <v>44</v>
      </c>
      <c r="C17" s="1083" t="s">
        <v>357</v>
      </c>
      <c r="D17" s="1090" t="s">
        <v>420</v>
      </c>
    </row>
    <row r="18" spans="1:4">
      <c r="A18" s="1083" t="s">
        <v>1405</v>
      </c>
      <c r="C18" s="1083" t="s">
        <v>357</v>
      </c>
      <c r="D18" s="1090" t="s">
        <v>426</v>
      </c>
    </row>
    <row r="19" spans="1:4">
      <c r="A19" s="1083" t="s">
        <v>1423</v>
      </c>
      <c r="C19" s="1083" t="s">
        <v>357</v>
      </c>
      <c r="D19" s="1090" t="s">
        <v>431</v>
      </c>
    </row>
    <row r="20" spans="1:4">
      <c r="A20" s="1083" t="s">
        <v>911</v>
      </c>
      <c r="C20" s="1083" t="s">
        <v>357</v>
      </c>
      <c r="D20" s="1090" t="s">
        <v>433</v>
      </c>
    </row>
    <row r="21" spans="1:4">
      <c r="A21" s="1083" t="s">
        <v>1283</v>
      </c>
      <c r="C21" s="1083" t="s">
        <v>357</v>
      </c>
      <c r="D21" s="1090" t="s">
        <v>435</v>
      </c>
    </row>
    <row r="22" spans="1:4">
      <c r="A22" s="1083" t="s">
        <v>1005</v>
      </c>
      <c r="C22" s="1083" t="s">
        <v>357</v>
      </c>
      <c r="D22" s="1090" t="s">
        <v>436</v>
      </c>
    </row>
    <row r="23" spans="1:4">
      <c r="A23" s="1083" t="s">
        <v>1478</v>
      </c>
      <c r="C23" s="1083" t="s">
        <v>357</v>
      </c>
      <c r="D23" s="1090" t="s">
        <v>438</v>
      </c>
    </row>
    <row r="24" spans="1:4">
      <c r="A24" s="1083" t="s">
        <v>1540</v>
      </c>
      <c r="C24" s="1083" t="s">
        <v>357</v>
      </c>
      <c r="D24" s="1090" t="s">
        <v>440</v>
      </c>
    </row>
    <row r="25" spans="1:4">
      <c r="A25" s="1083" t="s">
        <v>1569</v>
      </c>
      <c r="C25" s="1083" t="s">
        <v>357</v>
      </c>
      <c r="D25" s="1090" t="s">
        <v>443</v>
      </c>
    </row>
    <row r="26" spans="1:4">
      <c r="A26" s="1083" t="s">
        <v>1603</v>
      </c>
      <c r="C26" s="1083" t="s">
        <v>357</v>
      </c>
      <c r="D26" s="1090" t="s">
        <v>446</v>
      </c>
    </row>
    <row r="27" spans="1:4">
      <c r="A27" s="1083" t="s">
        <v>1624</v>
      </c>
      <c r="C27" s="1083" t="s">
        <v>357</v>
      </c>
      <c r="D27" s="1090" t="s">
        <v>450</v>
      </c>
    </row>
    <row r="28" spans="1:4">
      <c r="A28" s="1083" t="s">
        <v>324</v>
      </c>
      <c r="C28" s="1083" t="s">
        <v>357</v>
      </c>
      <c r="D28" s="1090" t="s">
        <v>453</v>
      </c>
    </row>
    <row r="29" spans="1:4">
      <c r="A29" s="1083" t="s">
        <v>1206</v>
      </c>
      <c r="C29" s="1083" t="s">
        <v>357</v>
      </c>
      <c r="D29" s="1090" t="s">
        <v>462</v>
      </c>
    </row>
    <row r="30" spans="1:4">
      <c r="A30" s="1083" t="s">
        <v>198</v>
      </c>
      <c r="C30" s="1083" t="s">
        <v>357</v>
      </c>
      <c r="D30" s="1090" t="s">
        <v>465</v>
      </c>
    </row>
    <row r="31" spans="1:4">
      <c r="A31" s="1083" t="s">
        <v>442</v>
      </c>
      <c r="C31" s="1083" t="s">
        <v>357</v>
      </c>
      <c r="D31" s="1090" t="s">
        <v>368</v>
      </c>
    </row>
    <row r="32" spans="1:4">
      <c r="A32" s="1083" t="s">
        <v>1748</v>
      </c>
      <c r="C32" s="1083" t="s">
        <v>357</v>
      </c>
      <c r="D32" s="1090" t="s">
        <v>176</v>
      </c>
    </row>
    <row r="33" spans="1:4">
      <c r="A33" s="1083" t="s">
        <v>1770</v>
      </c>
      <c r="C33" s="1083" t="s">
        <v>357</v>
      </c>
      <c r="D33" s="1090" t="s">
        <v>467</v>
      </c>
    </row>
    <row r="34" spans="1:4">
      <c r="A34" s="1083" t="s">
        <v>1792</v>
      </c>
      <c r="C34" s="1083" t="s">
        <v>357</v>
      </c>
      <c r="D34" s="1090" t="s">
        <v>158</v>
      </c>
    </row>
    <row r="35" spans="1:4">
      <c r="A35" s="1083" t="s">
        <v>1806</v>
      </c>
      <c r="C35" s="1083" t="s">
        <v>357</v>
      </c>
      <c r="D35" s="1090" t="s">
        <v>90</v>
      </c>
    </row>
    <row r="36" spans="1:4">
      <c r="A36" s="1083" t="s">
        <v>1833</v>
      </c>
      <c r="C36" s="1083" t="s">
        <v>357</v>
      </c>
      <c r="D36" s="1090" t="s">
        <v>470</v>
      </c>
    </row>
    <row r="37" spans="1:4">
      <c r="A37" s="1083" t="s">
        <v>985</v>
      </c>
      <c r="C37" s="1083" t="s">
        <v>357</v>
      </c>
      <c r="D37" s="1090" t="s">
        <v>329</v>
      </c>
    </row>
    <row r="38" spans="1:4">
      <c r="A38" s="1083" t="s">
        <v>1410</v>
      </c>
      <c r="C38" s="1083" t="s">
        <v>357</v>
      </c>
      <c r="D38" s="1090" t="s">
        <v>79</v>
      </c>
    </row>
    <row r="39" spans="1:4">
      <c r="A39" s="1083" t="s">
        <v>1807</v>
      </c>
      <c r="C39" s="1083" t="s">
        <v>357</v>
      </c>
      <c r="D39" s="1090" t="s">
        <v>471</v>
      </c>
    </row>
    <row r="40" spans="1:4">
      <c r="A40" s="1083" t="s">
        <v>670</v>
      </c>
      <c r="C40" s="1083" t="s">
        <v>357</v>
      </c>
      <c r="D40" s="1090" t="s">
        <v>479</v>
      </c>
    </row>
    <row r="41" spans="1:4">
      <c r="A41" s="1083" t="s">
        <v>1897</v>
      </c>
      <c r="C41" s="1083" t="s">
        <v>357</v>
      </c>
      <c r="D41" s="1090" t="s">
        <v>481</v>
      </c>
    </row>
    <row r="42" spans="1:4">
      <c r="A42" s="1083" t="s">
        <v>1916</v>
      </c>
      <c r="C42" s="1083" t="s">
        <v>357</v>
      </c>
      <c r="D42" s="1090" t="s">
        <v>483</v>
      </c>
    </row>
    <row r="43" spans="1:4">
      <c r="A43" s="1083" t="s">
        <v>1956</v>
      </c>
      <c r="C43" s="1083" t="s">
        <v>357</v>
      </c>
      <c r="D43" s="1090" t="s">
        <v>484</v>
      </c>
    </row>
    <row r="44" spans="1:4">
      <c r="A44" s="1083" t="s">
        <v>1848</v>
      </c>
      <c r="C44" s="1083" t="s">
        <v>357</v>
      </c>
      <c r="D44" s="1090" t="s">
        <v>175</v>
      </c>
    </row>
    <row r="45" spans="1:4">
      <c r="A45" s="1083" t="s">
        <v>1561</v>
      </c>
      <c r="C45" s="1083" t="s">
        <v>357</v>
      </c>
      <c r="D45" s="1090" t="s">
        <v>487</v>
      </c>
    </row>
    <row r="46" spans="1:4">
      <c r="A46" s="1083" t="s">
        <v>425</v>
      </c>
      <c r="C46" s="1083" t="s">
        <v>357</v>
      </c>
      <c r="D46" s="1090" t="s">
        <v>489</v>
      </c>
    </row>
    <row r="47" spans="1:4">
      <c r="A47" s="1083" t="s">
        <v>84</v>
      </c>
      <c r="C47" s="1083" t="s">
        <v>357</v>
      </c>
      <c r="D47" s="1090" t="s">
        <v>392</v>
      </c>
    </row>
    <row r="48" spans="1:4">
      <c r="A48" s="1083" t="s">
        <v>2022</v>
      </c>
      <c r="C48" s="1083" t="s">
        <v>357</v>
      </c>
      <c r="D48" s="1090" t="s">
        <v>497</v>
      </c>
    </row>
    <row r="49" spans="1:4" ht="13.8">
      <c r="A49" s="1087" t="s">
        <v>2053</v>
      </c>
      <c r="C49" s="1083" t="s">
        <v>357</v>
      </c>
      <c r="D49" s="1090" t="s">
        <v>294</v>
      </c>
    </row>
    <row r="50" spans="1:4">
      <c r="C50" s="1083" t="s">
        <v>357</v>
      </c>
      <c r="D50" s="1090" t="s">
        <v>498</v>
      </c>
    </row>
    <row r="51" spans="1:4">
      <c r="C51" s="1083" t="s">
        <v>357</v>
      </c>
      <c r="D51" s="1090" t="s">
        <v>499</v>
      </c>
    </row>
    <row r="52" spans="1:4">
      <c r="C52" s="1083" t="s">
        <v>357</v>
      </c>
      <c r="D52" s="1090" t="s">
        <v>502</v>
      </c>
    </row>
    <row r="53" spans="1:4">
      <c r="C53" s="1083" t="s">
        <v>357</v>
      </c>
      <c r="D53" s="1090" t="s">
        <v>179</v>
      </c>
    </row>
    <row r="54" spans="1:4">
      <c r="C54" s="1083" t="s">
        <v>357</v>
      </c>
      <c r="D54" s="1090" t="s">
        <v>206</v>
      </c>
    </row>
    <row r="55" spans="1:4">
      <c r="C55" s="1083" t="s">
        <v>357</v>
      </c>
      <c r="D55" s="1090" t="s">
        <v>506</v>
      </c>
    </row>
    <row r="56" spans="1:4">
      <c r="C56" s="1083" t="s">
        <v>357</v>
      </c>
      <c r="D56" s="1090" t="s">
        <v>511</v>
      </c>
    </row>
    <row r="57" spans="1:4">
      <c r="C57" s="1083" t="s">
        <v>357</v>
      </c>
      <c r="D57" s="1090" t="s">
        <v>474</v>
      </c>
    </row>
    <row r="58" spans="1:4">
      <c r="C58" s="1083" t="s">
        <v>357</v>
      </c>
      <c r="D58" s="1090" t="s">
        <v>519</v>
      </c>
    </row>
    <row r="59" spans="1:4">
      <c r="C59" s="1083" t="s">
        <v>357</v>
      </c>
      <c r="D59" s="1090" t="s">
        <v>520</v>
      </c>
    </row>
    <row r="60" spans="1:4">
      <c r="C60" s="1083" t="s">
        <v>357</v>
      </c>
      <c r="D60" s="1090" t="s">
        <v>523</v>
      </c>
    </row>
    <row r="61" spans="1:4">
      <c r="C61" s="1083" t="s">
        <v>357</v>
      </c>
      <c r="D61" s="1090" t="s">
        <v>524</v>
      </c>
    </row>
    <row r="62" spans="1:4">
      <c r="C62" s="1083" t="s">
        <v>357</v>
      </c>
      <c r="D62" s="1090" t="s">
        <v>527</v>
      </c>
    </row>
    <row r="63" spans="1:4">
      <c r="C63" s="1083" t="s">
        <v>357</v>
      </c>
      <c r="D63" s="1090" t="s">
        <v>530</v>
      </c>
    </row>
    <row r="64" spans="1:4">
      <c r="C64" s="1083" t="s">
        <v>357</v>
      </c>
      <c r="D64" s="1090" t="s">
        <v>115</v>
      </c>
    </row>
    <row r="65" spans="3:4">
      <c r="C65" s="1083" t="s">
        <v>357</v>
      </c>
      <c r="D65" s="1090" t="s">
        <v>531</v>
      </c>
    </row>
    <row r="66" spans="3:4">
      <c r="C66" s="1083" t="s">
        <v>357</v>
      </c>
      <c r="D66" s="1090" t="s">
        <v>537</v>
      </c>
    </row>
    <row r="67" spans="3:4">
      <c r="C67" s="1083" t="s">
        <v>357</v>
      </c>
      <c r="D67" s="1090" t="s">
        <v>478</v>
      </c>
    </row>
    <row r="68" spans="3:4">
      <c r="C68" s="1083" t="s">
        <v>357</v>
      </c>
      <c r="D68" s="1090" t="s">
        <v>539</v>
      </c>
    </row>
    <row r="69" spans="3:4">
      <c r="C69" s="1083" t="s">
        <v>357</v>
      </c>
      <c r="D69" s="1090" t="s">
        <v>545</v>
      </c>
    </row>
    <row r="70" spans="3:4">
      <c r="C70" s="1083" t="s">
        <v>357</v>
      </c>
      <c r="D70" s="1090" t="s">
        <v>546</v>
      </c>
    </row>
    <row r="71" spans="3:4">
      <c r="C71" s="1083" t="s">
        <v>357</v>
      </c>
      <c r="D71" s="1090" t="s">
        <v>547</v>
      </c>
    </row>
    <row r="72" spans="3:4">
      <c r="C72" s="1083" t="s">
        <v>357</v>
      </c>
      <c r="D72" s="1090" t="s">
        <v>284</v>
      </c>
    </row>
    <row r="73" spans="3:4">
      <c r="C73" s="1083" t="s">
        <v>357</v>
      </c>
      <c r="D73" s="1090" t="s">
        <v>551</v>
      </c>
    </row>
    <row r="74" spans="3:4">
      <c r="C74" s="1083" t="s">
        <v>357</v>
      </c>
      <c r="D74" s="1090" t="s">
        <v>555</v>
      </c>
    </row>
    <row r="75" spans="3:4">
      <c r="C75" s="1083" t="s">
        <v>357</v>
      </c>
      <c r="D75" s="1090" t="s">
        <v>556</v>
      </c>
    </row>
    <row r="76" spans="3:4">
      <c r="C76" s="1083" t="s">
        <v>357</v>
      </c>
      <c r="D76" s="1090" t="s">
        <v>557</v>
      </c>
    </row>
    <row r="77" spans="3:4">
      <c r="C77" s="1083" t="s">
        <v>357</v>
      </c>
      <c r="D77" s="1090" t="s">
        <v>399</v>
      </c>
    </row>
    <row r="78" spans="3:4">
      <c r="C78" s="1083" t="s">
        <v>357</v>
      </c>
      <c r="D78" s="1090" t="s">
        <v>560</v>
      </c>
    </row>
    <row r="79" spans="3:4">
      <c r="C79" s="1083" t="s">
        <v>357</v>
      </c>
      <c r="D79" s="1090" t="s">
        <v>565</v>
      </c>
    </row>
    <row r="80" spans="3:4">
      <c r="C80" s="1083" t="s">
        <v>357</v>
      </c>
      <c r="D80" s="1090" t="s">
        <v>567</v>
      </c>
    </row>
    <row r="81" spans="3:4">
      <c r="C81" s="1083" t="s">
        <v>357</v>
      </c>
      <c r="D81" s="1090" t="s">
        <v>572</v>
      </c>
    </row>
    <row r="82" spans="3:4">
      <c r="C82" s="1083" t="s">
        <v>357</v>
      </c>
      <c r="D82" s="1090" t="s">
        <v>347</v>
      </c>
    </row>
    <row r="83" spans="3:4">
      <c r="C83" s="1083" t="s">
        <v>357</v>
      </c>
      <c r="D83" s="1090" t="s">
        <v>266</v>
      </c>
    </row>
    <row r="84" spans="3:4">
      <c r="C84" s="1083" t="s">
        <v>357</v>
      </c>
      <c r="D84" s="1090" t="s">
        <v>575</v>
      </c>
    </row>
    <row r="85" spans="3:4">
      <c r="C85" s="1083" t="s">
        <v>357</v>
      </c>
      <c r="D85" s="1090" t="s">
        <v>578</v>
      </c>
    </row>
    <row r="86" spans="3:4">
      <c r="C86" s="1083" t="s">
        <v>357</v>
      </c>
      <c r="D86" s="1090" t="s">
        <v>579</v>
      </c>
    </row>
    <row r="87" spans="3:4">
      <c r="C87" s="1083" t="s">
        <v>357</v>
      </c>
      <c r="D87" s="1090" t="s">
        <v>582</v>
      </c>
    </row>
    <row r="88" spans="3:4">
      <c r="C88" s="1083" t="s">
        <v>357</v>
      </c>
      <c r="D88" s="1090" t="s">
        <v>585</v>
      </c>
    </row>
    <row r="89" spans="3:4">
      <c r="C89" s="1083" t="s">
        <v>357</v>
      </c>
      <c r="D89" s="1090" t="s">
        <v>589</v>
      </c>
    </row>
    <row r="90" spans="3:4">
      <c r="C90" s="1083" t="s">
        <v>357</v>
      </c>
      <c r="D90" s="1090" t="s">
        <v>595</v>
      </c>
    </row>
    <row r="91" spans="3:4">
      <c r="C91" s="1083" t="s">
        <v>357</v>
      </c>
      <c r="D91" s="1090" t="s">
        <v>596</v>
      </c>
    </row>
    <row r="92" spans="3:4">
      <c r="C92" s="1083" t="s">
        <v>357</v>
      </c>
      <c r="D92" s="1090" t="s">
        <v>445</v>
      </c>
    </row>
    <row r="93" spans="3:4">
      <c r="C93" s="1083" t="s">
        <v>357</v>
      </c>
      <c r="D93" s="1090" t="s">
        <v>10</v>
      </c>
    </row>
    <row r="94" spans="3:4">
      <c r="C94" s="1083" t="s">
        <v>357</v>
      </c>
      <c r="D94" s="1090" t="s">
        <v>94</v>
      </c>
    </row>
    <row r="95" spans="3:4">
      <c r="C95" s="1083" t="s">
        <v>357</v>
      </c>
      <c r="D95" s="1090" t="s">
        <v>113</v>
      </c>
    </row>
    <row r="96" spans="3:4">
      <c r="C96" s="1083" t="s">
        <v>357</v>
      </c>
      <c r="D96" s="1090" t="s">
        <v>292</v>
      </c>
    </row>
    <row r="97" spans="3:4">
      <c r="C97" s="1083" t="s">
        <v>357</v>
      </c>
      <c r="D97" s="1090" t="s">
        <v>602</v>
      </c>
    </row>
    <row r="98" spans="3:4">
      <c r="C98" s="1083" t="s">
        <v>357</v>
      </c>
      <c r="D98" s="1090" t="s">
        <v>304</v>
      </c>
    </row>
    <row r="99" spans="3:4">
      <c r="C99" s="1083" t="s">
        <v>357</v>
      </c>
      <c r="D99" s="1090" t="s">
        <v>606</v>
      </c>
    </row>
    <row r="100" spans="3:4">
      <c r="C100" s="1083" t="s">
        <v>357</v>
      </c>
      <c r="D100" s="1090" t="s">
        <v>607</v>
      </c>
    </row>
    <row r="101" spans="3:4">
      <c r="C101" s="1083" t="s">
        <v>357</v>
      </c>
      <c r="D101" s="1090" t="s">
        <v>117</v>
      </c>
    </row>
    <row r="102" spans="3:4">
      <c r="C102" s="1083" t="s">
        <v>357</v>
      </c>
      <c r="D102" s="1090" t="s">
        <v>541</v>
      </c>
    </row>
    <row r="103" spans="3:4">
      <c r="C103" s="1083" t="s">
        <v>357</v>
      </c>
      <c r="D103" s="1090" t="s">
        <v>608</v>
      </c>
    </row>
    <row r="104" spans="3:4">
      <c r="C104" s="1083" t="s">
        <v>357</v>
      </c>
      <c r="D104" s="1090" t="s">
        <v>612</v>
      </c>
    </row>
    <row r="105" spans="3:4">
      <c r="C105" s="1083" t="s">
        <v>357</v>
      </c>
      <c r="D105" s="1090" t="s">
        <v>615</v>
      </c>
    </row>
    <row r="106" spans="3:4">
      <c r="C106" s="1083" t="s">
        <v>357</v>
      </c>
      <c r="D106" s="1090" t="s">
        <v>548</v>
      </c>
    </row>
    <row r="107" spans="3:4">
      <c r="C107" s="1083" t="s">
        <v>357</v>
      </c>
      <c r="D107" s="1090" t="s">
        <v>619</v>
      </c>
    </row>
    <row r="108" spans="3:4">
      <c r="C108" s="1083" t="s">
        <v>357</v>
      </c>
      <c r="D108" s="1090" t="s">
        <v>621</v>
      </c>
    </row>
    <row r="109" spans="3:4">
      <c r="C109" s="1083" t="s">
        <v>357</v>
      </c>
      <c r="D109" s="1090" t="s">
        <v>623</v>
      </c>
    </row>
    <row r="110" spans="3:4">
      <c r="C110" s="1083" t="s">
        <v>357</v>
      </c>
      <c r="D110" s="1090" t="s">
        <v>625</v>
      </c>
    </row>
    <row r="111" spans="3:4">
      <c r="C111" s="1083" t="s">
        <v>357</v>
      </c>
      <c r="D111" s="1090" t="s">
        <v>627</v>
      </c>
    </row>
    <row r="112" spans="3:4">
      <c r="C112" s="1083" t="s">
        <v>357</v>
      </c>
      <c r="D112" s="1090" t="s">
        <v>383</v>
      </c>
    </row>
    <row r="113" spans="3:4">
      <c r="C113" s="1083" t="s">
        <v>357</v>
      </c>
      <c r="D113" s="1090" t="s">
        <v>569</v>
      </c>
    </row>
    <row r="114" spans="3:4">
      <c r="C114" s="1083" t="s">
        <v>357</v>
      </c>
      <c r="D114" s="1090" t="s">
        <v>289</v>
      </c>
    </row>
    <row r="115" spans="3:4">
      <c r="C115" s="1083" t="s">
        <v>357</v>
      </c>
      <c r="D115" s="1090" t="s">
        <v>320</v>
      </c>
    </row>
    <row r="116" spans="3:4">
      <c r="C116" s="1083" t="s">
        <v>357</v>
      </c>
      <c r="D116" s="1090" t="s">
        <v>617</v>
      </c>
    </row>
    <row r="117" spans="3:4">
      <c r="C117" s="1083" t="s">
        <v>357</v>
      </c>
      <c r="D117" s="1090" t="s">
        <v>628</v>
      </c>
    </row>
    <row r="118" spans="3:4">
      <c r="C118" s="1083" t="s">
        <v>357</v>
      </c>
      <c r="D118" s="1090" t="s">
        <v>633</v>
      </c>
    </row>
    <row r="119" spans="3:4">
      <c r="C119" s="1083" t="s">
        <v>357</v>
      </c>
      <c r="D119" s="1090" t="s">
        <v>636</v>
      </c>
    </row>
    <row r="120" spans="3:4">
      <c r="C120" s="1083" t="s">
        <v>357</v>
      </c>
      <c r="D120" s="1090" t="s">
        <v>638</v>
      </c>
    </row>
    <row r="121" spans="3:4">
      <c r="C121" s="1083" t="s">
        <v>357</v>
      </c>
      <c r="D121" s="1090" t="s">
        <v>396</v>
      </c>
    </row>
    <row r="122" spans="3:4">
      <c r="C122" s="1083" t="s">
        <v>357</v>
      </c>
      <c r="D122" s="1090" t="s">
        <v>640</v>
      </c>
    </row>
    <row r="123" spans="3:4">
      <c r="C123" s="1083" t="s">
        <v>357</v>
      </c>
      <c r="D123" s="1090" t="s">
        <v>643</v>
      </c>
    </row>
    <row r="124" spans="3:4">
      <c r="C124" s="1083" t="s">
        <v>357</v>
      </c>
      <c r="D124" s="1090" t="s">
        <v>634</v>
      </c>
    </row>
    <row r="125" spans="3:4">
      <c r="C125" s="1083" t="s">
        <v>357</v>
      </c>
      <c r="D125" s="1090" t="s">
        <v>646</v>
      </c>
    </row>
    <row r="126" spans="3:4">
      <c r="C126" s="1083" t="s">
        <v>357</v>
      </c>
      <c r="D126" s="1090" t="s">
        <v>648</v>
      </c>
    </row>
    <row r="127" spans="3:4">
      <c r="C127" s="1083" t="s">
        <v>357</v>
      </c>
      <c r="D127" s="1090" t="s">
        <v>652</v>
      </c>
    </row>
    <row r="128" spans="3:4">
      <c r="C128" s="1083" t="s">
        <v>357</v>
      </c>
      <c r="D128" s="1090" t="s">
        <v>282</v>
      </c>
    </row>
    <row r="129" spans="3:4">
      <c r="C129" s="1083" t="s">
        <v>357</v>
      </c>
      <c r="D129" s="1090" t="s">
        <v>654</v>
      </c>
    </row>
    <row r="130" spans="3:4">
      <c r="C130" s="1083" t="s">
        <v>357</v>
      </c>
      <c r="D130" s="1090" t="s">
        <v>26</v>
      </c>
    </row>
    <row r="131" spans="3:4">
      <c r="C131" s="1083" t="s">
        <v>357</v>
      </c>
      <c r="D131" s="1090" t="s">
        <v>345</v>
      </c>
    </row>
    <row r="132" spans="3:4">
      <c r="C132" s="1083" t="s">
        <v>357</v>
      </c>
      <c r="D132" s="1090" t="s">
        <v>657</v>
      </c>
    </row>
    <row r="133" spans="3:4">
      <c r="C133" s="1083" t="s">
        <v>357</v>
      </c>
      <c r="D133" s="1090" t="s">
        <v>659</v>
      </c>
    </row>
    <row r="134" spans="3:4">
      <c r="C134" s="1083" t="s">
        <v>357</v>
      </c>
      <c r="D134" s="1090" t="s">
        <v>663</v>
      </c>
    </row>
    <row r="135" spans="3:4">
      <c r="C135" s="1083" t="s">
        <v>357</v>
      </c>
      <c r="D135" s="1090" t="s">
        <v>666</v>
      </c>
    </row>
    <row r="136" spans="3:4">
      <c r="C136" s="1083" t="s">
        <v>357</v>
      </c>
      <c r="D136" s="1090" t="s">
        <v>669</v>
      </c>
    </row>
    <row r="137" spans="3:4">
      <c r="C137" s="1083" t="s">
        <v>357</v>
      </c>
      <c r="D137" s="1090" t="s">
        <v>464</v>
      </c>
    </row>
    <row r="138" spans="3:4">
      <c r="C138" s="1083" t="s">
        <v>357</v>
      </c>
      <c r="D138" s="1090" t="s">
        <v>418</v>
      </c>
    </row>
    <row r="139" spans="3:4">
      <c r="C139" s="1083" t="s">
        <v>357</v>
      </c>
      <c r="D139" s="1090" t="s">
        <v>656</v>
      </c>
    </row>
    <row r="140" spans="3:4">
      <c r="C140" s="1083" t="s">
        <v>357</v>
      </c>
      <c r="D140" s="1090" t="s">
        <v>672</v>
      </c>
    </row>
    <row r="141" spans="3:4">
      <c r="C141" s="1083" t="s">
        <v>357</v>
      </c>
      <c r="D141" s="1090" t="s">
        <v>224</v>
      </c>
    </row>
    <row r="142" spans="3:4">
      <c r="C142" s="1083" t="s">
        <v>357</v>
      </c>
      <c r="D142" s="1090" t="s">
        <v>472</v>
      </c>
    </row>
    <row r="143" spans="3:4">
      <c r="C143" s="1083" t="s">
        <v>357</v>
      </c>
      <c r="D143" s="1090" t="s">
        <v>262</v>
      </c>
    </row>
    <row r="144" spans="3:4">
      <c r="C144" s="1083" t="s">
        <v>357</v>
      </c>
      <c r="D144" s="1090" t="s">
        <v>138</v>
      </c>
    </row>
    <row r="145" spans="3:4">
      <c r="C145" s="1083" t="s">
        <v>357</v>
      </c>
      <c r="D145" s="1090" t="s">
        <v>675</v>
      </c>
    </row>
    <row r="146" spans="3:4">
      <c r="C146" s="1083" t="s">
        <v>357</v>
      </c>
      <c r="D146" s="1090" t="s">
        <v>104</v>
      </c>
    </row>
    <row r="147" spans="3:4">
      <c r="C147" s="1083" t="s">
        <v>357</v>
      </c>
      <c r="D147" s="1090" t="s">
        <v>677</v>
      </c>
    </row>
    <row r="148" spans="3:4">
      <c r="C148" s="1083" t="s">
        <v>357</v>
      </c>
      <c r="D148" s="1090" t="s">
        <v>681</v>
      </c>
    </row>
    <row r="149" spans="3:4">
      <c r="C149" s="1083" t="s">
        <v>357</v>
      </c>
      <c r="D149" s="1090" t="s">
        <v>122</v>
      </c>
    </row>
    <row r="150" spans="3:4">
      <c r="C150" s="1083" t="s">
        <v>357</v>
      </c>
      <c r="D150" s="1090" t="s">
        <v>598</v>
      </c>
    </row>
    <row r="151" spans="3:4">
      <c r="C151" s="1083" t="s">
        <v>357</v>
      </c>
      <c r="D151" s="1090" t="s">
        <v>684</v>
      </c>
    </row>
    <row r="152" spans="3:4">
      <c r="C152" s="1083" t="s">
        <v>357</v>
      </c>
      <c r="D152" s="1090" t="s">
        <v>689</v>
      </c>
    </row>
    <row r="153" spans="3:4">
      <c r="C153" s="1083" t="s">
        <v>357</v>
      </c>
      <c r="D153" s="1090" t="s">
        <v>693</v>
      </c>
    </row>
    <row r="154" spans="3:4">
      <c r="C154" s="1083" t="s">
        <v>357</v>
      </c>
      <c r="D154" s="1090" t="s">
        <v>509</v>
      </c>
    </row>
    <row r="155" spans="3:4">
      <c r="C155" s="1083" t="s">
        <v>357</v>
      </c>
      <c r="D155" s="1090" t="s">
        <v>695</v>
      </c>
    </row>
    <row r="156" spans="3:4">
      <c r="C156" s="1083" t="s">
        <v>357</v>
      </c>
      <c r="D156" s="1090" t="s">
        <v>686</v>
      </c>
    </row>
    <row r="157" spans="3:4">
      <c r="C157" s="1083" t="s">
        <v>357</v>
      </c>
      <c r="D157" s="1090" t="s">
        <v>696</v>
      </c>
    </row>
    <row r="158" spans="3:4">
      <c r="C158" s="1083" t="s">
        <v>357</v>
      </c>
      <c r="D158" s="1090" t="s">
        <v>699</v>
      </c>
    </row>
    <row r="159" spans="3:4">
      <c r="C159" s="1083" t="s">
        <v>357</v>
      </c>
      <c r="D159" s="1090" t="s">
        <v>701</v>
      </c>
    </row>
    <row r="160" spans="3:4">
      <c r="C160" s="1083" t="s">
        <v>357</v>
      </c>
      <c r="D160" s="1090" t="s">
        <v>703</v>
      </c>
    </row>
    <row r="161" spans="3:4">
      <c r="C161" s="1083" t="s">
        <v>357</v>
      </c>
      <c r="D161" s="1090" t="s">
        <v>705</v>
      </c>
    </row>
    <row r="162" spans="3:4">
      <c r="C162" s="1083" t="s">
        <v>357</v>
      </c>
      <c r="D162" s="1090" t="s">
        <v>401</v>
      </c>
    </row>
    <row r="163" spans="3:4">
      <c r="C163" s="1083" t="s">
        <v>357</v>
      </c>
      <c r="D163" s="1090" t="s">
        <v>710</v>
      </c>
    </row>
    <row r="164" spans="3:4">
      <c r="C164" s="1083" t="s">
        <v>357</v>
      </c>
      <c r="D164" s="1090" t="s">
        <v>711</v>
      </c>
    </row>
    <row r="165" spans="3:4">
      <c r="C165" s="1083" t="s">
        <v>357</v>
      </c>
      <c r="D165" s="1090" t="s">
        <v>8</v>
      </c>
    </row>
    <row r="166" spans="3:4">
      <c r="C166" s="1083" t="s">
        <v>357</v>
      </c>
      <c r="D166" s="1090" t="s">
        <v>713</v>
      </c>
    </row>
    <row r="167" spans="3:4">
      <c r="C167" s="1083" t="s">
        <v>357</v>
      </c>
      <c r="D167" s="1090" t="s">
        <v>130</v>
      </c>
    </row>
    <row r="168" spans="3:4">
      <c r="C168" s="1083" t="s">
        <v>357</v>
      </c>
      <c r="D168" s="1090" t="s">
        <v>337</v>
      </c>
    </row>
    <row r="169" spans="3:4">
      <c r="C169" s="1083" t="s">
        <v>357</v>
      </c>
      <c r="D169" s="1090" t="s">
        <v>385</v>
      </c>
    </row>
    <row r="170" spans="3:4">
      <c r="C170" s="1083" t="s">
        <v>357</v>
      </c>
      <c r="D170" s="1090" t="s">
        <v>715</v>
      </c>
    </row>
    <row r="171" spans="3:4">
      <c r="C171" s="1083" t="s">
        <v>357</v>
      </c>
      <c r="D171" s="1090" t="s">
        <v>255</v>
      </c>
    </row>
    <row r="172" spans="3:4">
      <c r="C172" s="1083" t="s">
        <v>357</v>
      </c>
      <c r="D172" s="1090" t="s">
        <v>716</v>
      </c>
    </row>
    <row r="173" spans="3:4">
      <c r="C173" s="1083" t="s">
        <v>357</v>
      </c>
      <c r="D173" s="1090" t="s">
        <v>720</v>
      </c>
    </row>
    <row r="174" spans="3:4">
      <c r="C174" s="1083" t="s">
        <v>357</v>
      </c>
      <c r="D174" s="1090" t="s">
        <v>723</v>
      </c>
    </row>
    <row r="175" spans="3:4">
      <c r="C175" s="1083" t="s">
        <v>357</v>
      </c>
      <c r="D175" s="1090" t="s">
        <v>37</v>
      </c>
    </row>
    <row r="176" spans="3:4">
      <c r="C176" s="1083" t="s">
        <v>357</v>
      </c>
      <c r="D176" s="1090" t="s">
        <v>725</v>
      </c>
    </row>
    <row r="177" spans="3:4">
      <c r="C177" s="1083" t="s">
        <v>357</v>
      </c>
      <c r="D177" s="1090" t="s">
        <v>24</v>
      </c>
    </row>
    <row r="178" spans="3:4">
      <c r="C178" s="1083" t="s">
        <v>357</v>
      </c>
      <c r="D178" s="1090" t="s">
        <v>730</v>
      </c>
    </row>
    <row r="179" spans="3:4">
      <c r="C179" s="1083" t="s">
        <v>357</v>
      </c>
      <c r="D179" s="1090" t="s">
        <v>629</v>
      </c>
    </row>
    <row r="180" spans="3:4">
      <c r="C180" s="1083" t="s">
        <v>357</v>
      </c>
      <c r="D180" s="1090" t="s">
        <v>731</v>
      </c>
    </row>
    <row r="181" spans="3:4">
      <c r="C181" s="1083" t="s">
        <v>357</v>
      </c>
      <c r="D181" s="1090" t="s">
        <v>47</v>
      </c>
    </row>
    <row r="182" spans="3:4">
      <c r="C182" s="1083" t="s">
        <v>357</v>
      </c>
      <c r="D182" s="1090" t="s">
        <v>735</v>
      </c>
    </row>
    <row r="183" spans="3:4">
      <c r="C183" s="1083" t="s">
        <v>357</v>
      </c>
      <c r="D183" s="1090" t="s">
        <v>461</v>
      </c>
    </row>
    <row r="184" spans="3:4">
      <c r="C184" s="1083" t="s">
        <v>357</v>
      </c>
      <c r="D184" s="1090" t="s">
        <v>738</v>
      </c>
    </row>
    <row r="185" spans="3:4">
      <c r="C185" s="1083" t="s">
        <v>357</v>
      </c>
      <c r="D185" s="1090" t="s">
        <v>745</v>
      </c>
    </row>
    <row r="186" spans="3:4">
      <c r="C186" s="1083" t="s">
        <v>357</v>
      </c>
      <c r="D186" s="1090" t="s">
        <v>749</v>
      </c>
    </row>
    <row r="187" spans="3:4">
      <c r="C187" s="1083" t="s">
        <v>357</v>
      </c>
      <c r="D187" s="1090" t="s">
        <v>753</v>
      </c>
    </row>
    <row r="188" spans="3:4">
      <c r="C188" s="1083" t="s">
        <v>756</v>
      </c>
      <c r="D188" s="1090" t="s">
        <v>759</v>
      </c>
    </row>
    <row r="189" spans="3:4">
      <c r="C189" s="1083" t="s">
        <v>756</v>
      </c>
      <c r="D189" s="1090" t="s">
        <v>765</v>
      </c>
    </row>
    <row r="190" spans="3:4">
      <c r="C190" s="1083" t="s">
        <v>756</v>
      </c>
      <c r="D190" s="1090" t="s">
        <v>767</v>
      </c>
    </row>
    <row r="191" spans="3:4">
      <c r="C191" s="1083" t="s">
        <v>756</v>
      </c>
      <c r="D191" s="1090" t="s">
        <v>762</v>
      </c>
    </row>
    <row r="192" spans="3:4">
      <c r="C192" s="1083" t="s">
        <v>756</v>
      </c>
      <c r="D192" s="1090" t="s">
        <v>770</v>
      </c>
    </row>
    <row r="193" spans="3:4">
      <c r="C193" s="1083" t="s">
        <v>756</v>
      </c>
      <c r="D193" s="1090" t="s">
        <v>771</v>
      </c>
    </row>
    <row r="194" spans="3:4">
      <c r="C194" s="1083" t="s">
        <v>756</v>
      </c>
      <c r="D194" s="1090" t="s">
        <v>342</v>
      </c>
    </row>
    <row r="195" spans="3:4">
      <c r="C195" s="1083" t="s">
        <v>756</v>
      </c>
      <c r="D195" s="1090" t="s">
        <v>476</v>
      </c>
    </row>
    <row r="196" spans="3:4">
      <c r="C196" s="1083" t="s">
        <v>756</v>
      </c>
      <c r="D196" s="1090" t="s">
        <v>311</v>
      </c>
    </row>
    <row r="197" spans="3:4">
      <c r="C197" s="1083" t="s">
        <v>756</v>
      </c>
      <c r="D197" s="1090" t="s">
        <v>766</v>
      </c>
    </row>
    <row r="198" spans="3:4">
      <c r="C198" s="1083" t="s">
        <v>756</v>
      </c>
      <c r="D198" s="1090" t="s">
        <v>444</v>
      </c>
    </row>
    <row r="199" spans="3:4">
      <c r="C199" s="1083" t="s">
        <v>756</v>
      </c>
      <c r="D199" s="1090" t="s">
        <v>493</v>
      </c>
    </row>
    <row r="200" spans="3:4">
      <c r="C200" s="1083" t="s">
        <v>756</v>
      </c>
      <c r="D200" s="1090" t="s">
        <v>424</v>
      </c>
    </row>
    <row r="201" spans="3:4">
      <c r="C201" s="1083" t="s">
        <v>756</v>
      </c>
      <c r="D201" s="1090" t="s">
        <v>777</v>
      </c>
    </row>
    <row r="202" spans="3:4">
      <c r="C202" s="1083" t="s">
        <v>756</v>
      </c>
      <c r="D202" s="1090" t="s">
        <v>780</v>
      </c>
    </row>
    <row r="203" spans="3:4">
      <c r="C203" s="1083" t="s">
        <v>756</v>
      </c>
      <c r="D203" s="1090" t="s">
        <v>781</v>
      </c>
    </row>
    <row r="204" spans="3:4">
      <c r="C204" s="1083" t="s">
        <v>756</v>
      </c>
      <c r="D204" s="1090" t="s">
        <v>789</v>
      </c>
    </row>
    <row r="205" spans="3:4">
      <c r="C205" s="1083" t="s">
        <v>756</v>
      </c>
      <c r="D205" s="1090" t="s">
        <v>754</v>
      </c>
    </row>
    <row r="206" spans="3:4">
      <c r="C206" s="1083" t="s">
        <v>756</v>
      </c>
      <c r="D206" s="1090" t="s">
        <v>577</v>
      </c>
    </row>
    <row r="207" spans="3:4">
      <c r="C207" s="1083" t="s">
        <v>756</v>
      </c>
      <c r="D207" s="1090" t="s">
        <v>139</v>
      </c>
    </row>
    <row r="208" spans="3:4">
      <c r="C208" s="1083" t="s">
        <v>756</v>
      </c>
      <c r="D208" s="1090" t="s">
        <v>791</v>
      </c>
    </row>
    <row r="209" spans="3:4">
      <c r="C209" s="1083" t="s">
        <v>756</v>
      </c>
      <c r="D209" s="1090" t="s">
        <v>590</v>
      </c>
    </row>
    <row r="210" spans="3:4">
      <c r="C210" s="1083" t="s">
        <v>756</v>
      </c>
      <c r="D210" s="1090" t="s">
        <v>792</v>
      </c>
    </row>
    <row r="211" spans="3:4">
      <c r="C211" s="1083" t="s">
        <v>756</v>
      </c>
      <c r="D211" s="1090" t="s">
        <v>793</v>
      </c>
    </row>
    <row r="212" spans="3:4">
      <c r="C212" s="1083" t="s">
        <v>756</v>
      </c>
      <c r="D212" s="1090" t="s">
        <v>798</v>
      </c>
    </row>
    <row r="213" spans="3:4">
      <c r="C213" s="1083" t="s">
        <v>756</v>
      </c>
      <c r="D213" s="1090" t="s">
        <v>685</v>
      </c>
    </row>
    <row r="214" spans="3:4">
      <c r="C214" s="1083" t="s">
        <v>756</v>
      </c>
      <c r="D214" s="1090" t="s">
        <v>800</v>
      </c>
    </row>
    <row r="215" spans="3:4">
      <c r="C215" s="1083" t="s">
        <v>756</v>
      </c>
      <c r="D215" s="1090" t="s">
        <v>802</v>
      </c>
    </row>
    <row r="216" spans="3:4">
      <c r="C216" s="1083" t="s">
        <v>756</v>
      </c>
      <c r="D216" s="1090" t="s">
        <v>804</v>
      </c>
    </row>
    <row r="217" spans="3:4">
      <c r="C217" s="1083" t="s">
        <v>756</v>
      </c>
      <c r="D217" s="1090" t="s">
        <v>664</v>
      </c>
    </row>
    <row r="218" spans="3:4">
      <c r="C218" s="1083" t="s">
        <v>756</v>
      </c>
      <c r="D218" s="1090" t="s">
        <v>806</v>
      </c>
    </row>
    <row r="219" spans="3:4">
      <c r="C219" s="1083" t="s">
        <v>756</v>
      </c>
      <c r="D219" s="1090" t="s">
        <v>558</v>
      </c>
    </row>
    <row r="220" spans="3:4">
      <c r="C220" s="1083" t="s">
        <v>756</v>
      </c>
      <c r="D220" s="1090" t="s">
        <v>748</v>
      </c>
    </row>
    <row r="221" spans="3:4">
      <c r="C221" s="1083" t="s">
        <v>756</v>
      </c>
      <c r="D221" s="1090" t="s">
        <v>808</v>
      </c>
    </row>
    <row r="222" spans="3:4">
      <c r="C222" s="1083" t="s">
        <v>756</v>
      </c>
      <c r="D222" s="1090" t="s">
        <v>809</v>
      </c>
    </row>
    <row r="223" spans="3:4">
      <c r="C223" s="1083" t="s">
        <v>756</v>
      </c>
      <c r="D223" s="1090" t="s">
        <v>532</v>
      </c>
    </row>
    <row r="224" spans="3:4">
      <c r="C224" s="1083" t="s">
        <v>756</v>
      </c>
      <c r="D224" s="1090" t="s">
        <v>782</v>
      </c>
    </row>
    <row r="225" spans="3:4">
      <c r="C225" s="1083" t="s">
        <v>756</v>
      </c>
      <c r="D225" s="1090" t="s">
        <v>810</v>
      </c>
    </row>
    <row r="226" spans="3:4">
      <c r="C226" s="1083" t="s">
        <v>756</v>
      </c>
      <c r="D226" s="1090" t="s">
        <v>812</v>
      </c>
    </row>
    <row r="227" spans="3:4">
      <c r="C227" s="1083" t="s">
        <v>756</v>
      </c>
      <c r="D227" s="1090" t="s">
        <v>785</v>
      </c>
    </row>
    <row r="228" spans="3:4">
      <c r="C228" s="1083" t="s">
        <v>817</v>
      </c>
      <c r="D228" s="1090" t="s">
        <v>773</v>
      </c>
    </row>
    <row r="229" spans="3:4">
      <c r="C229" s="1083" t="s">
        <v>817</v>
      </c>
      <c r="D229" s="1090" t="s">
        <v>783</v>
      </c>
    </row>
    <row r="230" spans="3:4">
      <c r="C230" s="1083" t="s">
        <v>817</v>
      </c>
      <c r="D230" s="1090" t="s">
        <v>818</v>
      </c>
    </row>
    <row r="231" spans="3:4">
      <c r="C231" s="1083" t="s">
        <v>817</v>
      </c>
      <c r="D231" s="1090" t="s">
        <v>819</v>
      </c>
    </row>
    <row r="232" spans="3:4">
      <c r="C232" s="1083" t="s">
        <v>817</v>
      </c>
      <c r="D232" s="1090" t="s">
        <v>820</v>
      </c>
    </row>
    <row r="233" spans="3:4">
      <c r="C233" s="1083" t="s">
        <v>817</v>
      </c>
      <c r="D233" s="1090" t="s">
        <v>822</v>
      </c>
    </row>
    <row r="234" spans="3:4">
      <c r="C234" s="1083" t="s">
        <v>817</v>
      </c>
      <c r="D234" s="1090" t="s">
        <v>739</v>
      </c>
    </row>
    <row r="235" spans="3:4">
      <c r="C235" s="1083" t="s">
        <v>817</v>
      </c>
      <c r="D235" s="1090" t="s">
        <v>826</v>
      </c>
    </row>
    <row r="236" spans="3:4">
      <c r="C236" s="1083" t="s">
        <v>817</v>
      </c>
      <c r="D236" s="1090" t="s">
        <v>827</v>
      </c>
    </row>
    <row r="237" spans="3:4">
      <c r="C237" s="1083" t="s">
        <v>817</v>
      </c>
      <c r="D237" s="1090" t="s">
        <v>644</v>
      </c>
    </row>
    <row r="238" spans="3:4">
      <c r="C238" s="1083" t="s">
        <v>817</v>
      </c>
      <c r="D238" s="1090" t="s">
        <v>378</v>
      </c>
    </row>
    <row r="239" spans="3:4">
      <c r="C239" s="1083" t="s">
        <v>817</v>
      </c>
      <c r="D239" s="1090" t="s">
        <v>553</v>
      </c>
    </row>
    <row r="240" spans="3:4">
      <c r="C240" s="1083" t="s">
        <v>817</v>
      </c>
      <c r="D240" s="1090" t="s">
        <v>736</v>
      </c>
    </row>
    <row r="241" spans="3:4">
      <c r="C241" s="1083" t="s">
        <v>817</v>
      </c>
      <c r="D241" s="1090" t="s">
        <v>721</v>
      </c>
    </row>
    <row r="242" spans="3:4">
      <c r="C242" s="1083" t="s">
        <v>817</v>
      </c>
      <c r="D242" s="1090" t="s">
        <v>830</v>
      </c>
    </row>
    <row r="243" spans="3:4">
      <c r="C243" s="1083" t="s">
        <v>817</v>
      </c>
      <c r="D243" s="1090" t="s">
        <v>4</v>
      </c>
    </row>
    <row r="244" spans="3:4">
      <c r="C244" s="1083" t="s">
        <v>817</v>
      </c>
      <c r="D244" s="1090" t="s">
        <v>796</v>
      </c>
    </row>
    <row r="245" spans="3:4">
      <c r="C245" s="1083" t="s">
        <v>817</v>
      </c>
      <c r="D245" s="1090" t="s">
        <v>834</v>
      </c>
    </row>
    <row r="246" spans="3:4">
      <c r="C246" s="1083" t="s">
        <v>817</v>
      </c>
      <c r="D246" s="1090" t="s">
        <v>837</v>
      </c>
    </row>
    <row r="247" spans="3:4">
      <c r="C247" s="1083" t="s">
        <v>817</v>
      </c>
      <c r="D247" s="1090" t="s">
        <v>839</v>
      </c>
    </row>
    <row r="248" spans="3:4">
      <c r="C248" s="1083" t="s">
        <v>817</v>
      </c>
      <c r="D248" s="1090" t="s">
        <v>848</v>
      </c>
    </row>
    <row r="249" spans="3:4">
      <c r="C249" s="1083" t="s">
        <v>817</v>
      </c>
      <c r="D249" s="1090" t="s">
        <v>849</v>
      </c>
    </row>
    <row r="250" spans="3:4">
      <c r="C250" s="1083" t="s">
        <v>817</v>
      </c>
      <c r="D250" s="1090" t="s">
        <v>603</v>
      </c>
    </row>
    <row r="251" spans="3:4">
      <c r="C251" s="1083" t="s">
        <v>817</v>
      </c>
      <c r="D251" s="1090" t="s">
        <v>854</v>
      </c>
    </row>
    <row r="252" spans="3:4">
      <c r="C252" s="1083" t="s">
        <v>817</v>
      </c>
      <c r="D252" s="1090" t="s">
        <v>856</v>
      </c>
    </row>
    <row r="253" spans="3:4">
      <c r="C253" s="1083" t="s">
        <v>817</v>
      </c>
      <c r="D253" s="1090" t="s">
        <v>301</v>
      </c>
    </row>
    <row r="254" spans="3:4">
      <c r="C254" s="1083" t="s">
        <v>817</v>
      </c>
      <c r="D254" s="1090" t="s">
        <v>865</v>
      </c>
    </row>
    <row r="255" spans="3:4">
      <c r="C255" s="1083" t="s">
        <v>817</v>
      </c>
      <c r="D255" s="1090" t="s">
        <v>769</v>
      </c>
    </row>
    <row r="256" spans="3:4">
      <c r="C256" s="1083" t="s">
        <v>817</v>
      </c>
      <c r="D256" s="1090" t="s">
        <v>586</v>
      </c>
    </row>
    <row r="257" spans="3:4">
      <c r="C257" s="1083" t="s">
        <v>817</v>
      </c>
      <c r="D257" s="1090" t="s">
        <v>397</v>
      </c>
    </row>
    <row r="258" spans="3:4">
      <c r="C258" s="1083" t="s">
        <v>817</v>
      </c>
      <c r="D258" s="1090" t="s">
        <v>75</v>
      </c>
    </row>
    <row r="259" spans="3:4">
      <c r="C259" s="1083" t="s">
        <v>817</v>
      </c>
      <c r="D259" s="1090" t="s">
        <v>495</v>
      </c>
    </row>
    <row r="260" spans="3:4">
      <c r="C260" s="1083" t="s">
        <v>817</v>
      </c>
      <c r="D260" s="1090" t="s">
        <v>867</v>
      </c>
    </row>
    <row r="261" spans="3:4">
      <c r="C261" s="1083" t="s">
        <v>868</v>
      </c>
      <c r="D261" s="1090" t="s">
        <v>871</v>
      </c>
    </row>
    <row r="262" spans="3:4">
      <c r="C262" s="1083" t="s">
        <v>868</v>
      </c>
      <c r="D262" s="1090" t="s">
        <v>221</v>
      </c>
    </row>
    <row r="263" spans="3:4">
      <c r="C263" s="1083" t="s">
        <v>868</v>
      </c>
      <c r="D263" s="1090" t="s">
        <v>821</v>
      </c>
    </row>
    <row r="264" spans="3:4">
      <c r="C264" s="1083" t="s">
        <v>868</v>
      </c>
      <c r="D264" s="1090" t="s">
        <v>874</v>
      </c>
    </row>
    <row r="265" spans="3:4">
      <c r="C265" s="1083" t="s">
        <v>868</v>
      </c>
      <c r="D265" s="1090" t="s">
        <v>743</v>
      </c>
    </row>
    <row r="266" spans="3:4">
      <c r="C266" s="1083" t="s">
        <v>868</v>
      </c>
      <c r="D266" s="1090" t="s">
        <v>876</v>
      </c>
    </row>
    <row r="267" spans="3:4">
      <c r="C267" s="1083" t="s">
        <v>868</v>
      </c>
      <c r="D267" s="1090" t="s">
        <v>879</v>
      </c>
    </row>
    <row r="268" spans="3:4">
      <c r="C268" s="1083" t="s">
        <v>868</v>
      </c>
      <c r="D268" s="1090" t="s">
        <v>887</v>
      </c>
    </row>
    <row r="269" spans="3:4">
      <c r="C269" s="1083" t="s">
        <v>868</v>
      </c>
      <c r="D269" s="1090" t="s">
        <v>207</v>
      </c>
    </row>
    <row r="270" spans="3:4">
      <c r="C270" s="1083" t="s">
        <v>868</v>
      </c>
      <c r="D270" s="1090" t="s">
        <v>763</v>
      </c>
    </row>
    <row r="271" spans="3:4">
      <c r="C271" s="1083" t="s">
        <v>868</v>
      </c>
      <c r="D271" s="1090" t="s">
        <v>73</v>
      </c>
    </row>
    <row r="272" spans="3:4">
      <c r="C272" s="1083" t="s">
        <v>868</v>
      </c>
      <c r="D272" s="1090" t="s">
        <v>88</v>
      </c>
    </row>
    <row r="273" spans="3:4">
      <c r="C273" s="1083" t="s">
        <v>868</v>
      </c>
      <c r="D273" s="1090" t="s">
        <v>882</v>
      </c>
    </row>
    <row r="274" spans="3:4">
      <c r="C274" s="1083" t="s">
        <v>868</v>
      </c>
      <c r="D274" s="1090" t="s">
        <v>889</v>
      </c>
    </row>
    <row r="275" spans="3:4">
      <c r="C275" s="1083" t="s">
        <v>868</v>
      </c>
      <c r="D275" s="1090" t="s">
        <v>892</v>
      </c>
    </row>
    <row r="276" spans="3:4">
      <c r="C276" s="1083" t="s">
        <v>868</v>
      </c>
      <c r="D276" s="1090" t="s">
        <v>894</v>
      </c>
    </row>
    <row r="277" spans="3:4">
      <c r="C277" s="1083" t="s">
        <v>868</v>
      </c>
      <c r="D277" s="1090" t="s">
        <v>298</v>
      </c>
    </row>
    <row r="278" spans="3:4">
      <c r="C278" s="1083" t="s">
        <v>868</v>
      </c>
      <c r="D278" s="1090" t="s">
        <v>895</v>
      </c>
    </row>
    <row r="279" spans="3:4">
      <c r="C279" s="1083" t="s">
        <v>868</v>
      </c>
      <c r="D279" s="1090" t="s">
        <v>249</v>
      </c>
    </row>
    <row r="280" spans="3:4">
      <c r="C280" s="1083" t="s">
        <v>868</v>
      </c>
      <c r="D280" s="1090" t="s">
        <v>899</v>
      </c>
    </row>
    <row r="281" spans="3:4">
      <c r="C281" s="1083" t="s">
        <v>868</v>
      </c>
      <c r="D281" s="1090" t="s">
        <v>900</v>
      </c>
    </row>
    <row r="282" spans="3:4">
      <c r="C282" s="1083" t="s">
        <v>868</v>
      </c>
      <c r="D282" s="1090" t="s">
        <v>727</v>
      </c>
    </row>
    <row r="283" spans="3:4">
      <c r="C283" s="1083" t="s">
        <v>868</v>
      </c>
      <c r="D283" s="1090" t="s">
        <v>630</v>
      </c>
    </row>
    <row r="284" spans="3:4">
      <c r="C284" s="1083" t="s">
        <v>868</v>
      </c>
      <c r="D284" s="1090" t="s">
        <v>903</v>
      </c>
    </row>
    <row r="285" spans="3:4">
      <c r="C285" s="1083" t="s">
        <v>868</v>
      </c>
      <c r="D285" s="1090" t="s">
        <v>906</v>
      </c>
    </row>
    <row r="286" spans="3:4">
      <c r="C286" s="1083" t="s">
        <v>868</v>
      </c>
      <c r="D286" s="1090" t="s">
        <v>750</v>
      </c>
    </row>
    <row r="287" spans="3:4">
      <c r="C287" s="1083" t="s">
        <v>868</v>
      </c>
      <c r="D287" s="1090" t="s">
        <v>272</v>
      </c>
    </row>
    <row r="288" spans="3:4">
      <c r="C288" s="1083" t="s">
        <v>868</v>
      </c>
      <c r="D288" s="1090" t="s">
        <v>861</v>
      </c>
    </row>
    <row r="289" spans="3:4">
      <c r="C289" s="1083" t="s">
        <v>868</v>
      </c>
      <c r="D289" s="1090" t="s">
        <v>908</v>
      </c>
    </row>
    <row r="290" spans="3:4">
      <c r="C290" s="1083" t="s">
        <v>868</v>
      </c>
      <c r="D290" s="1090" t="s">
        <v>912</v>
      </c>
    </row>
    <row r="291" spans="3:4">
      <c r="C291" s="1083" t="s">
        <v>868</v>
      </c>
      <c r="D291" s="1090" t="s">
        <v>914</v>
      </c>
    </row>
    <row r="292" spans="3:4">
      <c r="C292" s="1083" t="s">
        <v>868</v>
      </c>
      <c r="D292" s="1090" t="s">
        <v>890</v>
      </c>
    </row>
    <row r="293" spans="3:4">
      <c r="C293" s="1083" t="s">
        <v>868</v>
      </c>
      <c r="D293" s="1090" t="s">
        <v>916</v>
      </c>
    </row>
    <row r="294" spans="3:4">
      <c r="C294" s="1083" t="s">
        <v>868</v>
      </c>
      <c r="D294" s="1090" t="s">
        <v>248</v>
      </c>
    </row>
    <row r="295" spans="3:4">
      <c r="C295" s="1083" t="s">
        <v>868</v>
      </c>
      <c r="D295" s="1090" t="s">
        <v>921</v>
      </c>
    </row>
    <row r="296" spans="3:4">
      <c r="C296" s="1083" t="s">
        <v>490</v>
      </c>
      <c r="D296" s="1090" t="s">
        <v>925</v>
      </c>
    </row>
    <row r="297" spans="3:4">
      <c r="C297" s="1083" t="s">
        <v>490</v>
      </c>
      <c r="D297" s="1090" t="s">
        <v>928</v>
      </c>
    </row>
    <row r="298" spans="3:4">
      <c r="C298" s="1083" t="s">
        <v>490</v>
      </c>
      <c r="D298" s="1090" t="s">
        <v>694</v>
      </c>
    </row>
    <row r="299" spans="3:4">
      <c r="C299" s="1083" t="s">
        <v>490</v>
      </c>
      <c r="D299" s="1090" t="s">
        <v>931</v>
      </c>
    </row>
    <row r="300" spans="3:4">
      <c r="C300" s="1083" t="s">
        <v>490</v>
      </c>
      <c r="D300" s="1090" t="s">
        <v>504</v>
      </c>
    </row>
    <row r="301" spans="3:4">
      <c r="C301" s="1083" t="s">
        <v>490</v>
      </c>
      <c r="D301" s="1090" t="s">
        <v>717</v>
      </c>
    </row>
    <row r="302" spans="3:4">
      <c r="C302" s="1083" t="s">
        <v>490</v>
      </c>
      <c r="D302" s="1090" t="s">
        <v>402</v>
      </c>
    </row>
    <row r="303" spans="3:4">
      <c r="C303" s="1083" t="s">
        <v>490</v>
      </c>
      <c r="D303" s="1090" t="s">
        <v>562</v>
      </c>
    </row>
    <row r="304" spans="3:4">
      <c r="C304" s="1083" t="s">
        <v>490</v>
      </c>
      <c r="D304" s="1090" t="s">
        <v>935</v>
      </c>
    </row>
    <row r="305" spans="3:4">
      <c r="C305" s="1083" t="s">
        <v>490</v>
      </c>
      <c r="D305" s="1090" t="s">
        <v>724</v>
      </c>
    </row>
    <row r="306" spans="3:4">
      <c r="C306" s="1083" t="s">
        <v>490</v>
      </c>
      <c r="D306" s="1090" t="s">
        <v>937</v>
      </c>
    </row>
    <row r="307" spans="3:4">
      <c r="C307" s="1083" t="s">
        <v>490</v>
      </c>
      <c r="D307" s="1090" t="s">
        <v>939</v>
      </c>
    </row>
    <row r="308" spans="3:4">
      <c r="C308" s="1083" t="s">
        <v>490</v>
      </c>
      <c r="D308" s="1090" t="s">
        <v>942</v>
      </c>
    </row>
    <row r="309" spans="3:4">
      <c r="C309" s="1083" t="s">
        <v>490</v>
      </c>
      <c r="D309" s="1090" t="s">
        <v>408</v>
      </c>
    </row>
    <row r="310" spans="3:4">
      <c r="C310" s="1083" t="s">
        <v>490</v>
      </c>
      <c r="D310" s="1090" t="s">
        <v>840</v>
      </c>
    </row>
    <row r="311" spans="3:4">
      <c r="C311" s="1083" t="s">
        <v>490</v>
      </c>
      <c r="D311" s="1090" t="s">
        <v>943</v>
      </c>
    </row>
    <row r="312" spans="3:4">
      <c r="C312" s="1083" t="s">
        <v>490</v>
      </c>
      <c r="D312" s="1090" t="s">
        <v>945</v>
      </c>
    </row>
    <row r="313" spans="3:4">
      <c r="C313" s="1083" t="s">
        <v>490</v>
      </c>
      <c r="D313" s="1090" t="s">
        <v>614</v>
      </c>
    </row>
    <row r="314" spans="3:4">
      <c r="C314" s="1083" t="s">
        <v>490</v>
      </c>
      <c r="D314" s="1090" t="s">
        <v>947</v>
      </c>
    </row>
    <row r="315" spans="3:4">
      <c r="C315" s="1083" t="s">
        <v>490</v>
      </c>
      <c r="D315" s="1090" t="s">
        <v>671</v>
      </c>
    </row>
    <row r="316" spans="3:4">
      <c r="C316" s="1083" t="s">
        <v>490</v>
      </c>
      <c r="D316" s="1090" t="s">
        <v>165</v>
      </c>
    </row>
    <row r="317" spans="3:4">
      <c r="C317" s="1083" t="s">
        <v>490</v>
      </c>
      <c r="D317" s="1090" t="s">
        <v>858</v>
      </c>
    </row>
    <row r="318" spans="3:4">
      <c r="C318" s="1083" t="s">
        <v>490</v>
      </c>
      <c r="D318" s="1090" t="s">
        <v>639</v>
      </c>
    </row>
    <row r="319" spans="3:4">
      <c r="C319" s="1083" t="s">
        <v>490</v>
      </c>
      <c r="D319" s="1090" t="s">
        <v>196</v>
      </c>
    </row>
    <row r="320" spans="3:4">
      <c r="C320" s="1083" t="s">
        <v>490</v>
      </c>
      <c r="D320" s="1090" t="s">
        <v>850</v>
      </c>
    </row>
    <row r="321" spans="3:4">
      <c r="C321" s="1083" t="s">
        <v>948</v>
      </c>
      <c r="D321" s="1090" t="s">
        <v>950</v>
      </c>
    </row>
    <row r="322" spans="3:4">
      <c r="C322" s="1083" t="s">
        <v>948</v>
      </c>
      <c r="D322" s="1090" t="s">
        <v>952</v>
      </c>
    </row>
    <row r="323" spans="3:4">
      <c r="C323" s="1083" t="s">
        <v>948</v>
      </c>
      <c r="D323" s="1090" t="s">
        <v>955</v>
      </c>
    </row>
    <row r="324" spans="3:4">
      <c r="C324" s="1083" t="s">
        <v>948</v>
      </c>
      <c r="D324" s="1090" t="s">
        <v>100</v>
      </c>
    </row>
    <row r="325" spans="3:4">
      <c r="C325" s="1083" t="s">
        <v>948</v>
      </c>
      <c r="D325" s="1090" t="s">
        <v>517</v>
      </c>
    </row>
    <row r="326" spans="3:4">
      <c r="C326" s="1083" t="s">
        <v>948</v>
      </c>
      <c r="D326" s="1090" t="s">
        <v>957</v>
      </c>
    </row>
    <row r="327" spans="3:4">
      <c r="C327" s="1083" t="s">
        <v>948</v>
      </c>
      <c r="D327" s="1090" t="s">
        <v>635</v>
      </c>
    </row>
    <row r="328" spans="3:4">
      <c r="C328" s="1083" t="s">
        <v>948</v>
      </c>
      <c r="D328" s="1090" t="s">
        <v>260</v>
      </c>
    </row>
    <row r="329" spans="3:4">
      <c r="C329" s="1083" t="s">
        <v>948</v>
      </c>
      <c r="D329" s="1090" t="s">
        <v>533</v>
      </c>
    </row>
    <row r="330" spans="3:4">
      <c r="C330" s="1083" t="s">
        <v>948</v>
      </c>
      <c r="D330" s="1090" t="s">
        <v>959</v>
      </c>
    </row>
    <row r="331" spans="3:4">
      <c r="C331" s="1083" t="s">
        <v>948</v>
      </c>
      <c r="D331" s="1090" t="s">
        <v>961</v>
      </c>
    </row>
    <row r="332" spans="3:4">
      <c r="C332" s="1083" t="s">
        <v>948</v>
      </c>
      <c r="D332" s="1090" t="s">
        <v>655</v>
      </c>
    </row>
    <row r="333" spans="3:4">
      <c r="C333" s="1083" t="s">
        <v>948</v>
      </c>
      <c r="D333" s="1090" t="s">
        <v>152</v>
      </c>
    </row>
    <row r="334" spans="3:4">
      <c r="C334" s="1083" t="s">
        <v>948</v>
      </c>
      <c r="D334" s="1090" t="s">
        <v>667</v>
      </c>
    </row>
    <row r="335" spans="3:4">
      <c r="C335" s="1083" t="s">
        <v>948</v>
      </c>
      <c r="D335" s="1090" t="s">
        <v>186</v>
      </c>
    </row>
    <row r="336" spans="3:4">
      <c r="C336" s="1083" t="s">
        <v>948</v>
      </c>
      <c r="D336" s="1090" t="s">
        <v>813</v>
      </c>
    </row>
    <row r="337" spans="3:4">
      <c r="C337" s="1083" t="s">
        <v>948</v>
      </c>
      <c r="D337" s="1090" t="s">
        <v>963</v>
      </c>
    </row>
    <row r="338" spans="3:4">
      <c r="C338" s="1083" t="s">
        <v>948</v>
      </c>
      <c r="D338" s="1090" t="s">
        <v>966</v>
      </c>
    </row>
    <row r="339" spans="3:4">
      <c r="C339" s="1083" t="s">
        <v>948</v>
      </c>
      <c r="D339" s="1090" t="s">
        <v>215</v>
      </c>
    </row>
    <row r="340" spans="3:4">
      <c r="C340" s="1083" t="s">
        <v>948</v>
      </c>
      <c r="D340" s="1090" t="s">
        <v>969</v>
      </c>
    </row>
    <row r="341" spans="3:4">
      <c r="C341" s="1083" t="s">
        <v>948</v>
      </c>
      <c r="D341" s="1090" t="s">
        <v>233</v>
      </c>
    </row>
    <row r="342" spans="3:4">
      <c r="C342" s="1083" t="s">
        <v>948</v>
      </c>
      <c r="D342" s="1090" t="s">
        <v>971</v>
      </c>
    </row>
    <row r="343" spans="3:4">
      <c r="C343" s="1083" t="s">
        <v>948</v>
      </c>
      <c r="D343" s="1090" t="s">
        <v>678</v>
      </c>
    </row>
    <row r="344" spans="3:4">
      <c r="C344" s="1083" t="s">
        <v>948</v>
      </c>
      <c r="D344" s="1090" t="s">
        <v>923</v>
      </c>
    </row>
    <row r="345" spans="3:4">
      <c r="C345" s="1083" t="s">
        <v>948</v>
      </c>
      <c r="D345" s="1090" t="s">
        <v>972</v>
      </c>
    </row>
    <row r="346" spans="3:4">
      <c r="C346" s="1083" t="s">
        <v>948</v>
      </c>
      <c r="D346" s="1090" t="s">
        <v>976</v>
      </c>
    </row>
    <row r="347" spans="3:4">
      <c r="C347" s="1083" t="s">
        <v>948</v>
      </c>
      <c r="D347" s="1090" t="s">
        <v>980</v>
      </c>
    </row>
    <row r="348" spans="3:4">
      <c r="C348" s="1083" t="s">
        <v>948</v>
      </c>
      <c r="D348" s="1090" t="s">
        <v>982</v>
      </c>
    </row>
    <row r="349" spans="3:4">
      <c r="C349" s="1083" t="s">
        <v>948</v>
      </c>
      <c r="D349" s="1090" t="s">
        <v>988</v>
      </c>
    </row>
    <row r="350" spans="3:4">
      <c r="C350" s="1083" t="s">
        <v>948</v>
      </c>
      <c r="D350" s="1090" t="s">
        <v>902</v>
      </c>
    </row>
    <row r="351" spans="3:4">
      <c r="C351" s="1083" t="s">
        <v>948</v>
      </c>
      <c r="D351" s="1090" t="s">
        <v>719</v>
      </c>
    </row>
    <row r="352" spans="3:4">
      <c r="C352" s="1083" t="s">
        <v>948</v>
      </c>
      <c r="D352" s="1090" t="s">
        <v>989</v>
      </c>
    </row>
    <row r="353" spans="3:4">
      <c r="C353" s="1083" t="s">
        <v>948</v>
      </c>
      <c r="D353" s="1090" t="s">
        <v>764</v>
      </c>
    </row>
    <row r="354" spans="3:4">
      <c r="C354" s="1083" t="s">
        <v>948</v>
      </c>
      <c r="D354" s="1090" t="s">
        <v>991</v>
      </c>
    </row>
    <row r="355" spans="3:4">
      <c r="C355" s="1083" t="s">
        <v>948</v>
      </c>
      <c r="D355" s="1090" t="s">
        <v>992</v>
      </c>
    </row>
    <row r="356" spans="3:4">
      <c r="C356" s="1083" t="s">
        <v>994</v>
      </c>
      <c r="D356" s="1090" t="s">
        <v>996</v>
      </c>
    </row>
    <row r="357" spans="3:4">
      <c r="C357" s="1083" t="s">
        <v>994</v>
      </c>
      <c r="D357" s="1090" t="s">
        <v>359</v>
      </c>
    </row>
    <row r="358" spans="3:4">
      <c r="C358" s="1083" t="s">
        <v>994</v>
      </c>
      <c r="D358" s="1090" t="s">
        <v>998</v>
      </c>
    </row>
    <row r="359" spans="3:4">
      <c r="C359" s="1083" t="s">
        <v>994</v>
      </c>
      <c r="D359" s="1090" t="s">
        <v>53</v>
      </c>
    </row>
    <row r="360" spans="3:4">
      <c r="C360" s="1083" t="s">
        <v>994</v>
      </c>
      <c r="D360" s="1090" t="s">
        <v>57</v>
      </c>
    </row>
    <row r="361" spans="3:4">
      <c r="C361" s="1083" t="s">
        <v>994</v>
      </c>
      <c r="D361" s="1090" t="s">
        <v>1002</v>
      </c>
    </row>
    <row r="362" spans="3:4">
      <c r="C362" s="1083" t="s">
        <v>994</v>
      </c>
      <c r="D362" s="1090" t="s">
        <v>213</v>
      </c>
    </row>
    <row r="363" spans="3:4">
      <c r="C363" s="1083" t="s">
        <v>994</v>
      </c>
      <c r="D363" s="1090" t="s">
        <v>1006</v>
      </c>
    </row>
    <row r="364" spans="3:4">
      <c r="C364" s="1083" t="s">
        <v>994</v>
      </c>
      <c r="D364" s="1090" t="s">
        <v>580</v>
      </c>
    </row>
    <row r="365" spans="3:4">
      <c r="C365" s="1083" t="s">
        <v>994</v>
      </c>
      <c r="D365" s="1090" t="s">
        <v>1012</v>
      </c>
    </row>
    <row r="366" spans="3:4">
      <c r="C366" s="1083" t="s">
        <v>994</v>
      </c>
      <c r="D366" s="1090" t="s">
        <v>803</v>
      </c>
    </row>
    <row r="367" spans="3:4">
      <c r="C367" s="1083" t="s">
        <v>994</v>
      </c>
      <c r="D367" s="1090" t="s">
        <v>158</v>
      </c>
    </row>
    <row r="368" spans="3:4">
      <c r="C368" s="1083" t="s">
        <v>994</v>
      </c>
      <c r="D368" s="1090" t="s">
        <v>1014</v>
      </c>
    </row>
    <row r="369" spans="3:4">
      <c r="C369" s="1083" t="s">
        <v>994</v>
      </c>
      <c r="D369" s="1090" t="s">
        <v>815</v>
      </c>
    </row>
    <row r="370" spans="3:4">
      <c r="C370" s="1083" t="s">
        <v>994</v>
      </c>
      <c r="D370" s="1090" t="s">
        <v>978</v>
      </c>
    </row>
    <row r="371" spans="3:4">
      <c r="C371" s="1083" t="s">
        <v>994</v>
      </c>
      <c r="D371" s="1090" t="s">
        <v>1016</v>
      </c>
    </row>
    <row r="372" spans="3:4">
      <c r="C372" s="1083" t="s">
        <v>994</v>
      </c>
      <c r="D372" s="1090" t="s">
        <v>845</v>
      </c>
    </row>
    <row r="373" spans="3:4">
      <c r="C373" s="1083" t="s">
        <v>994</v>
      </c>
      <c r="D373" s="1090" t="s">
        <v>543</v>
      </c>
    </row>
    <row r="374" spans="3:4">
      <c r="C374" s="1083" t="s">
        <v>994</v>
      </c>
      <c r="D374" s="1090" t="s">
        <v>321</v>
      </c>
    </row>
    <row r="375" spans="3:4">
      <c r="C375" s="1083" t="s">
        <v>994</v>
      </c>
      <c r="D375" s="1090" t="s">
        <v>1018</v>
      </c>
    </row>
    <row r="376" spans="3:4">
      <c r="C376" s="1083" t="s">
        <v>994</v>
      </c>
      <c r="D376" s="1090" t="s">
        <v>995</v>
      </c>
    </row>
    <row r="377" spans="3:4">
      <c r="C377" s="1083" t="s">
        <v>994</v>
      </c>
      <c r="D377" s="1090" t="s">
        <v>932</v>
      </c>
    </row>
    <row r="378" spans="3:4">
      <c r="C378" s="1083" t="s">
        <v>994</v>
      </c>
      <c r="D378" s="1090" t="s">
        <v>1019</v>
      </c>
    </row>
    <row r="379" spans="3:4">
      <c r="C379" s="1083" t="s">
        <v>994</v>
      </c>
      <c r="D379" s="1090" t="s">
        <v>645</v>
      </c>
    </row>
    <row r="380" spans="3:4">
      <c r="C380" s="1083" t="s">
        <v>994</v>
      </c>
      <c r="D380" s="1090" t="s">
        <v>45</v>
      </c>
    </row>
    <row r="381" spans="3:4">
      <c r="C381" s="1083" t="s">
        <v>994</v>
      </c>
      <c r="D381" s="1090" t="s">
        <v>1022</v>
      </c>
    </row>
    <row r="382" spans="3:4">
      <c r="C382" s="1083" t="s">
        <v>994</v>
      </c>
      <c r="D382" s="1090" t="s">
        <v>1023</v>
      </c>
    </row>
    <row r="383" spans="3:4">
      <c r="C383" s="1083" t="s">
        <v>994</v>
      </c>
      <c r="D383" s="1090" t="s">
        <v>1029</v>
      </c>
    </row>
    <row r="384" spans="3:4">
      <c r="C384" s="1083" t="s">
        <v>994</v>
      </c>
      <c r="D384" s="1090" t="s">
        <v>1030</v>
      </c>
    </row>
    <row r="385" spans="3:4">
      <c r="C385" s="1083" t="s">
        <v>994</v>
      </c>
      <c r="D385" s="1090" t="s">
        <v>1032</v>
      </c>
    </row>
    <row r="386" spans="3:4">
      <c r="C386" s="1083" t="s">
        <v>994</v>
      </c>
      <c r="D386" s="1090" t="s">
        <v>1033</v>
      </c>
    </row>
    <row r="387" spans="3:4">
      <c r="C387" s="1083" t="s">
        <v>994</v>
      </c>
      <c r="D387" s="1090" t="s">
        <v>233</v>
      </c>
    </row>
    <row r="388" spans="3:4">
      <c r="C388" s="1083" t="s">
        <v>994</v>
      </c>
      <c r="D388" s="1090" t="s">
        <v>742</v>
      </c>
    </row>
    <row r="389" spans="3:4">
      <c r="C389" s="1083" t="s">
        <v>994</v>
      </c>
      <c r="D389" s="1090" t="s">
        <v>492</v>
      </c>
    </row>
    <row r="390" spans="3:4">
      <c r="C390" s="1083" t="s">
        <v>994</v>
      </c>
      <c r="D390" s="1090" t="s">
        <v>163</v>
      </c>
    </row>
    <row r="391" spans="3:4">
      <c r="C391" s="1083" t="s">
        <v>994</v>
      </c>
      <c r="D391" s="1090" t="s">
        <v>518</v>
      </c>
    </row>
    <row r="392" spans="3:4">
      <c r="C392" s="1083" t="s">
        <v>994</v>
      </c>
      <c r="D392" s="1090" t="s">
        <v>441</v>
      </c>
    </row>
    <row r="393" spans="3:4">
      <c r="C393" s="1083" t="s">
        <v>994</v>
      </c>
      <c r="D393" s="1090" t="s">
        <v>380</v>
      </c>
    </row>
    <row r="394" spans="3:4">
      <c r="C394" s="1083" t="s">
        <v>994</v>
      </c>
      <c r="D394" s="1090" t="s">
        <v>1034</v>
      </c>
    </row>
    <row r="395" spans="3:4">
      <c r="C395" s="1083" t="s">
        <v>994</v>
      </c>
      <c r="D395" s="1090" t="s">
        <v>1039</v>
      </c>
    </row>
    <row r="396" spans="3:4">
      <c r="C396" s="1083" t="s">
        <v>994</v>
      </c>
      <c r="D396" s="1090" t="s">
        <v>970</v>
      </c>
    </row>
    <row r="397" spans="3:4">
      <c r="C397" s="1083" t="s">
        <v>994</v>
      </c>
      <c r="D397" s="1090" t="s">
        <v>459</v>
      </c>
    </row>
    <row r="398" spans="3:4">
      <c r="C398" s="1083" t="s">
        <v>994</v>
      </c>
      <c r="D398" s="1090" t="s">
        <v>283</v>
      </c>
    </row>
    <row r="399" spans="3:4">
      <c r="C399" s="1083" t="s">
        <v>994</v>
      </c>
      <c r="D399" s="1090" t="s">
        <v>1040</v>
      </c>
    </row>
    <row r="400" spans="3:4">
      <c r="C400" s="1083" t="s">
        <v>994</v>
      </c>
      <c r="D400" s="1090" t="s">
        <v>63</v>
      </c>
    </row>
    <row r="401" spans="3:4">
      <c r="C401" s="1083" t="s">
        <v>994</v>
      </c>
      <c r="D401" s="1090" t="s">
        <v>1041</v>
      </c>
    </row>
    <row r="402" spans="3:4">
      <c r="C402" s="1083" t="s">
        <v>994</v>
      </c>
      <c r="D402" s="1090" t="s">
        <v>1045</v>
      </c>
    </row>
    <row r="403" spans="3:4">
      <c r="C403" s="1083" t="s">
        <v>994</v>
      </c>
      <c r="D403" s="1090" t="s">
        <v>838</v>
      </c>
    </row>
    <row r="404" spans="3:4">
      <c r="C404" s="1083" t="s">
        <v>994</v>
      </c>
      <c r="D404" s="1090" t="s">
        <v>1046</v>
      </c>
    </row>
    <row r="405" spans="3:4">
      <c r="C405" s="1083" t="s">
        <v>994</v>
      </c>
      <c r="D405" s="1090" t="s">
        <v>938</v>
      </c>
    </row>
    <row r="406" spans="3:4">
      <c r="C406" s="1083" t="s">
        <v>994</v>
      </c>
      <c r="D406" s="1090" t="s">
        <v>1049</v>
      </c>
    </row>
    <row r="407" spans="3:4">
      <c r="C407" s="1083" t="s">
        <v>994</v>
      </c>
      <c r="D407" s="1090" t="s">
        <v>853</v>
      </c>
    </row>
    <row r="408" spans="3:4">
      <c r="C408" s="1083" t="s">
        <v>994</v>
      </c>
      <c r="D408" s="1090" t="s">
        <v>1053</v>
      </c>
    </row>
    <row r="409" spans="3:4">
      <c r="C409" s="1083" t="s">
        <v>994</v>
      </c>
      <c r="D409" s="1090" t="s">
        <v>190</v>
      </c>
    </row>
    <row r="410" spans="3:4">
      <c r="C410" s="1083" t="s">
        <v>994</v>
      </c>
      <c r="D410" s="1090" t="s">
        <v>14</v>
      </c>
    </row>
    <row r="411" spans="3:4">
      <c r="C411" s="1083" t="s">
        <v>994</v>
      </c>
      <c r="D411" s="1090" t="s">
        <v>732</v>
      </c>
    </row>
    <row r="412" spans="3:4">
      <c r="C412" s="1083" t="s">
        <v>994</v>
      </c>
      <c r="D412" s="1090" t="s">
        <v>1054</v>
      </c>
    </row>
    <row r="413" spans="3:4">
      <c r="C413" s="1083" t="s">
        <v>994</v>
      </c>
      <c r="D413" s="1090" t="s">
        <v>1055</v>
      </c>
    </row>
    <row r="414" spans="3:4">
      <c r="C414" s="1083" t="s">
        <v>994</v>
      </c>
      <c r="D414" s="1090" t="s">
        <v>897</v>
      </c>
    </row>
    <row r="415" spans="3:4">
      <c r="C415" s="1083" t="s">
        <v>726</v>
      </c>
      <c r="D415" s="1090" t="s">
        <v>228</v>
      </c>
    </row>
    <row r="416" spans="3:4">
      <c r="C416" s="1083" t="s">
        <v>726</v>
      </c>
      <c r="D416" s="1090" t="s">
        <v>886</v>
      </c>
    </row>
    <row r="417" spans="3:4">
      <c r="C417" s="1083" t="s">
        <v>726</v>
      </c>
      <c r="D417" s="1090" t="s">
        <v>1058</v>
      </c>
    </row>
    <row r="418" spans="3:4">
      <c r="C418" s="1083" t="s">
        <v>726</v>
      </c>
      <c r="D418" s="1090" t="s">
        <v>142</v>
      </c>
    </row>
    <row r="419" spans="3:4">
      <c r="C419" s="1083" t="s">
        <v>726</v>
      </c>
      <c r="D419" s="1090" t="s">
        <v>1059</v>
      </c>
    </row>
    <row r="420" spans="3:4">
      <c r="C420" s="1083" t="s">
        <v>726</v>
      </c>
      <c r="D420" s="1090" t="s">
        <v>1062</v>
      </c>
    </row>
    <row r="421" spans="3:4">
      <c r="C421" s="1083" t="s">
        <v>726</v>
      </c>
      <c r="D421" s="1090" t="s">
        <v>1063</v>
      </c>
    </row>
    <row r="422" spans="3:4">
      <c r="C422" s="1083" t="s">
        <v>726</v>
      </c>
      <c r="D422" s="1090" t="s">
        <v>1064</v>
      </c>
    </row>
    <row r="423" spans="3:4">
      <c r="C423" s="1083" t="s">
        <v>726</v>
      </c>
      <c r="D423" s="1090" t="s">
        <v>1066</v>
      </c>
    </row>
    <row r="424" spans="3:4">
      <c r="C424" s="1083" t="s">
        <v>726</v>
      </c>
      <c r="D424" s="1090" t="s">
        <v>1068</v>
      </c>
    </row>
    <row r="425" spans="3:4">
      <c r="C425" s="1083" t="s">
        <v>726</v>
      </c>
      <c r="D425" s="1090" t="s">
        <v>1069</v>
      </c>
    </row>
    <row r="426" spans="3:4">
      <c r="C426" s="1083" t="s">
        <v>726</v>
      </c>
      <c r="D426" s="1090" t="s">
        <v>1074</v>
      </c>
    </row>
    <row r="427" spans="3:4">
      <c r="C427" s="1083" t="s">
        <v>726</v>
      </c>
      <c r="D427" s="1090" t="s">
        <v>1078</v>
      </c>
    </row>
    <row r="428" spans="3:4">
      <c r="C428" s="1083" t="s">
        <v>726</v>
      </c>
      <c r="D428" s="1090" t="s">
        <v>1079</v>
      </c>
    </row>
    <row r="429" spans="3:4">
      <c r="C429" s="1083" t="s">
        <v>726</v>
      </c>
      <c r="D429" s="1090" t="s">
        <v>287</v>
      </c>
    </row>
    <row r="430" spans="3:4">
      <c r="C430" s="1083" t="s">
        <v>726</v>
      </c>
      <c r="D430" s="1090" t="s">
        <v>1080</v>
      </c>
    </row>
    <row r="431" spans="3:4">
      <c r="C431" s="1083" t="s">
        <v>726</v>
      </c>
      <c r="D431" s="1090" t="s">
        <v>27</v>
      </c>
    </row>
    <row r="432" spans="3:4">
      <c r="C432" s="1083" t="s">
        <v>726</v>
      </c>
      <c r="D432" s="1090" t="s">
        <v>1084</v>
      </c>
    </row>
    <row r="433" spans="3:4">
      <c r="C433" s="1083" t="s">
        <v>726</v>
      </c>
      <c r="D433" s="1090" t="s">
        <v>1087</v>
      </c>
    </row>
    <row r="434" spans="3:4">
      <c r="C434" s="1083" t="s">
        <v>726</v>
      </c>
      <c r="D434" s="1090" t="s">
        <v>1089</v>
      </c>
    </row>
    <row r="435" spans="3:4">
      <c r="C435" s="1083" t="s">
        <v>726</v>
      </c>
      <c r="D435" s="1090" t="s">
        <v>193</v>
      </c>
    </row>
    <row r="436" spans="3:4">
      <c r="C436" s="1083" t="s">
        <v>726</v>
      </c>
      <c r="D436" s="1090" t="s">
        <v>1093</v>
      </c>
    </row>
    <row r="437" spans="3:4">
      <c r="C437" s="1083" t="s">
        <v>726</v>
      </c>
      <c r="D437" s="1090" t="s">
        <v>226</v>
      </c>
    </row>
    <row r="438" spans="3:4">
      <c r="C438" s="1083" t="s">
        <v>726</v>
      </c>
      <c r="D438" s="1090" t="s">
        <v>1097</v>
      </c>
    </row>
    <row r="439" spans="3:4">
      <c r="C439" s="1083" t="s">
        <v>726</v>
      </c>
      <c r="D439" s="1090" t="s">
        <v>55</v>
      </c>
    </row>
    <row r="440" spans="3:4">
      <c r="C440" s="1083" t="s">
        <v>726</v>
      </c>
      <c r="D440" s="1090" t="s">
        <v>662</v>
      </c>
    </row>
    <row r="441" spans="3:4">
      <c r="C441" s="1083" t="s">
        <v>726</v>
      </c>
      <c r="D441" s="1090" t="s">
        <v>1098</v>
      </c>
    </row>
    <row r="442" spans="3:4">
      <c r="C442" s="1083" t="s">
        <v>726</v>
      </c>
      <c r="D442" s="1090" t="s">
        <v>1100</v>
      </c>
    </row>
    <row r="443" spans="3:4">
      <c r="C443" s="1083" t="s">
        <v>726</v>
      </c>
      <c r="D443" s="1090" t="s">
        <v>1090</v>
      </c>
    </row>
    <row r="444" spans="3:4">
      <c r="C444" s="1083" t="s">
        <v>726</v>
      </c>
      <c r="D444" s="1090" t="s">
        <v>591</v>
      </c>
    </row>
    <row r="445" spans="3:4">
      <c r="C445" s="1083" t="s">
        <v>726</v>
      </c>
      <c r="D445" s="1090" t="s">
        <v>1101</v>
      </c>
    </row>
    <row r="446" spans="3:4">
      <c r="C446" s="1083" t="s">
        <v>726</v>
      </c>
      <c r="D446" s="1090" t="s">
        <v>505</v>
      </c>
    </row>
    <row r="447" spans="3:4">
      <c r="C447" s="1083" t="s">
        <v>726</v>
      </c>
      <c r="D447" s="1090" t="s">
        <v>722</v>
      </c>
    </row>
    <row r="448" spans="3:4">
      <c r="C448" s="1083" t="s">
        <v>726</v>
      </c>
      <c r="D448" s="1090" t="s">
        <v>1103</v>
      </c>
    </row>
    <row r="449" spans="3:4">
      <c r="C449" s="1083" t="s">
        <v>726</v>
      </c>
      <c r="D449" s="1090" t="s">
        <v>1110</v>
      </c>
    </row>
    <row r="450" spans="3:4">
      <c r="C450" s="1083" t="s">
        <v>726</v>
      </c>
      <c r="D450" s="1090" t="s">
        <v>485</v>
      </c>
    </row>
    <row r="451" spans="3:4">
      <c r="C451" s="1083" t="s">
        <v>726</v>
      </c>
      <c r="D451" s="1090" t="s">
        <v>1111</v>
      </c>
    </row>
    <row r="452" spans="3:4">
      <c r="C452" s="1083" t="s">
        <v>726</v>
      </c>
      <c r="D452" s="1090" t="s">
        <v>1001</v>
      </c>
    </row>
    <row r="453" spans="3:4">
      <c r="C453" s="1083" t="s">
        <v>726</v>
      </c>
      <c r="D453" s="1090" t="s">
        <v>180</v>
      </c>
    </row>
    <row r="454" spans="3:4">
      <c r="C454" s="1083" t="s">
        <v>726</v>
      </c>
      <c r="D454" s="1090" t="s">
        <v>500</v>
      </c>
    </row>
    <row r="455" spans="3:4">
      <c r="C455" s="1083" t="s">
        <v>726</v>
      </c>
      <c r="D455" s="1090" t="s">
        <v>1113</v>
      </c>
    </row>
    <row r="456" spans="3:4">
      <c r="C456" s="1083" t="s">
        <v>726</v>
      </c>
      <c r="D456" s="1090" t="s">
        <v>1115</v>
      </c>
    </row>
    <row r="457" spans="3:4">
      <c r="C457" s="1083" t="s">
        <v>726</v>
      </c>
      <c r="D457" s="1090" t="s">
        <v>1116</v>
      </c>
    </row>
    <row r="458" spans="3:4">
      <c r="C458" s="1083" t="s">
        <v>726</v>
      </c>
      <c r="D458" s="1090" t="s">
        <v>1118</v>
      </c>
    </row>
    <row r="459" spans="3:4">
      <c r="C459" s="1083" t="s">
        <v>279</v>
      </c>
      <c r="D459" s="1090" t="s">
        <v>1119</v>
      </c>
    </row>
    <row r="460" spans="3:4">
      <c r="C460" s="1083" t="s">
        <v>279</v>
      </c>
      <c r="D460" s="1090" t="s">
        <v>1123</v>
      </c>
    </row>
    <row r="461" spans="3:4">
      <c r="C461" s="1083" t="s">
        <v>279</v>
      </c>
      <c r="D461" s="1090" t="s">
        <v>566</v>
      </c>
    </row>
    <row r="462" spans="3:4">
      <c r="C462" s="1083" t="s">
        <v>279</v>
      </c>
      <c r="D462" s="1090" t="s">
        <v>1127</v>
      </c>
    </row>
    <row r="463" spans="3:4">
      <c r="C463" s="1083" t="s">
        <v>279</v>
      </c>
      <c r="D463" s="1090" t="s">
        <v>1130</v>
      </c>
    </row>
    <row r="464" spans="3:4">
      <c r="C464" s="1083" t="s">
        <v>279</v>
      </c>
      <c r="D464" s="1090" t="s">
        <v>1132</v>
      </c>
    </row>
    <row r="465" spans="3:4">
      <c r="C465" s="1083" t="s">
        <v>279</v>
      </c>
      <c r="D465" s="1090" t="s">
        <v>1136</v>
      </c>
    </row>
    <row r="466" spans="3:4">
      <c r="C466" s="1083" t="s">
        <v>279</v>
      </c>
      <c r="D466" s="1090" t="s">
        <v>114</v>
      </c>
    </row>
    <row r="467" spans="3:4">
      <c r="C467" s="1083" t="s">
        <v>279</v>
      </c>
      <c r="D467" s="1090" t="s">
        <v>1137</v>
      </c>
    </row>
    <row r="468" spans="3:4">
      <c r="C468" s="1083" t="s">
        <v>279</v>
      </c>
      <c r="D468" s="1090" t="s">
        <v>1141</v>
      </c>
    </row>
    <row r="469" spans="3:4">
      <c r="C469" s="1083" t="s">
        <v>279</v>
      </c>
      <c r="D469" s="1090" t="s">
        <v>1142</v>
      </c>
    </row>
    <row r="470" spans="3:4">
      <c r="C470" s="1083" t="s">
        <v>279</v>
      </c>
      <c r="D470" s="1090" t="s">
        <v>1050</v>
      </c>
    </row>
    <row r="471" spans="3:4">
      <c r="C471" s="1083" t="s">
        <v>279</v>
      </c>
      <c r="D471" s="1090" t="s">
        <v>1144</v>
      </c>
    </row>
    <row r="472" spans="3:4">
      <c r="C472" s="1083" t="s">
        <v>279</v>
      </c>
      <c r="D472" s="1090" t="s">
        <v>1099</v>
      </c>
    </row>
    <row r="473" spans="3:4">
      <c r="C473" s="1083" t="s">
        <v>279</v>
      </c>
      <c r="D473" s="1090" t="s">
        <v>825</v>
      </c>
    </row>
    <row r="474" spans="3:4">
      <c r="C474" s="1083" t="s">
        <v>279</v>
      </c>
      <c r="D474" s="1090" t="s">
        <v>1145</v>
      </c>
    </row>
    <row r="475" spans="3:4">
      <c r="C475" s="1083" t="s">
        <v>279</v>
      </c>
      <c r="D475" s="1090" t="s">
        <v>714</v>
      </c>
    </row>
    <row r="476" spans="3:4">
      <c r="C476" s="1083" t="s">
        <v>279</v>
      </c>
      <c r="D476" s="1090" t="s">
        <v>1146</v>
      </c>
    </row>
    <row r="477" spans="3:4">
      <c r="C477" s="1083" t="s">
        <v>279</v>
      </c>
      <c r="D477" s="1090" t="s">
        <v>400</v>
      </c>
    </row>
    <row r="478" spans="3:4">
      <c r="C478" s="1083" t="s">
        <v>279</v>
      </c>
      <c r="D478" s="1090" t="s">
        <v>1128</v>
      </c>
    </row>
    <row r="479" spans="3:4">
      <c r="C479" s="1083" t="s">
        <v>279</v>
      </c>
      <c r="D479" s="1090" t="s">
        <v>1148</v>
      </c>
    </row>
    <row r="480" spans="3:4">
      <c r="C480" s="1083" t="s">
        <v>279</v>
      </c>
      <c r="D480" s="1090" t="s">
        <v>1149</v>
      </c>
    </row>
    <row r="481" spans="3:4">
      <c r="C481" s="1083" t="s">
        <v>279</v>
      </c>
      <c r="D481" s="1090" t="s">
        <v>1150</v>
      </c>
    </row>
    <row r="482" spans="3:4">
      <c r="C482" s="1083" t="s">
        <v>279</v>
      </c>
      <c r="D482" s="1090" t="s">
        <v>1155</v>
      </c>
    </row>
    <row r="483" spans="3:4">
      <c r="C483" s="1083" t="s">
        <v>279</v>
      </c>
      <c r="D483" s="1090" t="s">
        <v>1159</v>
      </c>
    </row>
    <row r="484" spans="3:4">
      <c r="C484" s="1083" t="s">
        <v>275</v>
      </c>
      <c r="D484" s="1090" t="s">
        <v>278</v>
      </c>
    </row>
    <row r="485" spans="3:4">
      <c r="C485" s="1083" t="s">
        <v>275</v>
      </c>
      <c r="D485" s="1090" t="s">
        <v>1037</v>
      </c>
    </row>
    <row r="486" spans="3:4">
      <c r="C486" s="1083" t="s">
        <v>275</v>
      </c>
      <c r="D486" s="1090" t="s">
        <v>896</v>
      </c>
    </row>
    <row r="487" spans="3:4">
      <c r="C487" s="1083" t="s">
        <v>275</v>
      </c>
      <c r="D487" s="1090" t="s">
        <v>746</v>
      </c>
    </row>
    <row r="488" spans="3:4">
      <c r="C488" s="1083" t="s">
        <v>275</v>
      </c>
      <c r="D488" s="1090" t="s">
        <v>1161</v>
      </c>
    </row>
    <row r="489" spans="3:4">
      <c r="C489" s="1083" t="s">
        <v>275</v>
      </c>
      <c r="D489" s="1090" t="s">
        <v>178</v>
      </c>
    </row>
    <row r="490" spans="3:4">
      <c r="C490" s="1083" t="s">
        <v>275</v>
      </c>
      <c r="D490" s="1090" t="s">
        <v>987</v>
      </c>
    </row>
    <row r="491" spans="3:4">
      <c r="C491" s="1083" t="s">
        <v>275</v>
      </c>
      <c r="D491" s="1090" t="s">
        <v>1163</v>
      </c>
    </row>
    <row r="492" spans="3:4">
      <c r="C492" s="1083" t="s">
        <v>275</v>
      </c>
      <c r="D492" s="1090" t="s">
        <v>1165</v>
      </c>
    </row>
    <row r="493" spans="3:4">
      <c r="C493" s="1083" t="s">
        <v>275</v>
      </c>
      <c r="D493" s="1090" t="s">
        <v>361</v>
      </c>
    </row>
    <row r="494" spans="3:4">
      <c r="C494" s="1083" t="s">
        <v>275</v>
      </c>
      <c r="D494" s="1090" t="s">
        <v>1072</v>
      </c>
    </row>
    <row r="495" spans="3:4">
      <c r="C495" s="1083" t="s">
        <v>275</v>
      </c>
      <c r="D495" s="1090" t="s">
        <v>1168</v>
      </c>
    </row>
    <row r="496" spans="3:4">
      <c r="C496" s="1083" t="s">
        <v>275</v>
      </c>
      <c r="D496" s="1090" t="s">
        <v>1108</v>
      </c>
    </row>
    <row r="497" spans="3:4">
      <c r="C497" s="1083" t="s">
        <v>275</v>
      </c>
      <c r="D497" s="1090" t="s">
        <v>709</v>
      </c>
    </row>
    <row r="498" spans="3:4">
      <c r="C498" s="1083" t="s">
        <v>275</v>
      </c>
      <c r="D498" s="1090" t="s">
        <v>1170</v>
      </c>
    </row>
    <row r="499" spans="3:4">
      <c r="C499" s="1083" t="s">
        <v>275</v>
      </c>
      <c r="D499" s="1090" t="s">
        <v>286</v>
      </c>
    </row>
    <row r="500" spans="3:4">
      <c r="C500" s="1083" t="s">
        <v>275</v>
      </c>
      <c r="D500" s="1090" t="s">
        <v>1174</v>
      </c>
    </row>
    <row r="501" spans="3:4">
      <c r="C501" s="1083" t="s">
        <v>275</v>
      </c>
      <c r="D501" s="1090" t="s">
        <v>905</v>
      </c>
    </row>
    <row r="502" spans="3:4">
      <c r="C502" s="1083" t="s">
        <v>275</v>
      </c>
      <c r="D502" s="1090" t="s">
        <v>613</v>
      </c>
    </row>
    <row r="503" spans="3:4">
      <c r="C503" s="1083" t="s">
        <v>275</v>
      </c>
      <c r="D503" s="1090" t="s">
        <v>1175</v>
      </c>
    </row>
    <row r="504" spans="3:4">
      <c r="C504" s="1083" t="s">
        <v>275</v>
      </c>
      <c r="D504" s="1090" t="s">
        <v>1177</v>
      </c>
    </row>
    <row r="505" spans="3:4">
      <c r="C505" s="1083" t="s">
        <v>275</v>
      </c>
      <c r="D505" s="1090" t="s">
        <v>860</v>
      </c>
    </row>
    <row r="506" spans="3:4">
      <c r="C506" s="1083" t="s">
        <v>275</v>
      </c>
      <c r="D506" s="1090" t="s">
        <v>1182</v>
      </c>
    </row>
    <row r="507" spans="3:4">
      <c r="C507" s="1083" t="s">
        <v>275</v>
      </c>
      <c r="D507" s="1090" t="s">
        <v>1184</v>
      </c>
    </row>
    <row r="508" spans="3:4">
      <c r="C508" s="1083" t="s">
        <v>275</v>
      </c>
      <c r="D508" s="1090" t="s">
        <v>1185</v>
      </c>
    </row>
    <row r="509" spans="3:4">
      <c r="C509" s="1083" t="s">
        <v>275</v>
      </c>
      <c r="D509" s="1090" t="s">
        <v>129</v>
      </c>
    </row>
    <row r="510" spans="3:4">
      <c r="C510" s="1083" t="s">
        <v>275</v>
      </c>
      <c r="D510" s="1090" t="s">
        <v>1189</v>
      </c>
    </row>
    <row r="511" spans="3:4">
      <c r="C511" s="1083" t="s">
        <v>275</v>
      </c>
      <c r="D511" s="1090" t="s">
        <v>742</v>
      </c>
    </row>
    <row r="512" spans="3:4">
      <c r="C512" s="1083" t="s">
        <v>275</v>
      </c>
      <c r="D512" s="1090" t="s">
        <v>1133</v>
      </c>
    </row>
    <row r="513" spans="3:5">
      <c r="C513" s="1083" t="s">
        <v>275</v>
      </c>
      <c r="D513" s="1090" t="s">
        <v>844</v>
      </c>
    </row>
    <row r="514" spans="3:5">
      <c r="C514" s="1083" t="s">
        <v>275</v>
      </c>
      <c r="D514" s="1090" t="s">
        <v>516</v>
      </c>
    </row>
    <row r="515" spans="3:5">
      <c r="C515" s="1083" t="s">
        <v>275</v>
      </c>
      <c r="D515" s="1090" t="s">
        <v>884</v>
      </c>
    </row>
    <row r="516" spans="3:5">
      <c r="C516" s="1083" t="s">
        <v>275</v>
      </c>
      <c r="D516" s="1090" t="s">
        <v>776</v>
      </c>
    </row>
    <row r="517" spans="3:5">
      <c r="C517" s="1083" t="s">
        <v>275</v>
      </c>
      <c r="D517" s="1090" t="s">
        <v>1191</v>
      </c>
    </row>
    <row r="518" spans="3:5">
      <c r="C518" s="1083" t="s">
        <v>275</v>
      </c>
      <c r="D518" s="1090" t="s">
        <v>1196</v>
      </c>
      <c r="E518" s="699"/>
    </row>
    <row r="519" spans="3:5">
      <c r="C519" s="1083" t="s">
        <v>1198</v>
      </c>
      <c r="D519" s="1090" t="s">
        <v>1202</v>
      </c>
    </row>
    <row r="520" spans="3:5">
      <c r="C520" s="1083" t="s">
        <v>1198</v>
      </c>
      <c r="D520" s="1090" t="s">
        <v>1203</v>
      </c>
    </row>
    <row r="521" spans="3:5">
      <c r="C521" s="1083" t="s">
        <v>1198</v>
      </c>
      <c r="D521" s="1090" t="s">
        <v>1207</v>
      </c>
    </row>
    <row r="522" spans="3:5">
      <c r="C522" s="1083" t="s">
        <v>1198</v>
      </c>
      <c r="D522" s="1090" t="s">
        <v>149</v>
      </c>
    </row>
    <row r="523" spans="3:5">
      <c r="C523" s="1083" t="s">
        <v>1198</v>
      </c>
      <c r="D523" s="1090" t="s">
        <v>1167</v>
      </c>
    </row>
    <row r="524" spans="3:5">
      <c r="C524" s="1083" t="s">
        <v>1198</v>
      </c>
      <c r="D524" s="1090" t="s">
        <v>1208</v>
      </c>
    </row>
    <row r="525" spans="3:5">
      <c r="C525" s="1083" t="s">
        <v>1198</v>
      </c>
      <c r="D525" s="1090" t="s">
        <v>1209</v>
      </c>
    </row>
    <row r="526" spans="3:5">
      <c r="C526" s="1083" t="s">
        <v>1198</v>
      </c>
      <c r="D526" s="1090" t="s">
        <v>1210</v>
      </c>
    </row>
    <row r="527" spans="3:5">
      <c r="C527" s="1083" t="s">
        <v>1198</v>
      </c>
      <c r="D527" s="1090" t="s">
        <v>1212</v>
      </c>
    </row>
    <row r="528" spans="3:5">
      <c r="C528" s="1083" t="s">
        <v>1198</v>
      </c>
      <c r="D528" s="1090" t="s">
        <v>805</v>
      </c>
    </row>
    <row r="529" spans="3:4">
      <c r="C529" s="1083" t="s">
        <v>1198</v>
      </c>
      <c r="D529" s="1090" t="s">
        <v>888</v>
      </c>
    </row>
    <row r="530" spans="3:4">
      <c r="C530" s="1083" t="s">
        <v>1198</v>
      </c>
      <c r="D530" s="1090" t="s">
        <v>488</v>
      </c>
    </row>
    <row r="531" spans="3:4">
      <c r="C531" s="1083" t="s">
        <v>1198</v>
      </c>
      <c r="D531" s="1090" t="s">
        <v>1213</v>
      </c>
    </row>
    <row r="532" spans="3:4">
      <c r="C532" s="1083" t="s">
        <v>1198</v>
      </c>
      <c r="D532" s="1090" t="s">
        <v>1215</v>
      </c>
    </row>
    <row r="533" spans="3:4">
      <c r="C533" s="1083" t="s">
        <v>1198</v>
      </c>
      <c r="D533" s="1090" t="s">
        <v>1218</v>
      </c>
    </row>
    <row r="534" spans="3:4">
      <c r="C534" s="1083" t="s">
        <v>1198</v>
      </c>
      <c r="D534" s="1090" t="s">
        <v>67</v>
      </c>
    </row>
    <row r="535" spans="3:4">
      <c r="C535" s="1083" t="s">
        <v>1198</v>
      </c>
      <c r="D535" s="1090" t="s">
        <v>407</v>
      </c>
    </row>
    <row r="536" spans="3:4">
      <c r="C536" s="1083" t="s">
        <v>1198</v>
      </c>
      <c r="D536" s="1090" t="s">
        <v>920</v>
      </c>
    </row>
    <row r="537" spans="3:4">
      <c r="C537" s="1083" t="s">
        <v>1198</v>
      </c>
      <c r="D537" s="1090" t="s">
        <v>651</v>
      </c>
    </row>
    <row r="538" spans="3:4">
      <c r="C538" s="1083" t="s">
        <v>1198</v>
      </c>
      <c r="D538" s="1090" t="s">
        <v>1220</v>
      </c>
    </row>
    <row r="539" spans="3:4">
      <c r="C539" s="1083" t="s">
        <v>1198</v>
      </c>
      <c r="D539" s="1090" t="s">
        <v>1221</v>
      </c>
    </row>
    <row r="540" spans="3:4">
      <c r="C540" s="1083" t="s">
        <v>1198</v>
      </c>
      <c r="D540" s="1090" t="s">
        <v>1224</v>
      </c>
    </row>
    <row r="541" spans="3:4">
      <c r="C541" s="1083" t="s">
        <v>1198</v>
      </c>
      <c r="D541" s="1090" t="s">
        <v>1227</v>
      </c>
    </row>
    <row r="542" spans="3:4">
      <c r="C542" s="1083" t="s">
        <v>1198</v>
      </c>
      <c r="D542" s="1090" t="s">
        <v>362</v>
      </c>
    </row>
    <row r="543" spans="3:4">
      <c r="C543" s="1083" t="s">
        <v>1198</v>
      </c>
      <c r="D543" s="1090" t="s">
        <v>1228</v>
      </c>
    </row>
    <row r="544" spans="3:4">
      <c r="C544" s="1083" t="s">
        <v>1198</v>
      </c>
      <c r="D544" s="1090" t="s">
        <v>951</v>
      </c>
    </row>
    <row r="545" spans="3:4">
      <c r="C545" s="1083" t="s">
        <v>1198</v>
      </c>
      <c r="D545" s="1090" t="s">
        <v>1107</v>
      </c>
    </row>
    <row r="546" spans="3:4">
      <c r="C546" s="1083" t="s">
        <v>1198</v>
      </c>
      <c r="D546" s="1090" t="s">
        <v>1230</v>
      </c>
    </row>
    <row r="547" spans="3:4">
      <c r="C547" s="1083" t="s">
        <v>1198</v>
      </c>
      <c r="D547" s="1090" t="s">
        <v>1231</v>
      </c>
    </row>
    <row r="548" spans="3:4">
      <c r="C548" s="1083" t="s">
        <v>1198</v>
      </c>
      <c r="D548" s="1090" t="s">
        <v>1235</v>
      </c>
    </row>
    <row r="549" spans="3:4">
      <c r="C549" s="1083" t="s">
        <v>1198</v>
      </c>
      <c r="D549" s="1090" t="s">
        <v>647</v>
      </c>
    </row>
    <row r="550" spans="3:4">
      <c r="C550" s="1083" t="s">
        <v>1198</v>
      </c>
      <c r="D550" s="1090" t="s">
        <v>1237</v>
      </c>
    </row>
    <row r="551" spans="3:4">
      <c r="C551" s="1083" t="s">
        <v>1198</v>
      </c>
      <c r="D551" s="1090" t="s">
        <v>649</v>
      </c>
    </row>
    <row r="552" spans="3:4">
      <c r="C552" s="1083" t="s">
        <v>1198</v>
      </c>
      <c r="D552" s="1090" t="s">
        <v>1238</v>
      </c>
    </row>
    <row r="553" spans="3:4">
      <c r="C553" s="1083" t="s">
        <v>1198</v>
      </c>
      <c r="D553" s="1090" t="s">
        <v>522</v>
      </c>
    </row>
    <row r="554" spans="3:4">
      <c r="C554" s="1083" t="s">
        <v>1198</v>
      </c>
      <c r="D554" s="1090" t="s">
        <v>296</v>
      </c>
    </row>
    <row r="555" spans="3:4">
      <c r="C555" s="1083" t="s">
        <v>1198</v>
      </c>
      <c r="D555" s="1090" t="s">
        <v>1239</v>
      </c>
    </row>
    <row r="556" spans="3:4">
      <c r="C556" s="1083" t="s">
        <v>1198</v>
      </c>
      <c r="D556" s="1090" t="s">
        <v>1027</v>
      </c>
    </row>
    <row r="557" spans="3:4">
      <c r="C557" s="1083" t="s">
        <v>1198</v>
      </c>
      <c r="D557" s="1090" t="s">
        <v>365</v>
      </c>
    </row>
    <row r="558" spans="3:4">
      <c r="C558" s="1083" t="s">
        <v>1198</v>
      </c>
      <c r="D558" s="1090" t="s">
        <v>1240</v>
      </c>
    </row>
    <row r="559" spans="3:4">
      <c r="C559" s="1083" t="s">
        <v>1198</v>
      </c>
      <c r="D559" s="1090" t="s">
        <v>536</v>
      </c>
    </row>
    <row r="560" spans="3:4">
      <c r="C560" s="1083" t="s">
        <v>1198</v>
      </c>
      <c r="D560" s="1090" t="s">
        <v>468</v>
      </c>
    </row>
    <row r="561" spans="3:4">
      <c r="C561" s="1083" t="s">
        <v>1198</v>
      </c>
      <c r="D561" s="1090" t="s">
        <v>429</v>
      </c>
    </row>
    <row r="562" spans="3:4">
      <c r="C562" s="1083" t="s">
        <v>1198</v>
      </c>
      <c r="D562" s="1090" t="s">
        <v>1241</v>
      </c>
    </row>
    <row r="563" spans="3:4">
      <c r="C563" s="1083" t="s">
        <v>1198</v>
      </c>
      <c r="D563" s="1090" t="s">
        <v>960</v>
      </c>
    </row>
    <row r="564" spans="3:4">
      <c r="C564" s="1083" t="s">
        <v>1198</v>
      </c>
      <c r="D564" s="1090" t="s">
        <v>1244</v>
      </c>
    </row>
    <row r="565" spans="3:4">
      <c r="C565" s="1083" t="s">
        <v>1198</v>
      </c>
      <c r="D565" s="1090" t="s">
        <v>477</v>
      </c>
    </row>
    <row r="566" spans="3:4">
      <c r="C566" s="1083" t="s">
        <v>1198</v>
      </c>
      <c r="D566" s="1090" t="s">
        <v>564</v>
      </c>
    </row>
    <row r="567" spans="3:4">
      <c r="C567" s="1083" t="s">
        <v>1198</v>
      </c>
      <c r="D567" s="1090" t="s">
        <v>1246</v>
      </c>
    </row>
    <row r="568" spans="3:4">
      <c r="C568" s="1083" t="s">
        <v>1198</v>
      </c>
      <c r="D568" s="1090" t="s">
        <v>1247</v>
      </c>
    </row>
    <row r="569" spans="3:4">
      <c r="C569" s="1083" t="s">
        <v>1198</v>
      </c>
      <c r="D569" s="1090" t="s">
        <v>687</v>
      </c>
    </row>
    <row r="570" spans="3:4">
      <c r="C570" s="1083" t="s">
        <v>1198</v>
      </c>
      <c r="D570" s="1090" t="s">
        <v>1250</v>
      </c>
    </row>
    <row r="571" spans="3:4">
      <c r="C571" s="1083" t="s">
        <v>1198</v>
      </c>
      <c r="D571" s="1090" t="s">
        <v>147</v>
      </c>
    </row>
    <row r="572" spans="3:4">
      <c r="C572" s="1083" t="s">
        <v>1198</v>
      </c>
      <c r="D572" s="1090" t="s">
        <v>1251</v>
      </c>
    </row>
    <row r="573" spans="3:4">
      <c r="C573" s="1083" t="s">
        <v>1198</v>
      </c>
      <c r="D573" s="1090" t="s">
        <v>1211</v>
      </c>
    </row>
    <row r="574" spans="3:4">
      <c r="C574" s="1083" t="s">
        <v>1198</v>
      </c>
      <c r="D574" s="1090" t="s">
        <v>836</v>
      </c>
    </row>
    <row r="575" spans="3:4">
      <c r="C575" s="1083" t="s">
        <v>1198</v>
      </c>
      <c r="D575" s="1090" t="s">
        <v>916</v>
      </c>
    </row>
    <row r="576" spans="3:4">
      <c r="C576" s="1083" t="s">
        <v>1198</v>
      </c>
      <c r="D576" s="1090" t="s">
        <v>734</v>
      </c>
    </row>
    <row r="577" spans="3:4">
      <c r="C577" s="1083" t="s">
        <v>1198</v>
      </c>
      <c r="D577" s="1090" t="s">
        <v>1252</v>
      </c>
    </row>
    <row r="578" spans="3:4">
      <c r="C578" s="1083" t="s">
        <v>1198</v>
      </c>
      <c r="D578" s="1090" t="s">
        <v>1255</v>
      </c>
    </row>
    <row r="579" spans="3:4">
      <c r="C579" s="1083" t="s">
        <v>1198</v>
      </c>
      <c r="D579" s="1090" t="s">
        <v>416</v>
      </c>
    </row>
    <row r="580" spans="3:4">
      <c r="C580" s="1083" t="s">
        <v>1198</v>
      </c>
      <c r="D580" s="1090" t="s">
        <v>1152</v>
      </c>
    </row>
    <row r="581" spans="3:4">
      <c r="C581" s="1083" t="s">
        <v>1198</v>
      </c>
      <c r="D581" s="1090" t="s">
        <v>1160</v>
      </c>
    </row>
    <row r="582" spans="3:4">
      <c r="C582" s="1083" t="s">
        <v>1065</v>
      </c>
      <c r="D582" s="1090" t="s">
        <v>707</v>
      </c>
    </row>
    <row r="583" spans="3:4">
      <c r="C583" s="1083" t="s">
        <v>1065</v>
      </c>
      <c r="D583" s="1090" t="s">
        <v>1259</v>
      </c>
    </row>
    <row r="584" spans="3:4">
      <c r="C584" s="1083" t="s">
        <v>1065</v>
      </c>
      <c r="D584" s="1090" t="s">
        <v>718</v>
      </c>
    </row>
    <row r="585" spans="3:4">
      <c r="C585" s="1083" t="s">
        <v>1065</v>
      </c>
      <c r="D585" s="1090" t="s">
        <v>1261</v>
      </c>
    </row>
    <row r="586" spans="3:4">
      <c r="C586" s="1083" t="s">
        <v>1065</v>
      </c>
      <c r="D586" s="1090" t="s">
        <v>259</v>
      </c>
    </row>
    <row r="587" spans="3:4">
      <c r="C587" s="1083" t="s">
        <v>1065</v>
      </c>
      <c r="D587" s="1090" t="s">
        <v>1262</v>
      </c>
    </row>
    <row r="588" spans="3:4">
      <c r="C588" s="1083" t="s">
        <v>1065</v>
      </c>
      <c r="D588" s="1090" t="s">
        <v>1264</v>
      </c>
    </row>
    <row r="589" spans="3:4">
      <c r="C589" s="1083" t="s">
        <v>1065</v>
      </c>
      <c r="D589" s="1090" t="s">
        <v>1181</v>
      </c>
    </row>
    <row r="590" spans="3:4">
      <c r="C590" s="1083" t="s">
        <v>1065</v>
      </c>
      <c r="D590" s="1090" t="s">
        <v>1266</v>
      </c>
    </row>
    <row r="591" spans="3:4">
      <c r="C591" s="1083" t="s">
        <v>1065</v>
      </c>
      <c r="D591" s="1090" t="s">
        <v>1043</v>
      </c>
    </row>
    <row r="592" spans="3:4">
      <c r="C592" s="1083" t="s">
        <v>1065</v>
      </c>
      <c r="D592" s="1090" t="s">
        <v>1134</v>
      </c>
    </row>
    <row r="593" spans="3:4">
      <c r="C593" s="1083" t="s">
        <v>1065</v>
      </c>
      <c r="D593" s="1090" t="s">
        <v>1267</v>
      </c>
    </row>
    <row r="594" spans="3:4">
      <c r="C594" s="1083" t="s">
        <v>1065</v>
      </c>
      <c r="D594" s="1090" t="s">
        <v>953</v>
      </c>
    </row>
    <row r="595" spans="3:4">
      <c r="C595" s="1083" t="s">
        <v>1065</v>
      </c>
      <c r="D595" s="1090" t="s">
        <v>1269</v>
      </c>
    </row>
    <row r="596" spans="3:4">
      <c r="C596" s="1083" t="s">
        <v>1065</v>
      </c>
      <c r="D596" s="1090" t="s">
        <v>411</v>
      </c>
    </row>
    <row r="597" spans="3:4">
      <c r="C597" s="1083" t="s">
        <v>1065</v>
      </c>
      <c r="D597" s="1090" t="s">
        <v>1270</v>
      </c>
    </row>
    <row r="598" spans="3:4">
      <c r="C598" s="1083" t="s">
        <v>1065</v>
      </c>
      <c r="D598" s="1090" t="s">
        <v>1271</v>
      </c>
    </row>
    <row r="599" spans="3:4">
      <c r="C599" s="1083" t="s">
        <v>1065</v>
      </c>
      <c r="D599" s="1090" t="s">
        <v>1272</v>
      </c>
    </row>
    <row r="600" spans="3:4">
      <c r="C600" s="1083" t="s">
        <v>1065</v>
      </c>
      <c r="D600" s="1090" t="s">
        <v>1275</v>
      </c>
    </row>
    <row r="601" spans="3:4">
      <c r="C601" s="1083" t="s">
        <v>1065</v>
      </c>
      <c r="D601" s="1090" t="s">
        <v>788</v>
      </c>
    </row>
    <row r="602" spans="3:4">
      <c r="C602" s="1083" t="s">
        <v>1065</v>
      </c>
      <c r="D602" s="1090" t="s">
        <v>1273</v>
      </c>
    </row>
    <row r="603" spans="3:4">
      <c r="C603" s="1083" t="s">
        <v>1065</v>
      </c>
      <c r="D603" s="1090" t="s">
        <v>1276</v>
      </c>
    </row>
    <row r="604" spans="3:4">
      <c r="C604" s="1083" t="s">
        <v>1065</v>
      </c>
      <c r="D604" s="1090" t="s">
        <v>1278</v>
      </c>
    </row>
    <row r="605" spans="3:4">
      <c r="C605" s="1083" t="s">
        <v>1065</v>
      </c>
      <c r="D605" s="1090" t="s">
        <v>146</v>
      </c>
    </row>
    <row r="606" spans="3:4">
      <c r="C606" s="1083" t="s">
        <v>1065</v>
      </c>
      <c r="D606" s="1090" t="s">
        <v>784</v>
      </c>
    </row>
    <row r="607" spans="3:4">
      <c r="C607" s="1083" t="s">
        <v>1065</v>
      </c>
      <c r="D607" s="1090" t="s">
        <v>83</v>
      </c>
    </row>
    <row r="608" spans="3:4">
      <c r="C608" s="1083" t="s">
        <v>1065</v>
      </c>
      <c r="D608" s="1090" t="s">
        <v>35</v>
      </c>
    </row>
    <row r="609" spans="3:4">
      <c r="C609" s="1083" t="s">
        <v>1065</v>
      </c>
      <c r="D609" s="1090" t="s">
        <v>1280</v>
      </c>
    </row>
    <row r="610" spans="3:4">
      <c r="C610" s="1083" t="s">
        <v>1065</v>
      </c>
      <c r="D610" s="1090" t="s">
        <v>1282</v>
      </c>
    </row>
    <row r="611" spans="3:4">
      <c r="C611" s="1083" t="s">
        <v>1065</v>
      </c>
      <c r="D611" s="1090" t="s">
        <v>1285</v>
      </c>
    </row>
    <row r="612" spans="3:4">
      <c r="C612" s="1083" t="s">
        <v>1065</v>
      </c>
      <c r="D612" s="1090" t="s">
        <v>1286</v>
      </c>
    </row>
    <row r="613" spans="3:4">
      <c r="C613" s="1083" t="s">
        <v>1065</v>
      </c>
      <c r="D613" s="1090" t="s">
        <v>1288</v>
      </c>
    </row>
    <row r="614" spans="3:4">
      <c r="C614" s="1083" t="s">
        <v>1065</v>
      </c>
      <c r="D614" s="1090" t="s">
        <v>108</v>
      </c>
    </row>
    <row r="615" spans="3:4">
      <c r="C615" s="1083" t="s">
        <v>1065</v>
      </c>
      <c r="D615" s="1090" t="s">
        <v>768</v>
      </c>
    </row>
    <row r="616" spans="3:4">
      <c r="C616" s="1083" t="s">
        <v>1065</v>
      </c>
      <c r="D616" s="1090" t="s">
        <v>166</v>
      </c>
    </row>
    <row r="617" spans="3:4">
      <c r="C617" s="1083" t="s">
        <v>1065</v>
      </c>
      <c r="D617" s="1090" t="s">
        <v>1289</v>
      </c>
    </row>
    <row r="618" spans="3:4">
      <c r="C618" s="1083" t="s">
        <v>1065</v>
      </c>
      <c r="D618" s="1090" t="s">
        <v>231</v>
      </c>
    </row>
    <row r="619" spans="3:4">
      <c r="C619" s="1083" t="s">
        <v>1065</v>
      </c>
      <c r="D619" s="1090" t="s">
        <v>486</v>
      </c>
    </row>
    <row r="620" spans="3:4">
      <c r="C620" s="1083" t="s">
        <v>1065</v>
      </c>
      <c r="D620" s="1090" t="s">
        <v>1292</v>
      </c>
    </row>
    <row r="621" spans="3:4">
      <c r="C621" s="1083" t="s">
        <v>1065</v>
      </c>
      <c r="D621" s="1090" t="s">
        <v>350</v>
      </c>
    </row>
    <row r="622" spans="3:4">
      <c r="C622" s="1083" t="s">
        <v>1065</v>
      </c>
      <c r="D622" s="1090" t="s">
        <v>1296</v>
      </c>
    </row>
    <row r="623" spans="3:4">
      <c r="C623" s="1083" t="s">
        <v>1065</v>
      </c>
      <c r="D623" s="1090" t="s">
        <v>610</v>
      </c>
    </row>
    <row r="624" spans="3:4">
      <c r="C624" s="1083" t="s">
        <v>1065</v>
      </c>
      <c r="D624" s="1090" t="s">
        <v>1298</v>
      </c>
    </row>
    <row r="625" spans="3:4">
      <c r="C625" s="1083" t="s">
        <v>1065</v>
      </c>
      <c r="D625" s="1090" t="s">
        <v>1299</v>
      </c>
    </row>
    <row r="626" spans="3:4">
      <c r="C626" s="1083" t="s">
        <v>1065</v>
      </c>
      <c r="D626" s="1090" t="s">
        <v>1301</v>
      </c>
    </row>
    <row r="627" spans="3:4">
      <c r="C627" s="1083" t="s">
        <v>1065</v>
      </c>
      <c r="D627" s="1090" t="s">
        <v>1153</v>
      </c>
    </row>
    <row r="628" spans="3:4">
      <c r="C628" s="1083" t="s">
        <v>1065</v>
      </c>
      <c r="D628" s="1090" t="s">
        <v>13</v>
      </c>
    </row>
    <row r="629" spans="3:4">
      <c r="C629" s="1083" t="s">
        <v>1065</v>
      </c>
      <c r="D629" s="1090" t="s">
        <v>1302</v>
      </c>
    </row>
    <row r="630" spans="3:4">
      <c r="C630" s="1083" t="s">
        <v>1065</v>
      </c>
      <c r="D630" s="1090" t="s">
        <v>353</v>
      </c>
    </row>
    <row r="631" spans="3:4">
      <c r="C631" s="1083" t="s">
        <v>1065</v>
      </c>
      <c r="D631" s="1090" t="s">
        <v>1306</v>
      </c>
    </row>
    <row r="632" spans="3:4">
      <c r="C632" s="1083" t="s">
        <v>1065</v>
      </c>
      <c r="D632" s="1090" t="s">
        <v>1048</v>
      </c>
    </row>
    <row r="633" spans="3:4">
      <c r="C633" s="1083" t="s">
        <v>1065</v>
      </c>
      <c r="D633" s="1090" t="s">
        <v>661</v>
      </c>
    </row>
    <row r="634" spans="3:4">
      <c r="C634" s="1083" t="s">
        <v>1065</v>
      </c>
      <c r="D634" s="1090" t="s">
        <v>870</v>
      </c>
    </row>
    <row r="635" spans="3:4">
      <c r="C635" s="1083" t="s">
        <v>1065</v>
      </c>
      <c r="D635" s="1090" t="s">
        <v>1194</v>
      </c>
    </row>
    <row r="636" spans="3:4">
      <c r="C636" s="1083" t="s">
        <v>1307</v>
      </c>
      <c r="D636" s="1090" t="s">
        <v>1310</v>
      </c>
    </row>
    <row r="637" spans="3:4">
      <c r="C637" s="1083" t="s">
        <v>1307</v>
      </c>
      <c r="D637" s="1090" t="s">
        <v>105</v>
      </c>
    </row>
    <row r="638" spans="3:4">
      <c r="C638" s="1083" t="s">
        <v>1307</v>
      </c>
      <c r="D638" s="1090" t="s">
        <v>1311</v>
      </c>
    </row>
    <row r="639" spans="3:4">
      <c r="C639" s="1083" t="s">
        <v>1307</v>
      </c>
      <c r="D639" s="1090" t="s">
        <v>1314</v>
      </c>
    </row>
    <row r="640" spans="3:4">
      <c r="C640" s="1083" t="s">
        <v>1307</v>
      </c>
      <c r="D640" s="1090" t="s">
        <v>428</v>
      </c>
    </row>
    <row r="641" spans="3:4">
      <c r="C641" s="1083" t="s">
        <v>1307</v>
      </c>
      <c r="D641" s="1090" t="s">
        <v>550</v>
      </c>
    </row>
    <row r="642" spans="3:4">
      <c r="C642" s="1083" t="s">
        <v>1307</v>
      </c>
      <c r="D642" s="1090" t="s">
        <v>1315</v>
      </c>
    </row>
    <row r="643" spans="3:4">
      <c r="C643" s="1083" t="s">
        <v>1307</v>
      </c>
      <c r="D643" s="1090" t="s">
        <v>1017</v>
      </c>
    </row>
    <row r="644" spans="3:4">
      <c r="C644" s="1083" t="s">
        <v>1307</v>
      </c>
      <c r="D644" s="1090" t="s">
        <v>1316</v>
      </c>
    </row>
    <row r="645" spans="3:4">
      <c r="C645" s="1083" t="s">
        <v>1307</v>
      </c>
      <c r="D645" s="1090" t="s">
        <v>1317</v>
      </c>
    </row>
    <row r="646" spans="3:4">
      <c r="C646" s="1083" t="s">
        <v>1307</v>
      </c>
      <c r="D646" s="1090" t="s">
        <v>1321</v>
      </c>
    </row>
    <row r="647" spans="3:4">
      <c r="C647" s="1083" t="s">
        <v>1307</v>
      </c>
      <c r="D647" s="1090" t="s">
        <v>1322</v>
      </c>
    </row>
    <row r="648" spans="3:4">
      <c r="C648" s="1083" t="s">
        <v>1307</v>
      </c>
      <c r="D648" s="1090" t="s">
        <v>878</v>
      </c>
    </row>
    <row r="649" spans="3:4">
      <c r="C649" s="1083" t="s">
        <v>1307</v>
      </c>
      <c r="D649" s="1090" t="s">
        <v>1323</v>
      </c>
    </row>
    <row r="650" spans="3:4">
      <c r="C650" s="1083" t="s">
        <v>1307</v>
      </c>
      <c r="D650" s="1090" t="s">
        <v>559</v>
      </c>
    </row>
    <row r="651" spans="3:4">
      <c r="C651" s="1083" t="s">
        <v>1307</v>
      </c>
      <c r="D651" s="1090" t="s">
        <v>1324</v>
      </c>
    </row>
    <row r="652" spans="3:4">
      <c r="C652" s="1083" t="s">
        <v>1307</v>
      </c>
      <c r="D652" s="1090" t="s">
        <v>161</v>
      </c>
    </row>
    <row r="653" spans="3:4">
      <c r="C653" s="1083" t="s">
        <v>1307</v>
      </c>
      <c r="D653" s="1090" t="s">
        <v>1325</v>
      </c>
    </row>
    <row r="654" spans="3:4">
      <c r="C654" s="1083" t="s">
        <v>1307</v>
      </c>
      <c r="D654" s="1090" t="s">
        <v>317</v>
      </c>
    </row>
    <row r="655" spans="3:4">
      <c r="C655" s="1083" t="s">
        <v>1307</v>
      </c>
      <c r="D655" s="1090" t="s">
        <v>1326</v>
      </c>
    </row>
    <row r="656" spans="3:4">
      <c r="C656" s="1083" t="s">
        <v>1307</v>
      </c>
      <c r="D656" s="1090" t="s">
        <v>1254</v>
      </c>
    </row>
    <row r="657" spans="3:4">
      <c r="C657" s="1083" t="s">
        <v>1307</v>
      </c>
      <c r="D657" s="1090" t="s">
        <v>1329</v>
      </c>
    </row>
    <row r="658" spans="3:4">
      <c r="C658" s="1083" t="s">
        <v>1307</v>
      </c>
      <c r="D658" s="1090" t="s">
        <v>974</v>
      </c>
    </row>
    <row r="659" spans="3:4">
      <c r="C659" s="1083" t="s">
        <v>1307</v>
      </c>
      <c r="D659" s="1090" t="s">
        <v>1332</v>
      </c>
    </row>
    <row r="660" spans="3:4">
      <c r="C660" s="1083" t="s">
        <v>1307</v>
      </c>
      <c r="D660" s="1090" t="s">
        <v>611</v>
      </c>
    </row>
    <row r="661" spans="3:4">
      <c r="C661" s="1083" t="s">
        <v>1307</v>
      </c>
      <c r="D661" s="1090" t="s">
        <v>1333</v>
      </c>
    </row>
    <row r="662" spans="3:4">
      <c r="C662" s="1083" t="s">
        <v>1307</v>
      </c>
      <c r="D662" s="1090" t="s">
        <v>864</v>
      </c>
    </row>
    <row r="663" spans="3:4">
      <c r="C663" s="1083" t="s">
        <v>1307</v>
      </c>
      <c r="D663" s="1090" t="s">
        <v>5</v>
      </c>
    </row>
    <row r="664" spans="3:4">
      <c r="C664" s="1083" t="s">
        <v>1307</v>
      </c>
      <c r="D664" s="1090" t="s">
        <v>415</v>
      </c>
    </row>
    <row r="665" spans="3:4">
      <c r="C665" s="1083" t="s">
        <v>1307</v>
      </c>
      <c r="D665" s="1090" t="s">
        <v>1094</v>
      </c>
    </row>
    <row r="666" spans="3:4">
      <c r="C666" s="1083" t="s">
        <v>1307</v>
      </c>
      <c r="D666" s="1090" t="s">
        <v>1334</v>
      </c>
    </row>
    <row r="667" spans="3:4">
      <c r="C667" s="1083" t="s">
        <v>1307</v>
      </c>
      <c r="D667" s="1090" t="s">
        <v>673</v>
      </c>
    </row>
    <row r="668" spans="3:4">
      <c r="C668" s="1083" t="s">
        <v>1307</v>
      </c>
      <c r="D668" s="1090" t="s">
        <v>1335</v>
      </c>
    </row>
    <row r="669" spans="3:4">
      <c r="C669" s="1083" t="s">
        <v>1307</v>
      </c>
      <c r="D669" s="1090" t="s">
        <v>195</v>
      </c>
    </row>
    <row r="670" spans="3:4">
      <c r="C670" s="1083" t="s">
        <v>1307</v>
      </c>
      <c r="D670" s="1090" t="s">
        <v>1338</v>
      </c>
    </row>
    <row r="671" spans="3:4">
      <c r="C671" s="1083" t="s">
        <v>1307</v>
      </c>
      <c r="D671" s="1090" t="s">
        <v>618</v>
      </c>
    </row>
    <row r="672" spans="3:4">
      <c r="C672" s="1083" t="s">
        <v>1307</v>
      </c>
      <c r="D672" s="1090" t="s">
        <v>1341</v>
      </c>
    </row>
    <row r="673" spans="3:4">
      <c r="C673" s="1083" t="s">
        <v>1307</v>
      </c>
      <c r="D673" s="1090" t="s">
        <v>1343</v>
      </c>
    </row>
    <row r="674" spans="3:4">
      <c r="C674" s="1083" t="s">
        <v>1307</v>
      </c>
      <c r="D674" s="1090" t="s">
        <v>1344</v>
      </c>
    </row>
    <row r="675" spans="3:4">
      <c r="C675" s="1083" t="s">
        <v>1307</v>
      </c>
      <c r="D675" s="1090" t="s">
        <v>1258</v>
      </c>
    </row>
    <row r="676" spans="3:4">
      <c r="C676" s="1083" t="s">
        <v>1307</v>
      </c>
      <c r="D676" s="1090" t="s">
        <v>1348</v>
      </c>
    </row>
    <row r="677" spans="3:4">
      <c r="C677" s="1083" t="s">
        <v>1307</v>
      </c>
      <c r="D677" s="1090" t="s">
        <v>23</v>
      </c>
    </row>
    <row r="678" spans="3:4">
      <c r="C678" s="1083" t="s">
        <v>1307</v>
      </c>
      <c r="D678" s="1090" t="s">
        <v>1349</v>
      </c>
    </row>
    <row r="679" spans="3:4">
      <c r="C679" s="1083" t="s">
        <v>1307</v>
      </c>
      <c r="D679" s="1090" t="s">
        <v>1350</v>
      </c>
    </row>
    <row r="680" spans="3:4">
      <c r="C680" s="1083" t="s">
        <v>1307</v>
      </c>
      <c r="D680" s="1090" t="s">
        <v>1351</v>
      </c>
    </row>
    <row r="681" spans="3:4">
      <c r="C681" s="1083" t="s">
        <v>1307</v>
      </c>
      <c r="D681" s="1090" t="s">
        <v>1355</v>
      </c>
    </row>
    <row r="682" spans="3:4">
      <c r="C682" s="1083" t="s">
        <v>1307</v>
      </c>
      <c r="D682" s="1090" t="s">
        <v>1356</v>
      </c>
    </row>
    <row r="683" spans="3:4">
      <c r="C683" s="1083" t="s">
        <v>1307</v>
      </c>
      <c r="D683" s="1090" t="s">
        <v>1357</v>
      </c>
    </row>
    <row r="684" spans="3:4">
      <c r="C684" s="1083" t="s">
        <v>1307</v>
      </c>
      <c r="D684" s="1090" t="s">
        <v>744</v>
      </c>
    </row>
    <row r="685" spans="3:4">
      <c r="C685" s="1083" t="s">
        <v>1307</v>
      </c>
      <c r="D685" s="1090" t="s">
        <v>1117</v>
      </c>
    </row>
    <row r="686" spans="3:4">
      <c r="C686" s="1083" t="s">
        <v>1307</v>
      </c>
      <c r="D686" s="1090" t="s">
        <v>1360</v>
      </c>
    </row>
    <row r="687" spans="3:4">
      <c r="C687" s="1083" t="s">
        <v>1307</v>
      </c>
      <c r="D687" s="1090" t="s">
        <v>1361</v>
      </c>
    </row>
    <row r="688" spans="3:4">
      <c r="C688" s="1083" t="s">
        <v>1307</v>
      </c>
      <c r="D688" s="1090" t="s">
        <v>1362</v>
      </c>
    </row>
    <row r="689" spans="3:4">
      <c r="C689" s="1083" t="s">
        <v>1307</v>
      </c>
      <c r="D689" s="1090" t="s">
        <v>134</v>
      </c>
    </row>
    <row r="690" spans="3:4">
      <c r="C690" s="1083" t="s">
        <v>1307</v>
      </c>
      <c r="D690" s="1090" t="s">
        <v>1009</v>
      </c>
    </row>
    <row r="691" spans="3:4">
      <c r="C691" s="1083" t="s">
        <v>1307</v>
      </c>
      <c r="D691" s="1090" t="s">
        <v>1253</v>
      </c>
    </row>
    <row r="692" spans="3:4">
      <c r="C692" s="1083" t="s">
        <v>1307</v>
      </c>
      <c r="D692" s="1090" t="s">
        <v>1364</v>
      </c>
    </row>
    <row r="693" spans="3:4">
      <c r="C693" s="1083" t="s">
        <v>1307</v>
      </c>
      <c r="D693" s="1090" t="s">
        <v>1368</v>
      </c>
    </row>
    <row r="694" spans="3:4">
      <c r="C694" s="1083" t="s">
        <v>1307</v>
      </c>
      <c r="D694" s="1090" t="s">
        <v>136</v>
      </c>
    </row>
    <row r="695" spans="3:4">
      <c r="C695" s="1083" t="s">
        <v>1307</v>
      </c>
      <c r="D695" s="1090" t="s">
        <v>1370</v>
      </c>
    </row>
    <row r="696" spans="3:4">
      <c r="C696" s="1083" t="s">
        <v>1307</v>
      </c>
      <c r="D696" s="1090" t="s">
        <v>1371</v>
      </c>
    </row>
    <row r="697" spans="3:4">
      <c r="C697" s="1083" t="s">
        <v>1307</v>
      </c>
      <c r="D697" s="1090" t="s">
        <v>1015</v>
      </c>
    </row>
    <row r="698" spans="3:4">
      <c r="C698" s="1083" t="s">
        <v>929</v>
      </c>
      <c r="D698" s="1090" t="s">
        <v>1222</v>
      </c>
    </row>
    <row r="699" spans="3:4">
      <c r="C699" s="1083" t="s">
        <v>929</v>
      </c>
      <c r="D699" s="1090" t="s">
        <v>141</v>
      </c>
    </row>
    <row r="700" spans="3:4">
      <c r="C700" s="1083" t="s">
        <v>929</v>
      </c>
      <c r="D700" s="1090" t="s">
        <v>1373</v>
      </c>
    </row>
    <row r="701" spans="3:4">
      <c r="C701" s="1083" t="s">
        <v>929</v>
      </c>
      <c r="D701" s="1090" t="s">
        <v>1374</v>
      </c>
    </row>
    <row r="702" spans="3:4">
      <c r="C702" s="1083" t="s">
        <v>929</v>
      </c>
      <c r="D702" s="1090" t="s">
        <v>1378</v>
      </c>
    </row>
    <row r="703" spans="3:4">
      <c r="C703" s="1083" t="s">
        <v>929</v>
      </c>
      <c r="D703" s="1090" t="s">
        <v>437</v>
      </c>
    </row>
    <row r="704" spans="3:4">
      <c r="C704" s="1083" t="s">
        <v>929</v>
      </c>
      <c r="D704" s="1090" t="s">
        <v>901</v>
      </c>
    </row>
    <row r="705" spans="3:4">
      <c r="C705" s="1083" t="s">
        <v>929</v>
      </c>
      <c r="D705" s="1090" t="s">
        <v>574</v>
      </c>
    </row>
    <row r="706" spans="3:4">
      <c r="C706" s="1083" t="s">
        <v>929</v>
      </c>
      <c r="D706" s="1090" t="s">
        <v>697</v>
      </c>
    </row>
    <row r="707" spans="3:4">
      <c r="C707" s="1083" t="s">
        <v>929</v>
      </c>
      <c r="D707" s="1090" t="s">
        <v>126</v>
      </c>
    </row>
    <row r="708" spans="3:4">
      <c r="C708" s="1083" t="s">
        <v>929</v>
      </c>
      <c r="D708" s="1090" t="s">
        <v>1379</v>
      </c>
    </row>
    <row r="709" spans="3:4">
      <c r="C709" s="1083" t="s">
        <v>929</v>
      </c>
      <c r="D709" s="1090" t="s">
        <v>1381</v>
      </c>
    </row>
    <row r="710" spans="3:4">
      <c r="C710" s="1083" t="s">
        <v>929</v>
      </c>
      <c r="D710" s="1090" t="s">
        <v>1382</v>
      </c>
    </row>
    <row r="711" spans="3:4">
      <c r="C711" s="1083" t="s">
        <v>929</v>
      </c>
      <c r="D711" s="1090" t="s">
        <v>1383</v>
      </c>
    </row>
    <row r="712" spans="3:4">
      <c r="C712" s="1083" t="s">
        <v>929</v>
      </c>
      <c r="D712" s="1090" t="s">
        <v>1367</v>
      </c>
    </row>
    <row r="713" spans="3:4">
      <c r="C713" s="1083" t="s">
        <v>929</v>
      </c>
      <c r="D713" s="1090" t="s">
        <v>975</v>
      </c>
    </row>
    <row r="714" spans="3:4">
      <c r="C714" s="1083" t="s">
        <v>929</v>
      </c>
      <c r="D714" s="1090" t="s">
        <v>704</v>
      </c>
    </row>
    <row r="715" spans="3:4">
      <c r="C715" s="1083" t="s">
        <v>929</v>
      </c>
      <c r="D715" s="1090" t="s">
        <v>1385</v>
      </c>
    </row>
    <row r="716" spans="3:4">
      <c r="C716" s="1083" t="s">
        <v>929</v>
      </c>
      <c r="D716" s="1090" t="s">
        <v>1372</v>
      </c>
    </row>
    <row r="717" spans="3:4">
      <c r="C717" s="1083" t="s">
        <v>929</v>
      </c>
      <c r="D717" s="1090" t="s">
        <v>20</v>
      </c>
    </row>
    <row r="718" spans="3:4">
      <c r="C718" s="1083" t="s">
        <v>929</v>
      </c>
      <c r="D718" s="1090" t="s">
        <v>1135</v>
      </c>
    </row>
    <row r="719" spans="3:4">
      <c r="C719" s="1083" t="s">
        <v>929</v>
      </c>
      <c r="D719" s="1090" t="s">
        <v>1387</v>
      </c>
    </row>
    <row r="720" spans="3:4">
      <c r="C720" s="1083" t="s">
        <v>929</v>
      </c>
      <c r="D720" s="1090" t="s">
        <v>747</v>
      </c>
    </row>
    <row r="721" spans="3:4">
      <c r="C721" s="1083" t="s">
        <v>929</v>
      </c>
      <c r="D721" s="1090" t="s">
        <v>1388</v>
      </c>
    </row>
    <row r="722" spans="3:4">
      <c r="C722" s="1083" t="s">
        <v>929</v>
      </c>
      <c r="D722" s="1090" t="s">
        <v>1389</v>
      </c>
    </row>
    <row r="723" spans="3:4">
      <c r="C723" s="1083" t="s">
        <v>929</v>
      </c>
      <c r="D723" s="1090" t="s">
        <v>1122</v>
      </c>
    </row>
    <row r="724" spans="3:4">
      <c r="C724" s="1083" t="s">
        <v>929</v>
      </c>
      <c r="D724" s="1090" t="s">
        <v>1390</v>
      </c>
    </row>
    <row r="725" spans="3:4">
      <c r="C725" s="1083" t="s">
        <v>929</v>
      </c>
      <c r="D725" s="1090" t="s">
        <v>1391</v>
      </c>
    </row>
    <row r="726" spans="3:4">
      <c r="C726" s="1083" t="s">
        <v>929</v>
      </c>
      <c r="D726" s="1090" t="s">
        <v>423</v>
      </c>
    </row>
    <row r="727" spans="3:4">
      <c r="C727" s="1083" t="s">
        <v>929</v>
      </c>
      <c r="D727" s="1090" t="s">
        <v>1392</v>
      </c>
    </row>
    <row r="728" spans="3:4">
      <c r="C728" s="1083" t="s">
        <v>929</v>
      </c>
      <c r="D728" s="1090" t="s">
        <v>369</v>
      </c>
    </row>
    <row r="729" spans="3:4">
      <c r="C729" s="1083" t="s">
        <v>929</v>
      </c>
      <c r="D729" s="1090" t="s">
        <v>1393</v>
      </c>
    </row>
    <row r="730" spans="3:4">
      <c r="C730" s="1083" t="s">
        <v>929</v>
      </c>
      <c r="D730" s="1090" t="s">
        <v>1112</v>
      </c>
    </row>
    <row r="731" spans="3:4">
      <c r="C731" s="1083" t="s">
        <v>44</v>
      </c>
      <c r="D731" s="1090" t="s">
        <v>1008</v>
      </c>
    </row>
    <row r="732" spans="3:4">
      <c r="C732" s="1083" t="s">
        <v>44</v>
      </c>
      <c r="D732" s="1090" t="s">
        <v>394</v>
      </c>
    </row>
    <row r="733" spans="3:4">
      <c r="C733" s="1083" t="s">
        <v>44</v>
      </c>
      <c r="D733" s="1090" t="s">
        <v>907</v>
      </c>
    </row>
    <row r="734" spans="3:4">
      <c r="C734" s="1083" t="s">
        <v>44</v>
      </c>
      <c r="D734" s="1090" t="s">
        <v>521</v>
      </c>
    </row>
    <row r="735" spans="3:4">
      <c r="C735" s="1083" t="s">
        <v>44</v>
      </c>
      <c r="D735" s="1090" t="s">
        <v>263</v>
      </c>
    </row>
    <row r="736" spans="3:4">
      <c r="C736" s="1083" t="s">
        <v>44</v>
      </c>
      <c r="D736" s="1090" t="s">
        <v>1394</v>
      </c>
    </row>
    <row r="737" spans="3:4">
      <c r="C737" s="1083" t="s">
        <v>44</v>
      </c>
      <c r="D737" s="1090" t="s">
        <v>1395</v>
      </c>
    </row>
    <row r="738" spans="3:4">
      <c r="C738" s="1083" t="s">
        <v>44</v>
      </c>
      <c r="D738" s="1090" t="s">
        <v>807</v>
      </c>
    </row>
    <row r="739" spans="3:4">
      <c r="C739" s="1083" t="s">
        <v>44</v>
      </c>
      <c r="D739" s="1090" t="s">
        <v>801</v>
      </c>
    </row>
    <row r="740" spans="3:4">
      <c r="C740" s="1083" t="s">
        <v>44</v>
      </c>
      <c r="D740" s="1090" t="s">
        <v>1223</v>
      </c>
    </row>
    <row r="741" spans="3:4">
      <c r="C741" s="1083" t="s">
        <v>44</v>
      </c>
      <c r="D741" s="1090" t="s">
        <v>680</v>
      </c>
    </row>
    <row r="742" spans="3:4">
      <c r="C742" s="1083" t="s">
        <v>44</v>
      </c>
      <c r="D742" s="1090" t="s">
        <v>1397</v>
      </c>
    </row>
    <row r="743" spans="3:4">
      <c r="C743" s="1083" t="s">
        <v>44</v>
      </c>
      <c r="D743" s="1090" t="s">
        <v>371</v>
      </c>
    </row>
    <row r="744" spans="3:4">
      <c r="C744" s="1083" t="s">
        <v>44</v>
      </c>
      <c r="D744" s="1090" t="s">
        <v>1399</v>
      </c>
    </row>
    <row r="745" spans="3:4">
      <c r="C745" s="1083" t="s">
        <v>44</v>
      </c>
      <c r="D745" s="1090" t="s">
        <v>1401</v>
      </c>
    </row>
    <row r="746" spans="3:4">
      <c r="C746" s="1083" t="s">
        <v>44</v>
      </c>
      <c r="D746" s="1090" t="s">
        <v>1402</v>
      </c>
    </row>
    <row r="747" spans="3:4">
      <c r="C747" s="1083" t="s">
        <v>44</v>
      </c>
      <c r="D747" s="1090" t="s">
        <v>1140</v>
      </c>
    </row>
    <row r="748" spans="3:4">
      <c r="C748" s="1083" t="s">
        <v>44</v>
      </c>
      <c r="D748" s="1090" t="s">
        <v>1403</v>
      </c>
    </row>
    <row r="749" spans="3:4">
      <c r="C749" s="1083" t="s">
        <v>44</v>
      </c>
      <c r="D749" s="1090" t="s">
        <v>927</v>
      </c>
    </row>
    <row r="750" spans="3:4">
      <c r="C750" s="1083" t="s">
        <v>44</v>
      </c>
      <c r="D750" s="1090" t="s">
        <v>1404</v>
      </c>
    </row>
    <row r="751" spans="3:4">
      <c r="C751" s="1083" t="s">
        <v>44</v>
      </c>
      <c r="D751" s="1090" t="s">
        <v>346</v>
      </c>
    </row>
    <row r="752" spans="3:4">
      <c r="C752" s="1083" t="s">
        <v>44</v>
      </c>
      <c r="D752" s="1090" t="s">
        <v>1233</v>
      </c>
    </row>
    <row r="753" spans="3:4">
      <c r="C753" s="1083" t="s">
        <v>44</v>
      </c>
      <c r="D753" s="1090" t="s">
        <v>1406</v>
      </c>
    </row>
    <row r="754" spans="3:4">
      <c r="C754" s="1083" t="s">
        <v>44</v>
      </c>
      <c r="D754" s="1090" t="s">
        <v>491</v>
      </c>
    </row>
    <row r="755" spans="3:4">
      <c r="C755" s="1083" t="s">
        <v>44</v>
      </c>
      <c r="D755" s="1090" t="s">
        <v>54</v>
      </c>
    </row>
    <row r="756" spans="3:4">
      <c r="C756" s="1083" t="s">
        <v>44</v>
      </c>
      <c r="D756" s="1090" t="s">
        <v>891</v>
      </c>
    </row>
    <row r="757" spans="3:4">
      <c r="C757" s="1083" t="s">
        <v>44</v>
      </c>
      <c r="D757" s="1090" t="s">
        <v>919</v>
      </c>
    </row>
    <row r="758" spans="3:4">
      <c r="C758" s="1083" t="s">
        <v>44</v>
      </c>
      <c r="D758" s="1090" t="s">
        <v>473</v>
      </c>
    </row>
    <row r="759" spans="3:4">
      <c r="C759" s="1083" t="s">
        <v>44</v>
      </c>
      <c r="D759" s="1090" t="s">
        <v>1413</v>
      </c>
    </row>
    <row r="760" spans="3:4">
      <c r="C760" s="1083" t="s">
        <v>44</v>
      </c>
      <c r="D760" s="1090" t="s">
        <v>133</v>
      </c>
    </row>
    <row r="761" spans="3:4">
      <c r="C761" s="1083" t="s">
        <v>1405</v>
      </c>
      <c r="D761" s="1090" t="s">
        <v>1414</v>
      </c>
    </row>
    <row r="762" spans="3:4">
      <c r="C762" s="1083" t="s">
        <v>1405</v>
      </c>
      <c r="D762" s="1090" t="s">
        <v>1073</v>
      </c>
    </row>
    <row r="763" spans="3:4">
      <c r="C763" s="1083" t="s">
        <v>1405</v>
      </c>
      <c r="D763" s="1090" t="s">
        <v>15</v>
      </c>
    </row>
    <row r="764" spans="3:4">
      <c r="C764" s="1083" t="s">
        <v>1405</v>
      </c>
      <c r="D764" s="1090" t="s">
        <v>1125</v>
      </c>
    </row>
    <row r="765" spans="3:4">
      <c r="C765" s="1083" t="s">
        <v>1405</v>
      </c>
      <c r="D765" s="1090" t="s">
        <v>449</v>
      </c>
    </row>
    <row r="766" spans="3:4">
      <c r="C766" s="1083" t="s">
        <v>1405</v>
      </c>
      <c r="D766" s="1090" t="s">
        <v>1347</v>
      </c>
    </row>
    <row r="767" spans="3:4">
      <c r="C767" s="1083" t="s">
        <v>1405</v>
      </c>
      <c r="D767" s="1090" t="s">
        <v>1415</v>
      </c>
    </row>
    <row r="768" spans="3:4">
      <c r="C768" s="1083" t="s">
        <v>1405</v>
      </c>
      <c r="D768" s="1090" t="s">
        <v>1249</v>
      </c>
    </row>
    <row r="769" spans="3:4">
      <c r="C769" s="1083" t="s">
        <v>1405</v>
      </c>
      <c r="D769" s="1090" t="s">
        <v>1417</v>
      </c>
    </row>
    <row r="770" spans="3:4">
      <c r="C770" s="1083" t="s">
        <v>1405</v>
      </c>
      <c r="D770" s="1090" t="s">
        <v>1420</v>
      </c>
    </row>
    <row r="771" spans="3:4">
      <c r="C771" s="1083" t="s">
        <v>1405</v>
      </c>
      <c r="D771" s="1090" t="s">
        <v>110</v>
      </c>
    </row>
    <row r="772" spans="3:4">
      <c r="C772" s="1083" t="s">
        <v>1405</v>
      </c>
      <c r="D772" s="1090" t="s">
        <v>1422</v>
      </c>
    </row>
    <row r="773" spans="3:4">
      <c r="C773" s="1083" t="s">
        <v>1405</v>
      </c>
      <c r="D773" s="1090" t="s">
        <v>816</v>
      </c>
    </row>
    <row r="774" spans="3:4">
      <c r="C774" s="1083" t="s">
        <v>1405</v>
      </c>
      <c r="D774" s="1090" t="s">
        <v>1187</v>
      </c>
    </row>
    <row r="775" spans="3:4">
      <c r="C775" s="1083" t="s">
        <v>1405</v>
      </c>
      <c r="D775" s="1090" t="s">
        <v>966</v>
      </c>
    </row>
    <row r="776" spans="3:4">
      <c r="C776" s="1083" t="s">
        <v>1423</v>
      </c>
      <c r="D776" s="1090" t="s">
        <v>1425</v>
      </c>
    </row>
    <row r="777" spans="3:4">
      <c r="C777" s="1083" t="s">
        <v>1423</v>
      </c>
      <c r="D777" s="1090" t="s">
        <v>1426</v>
      </c>
    </row>
    <row r="778" spans="3:4">
      <c r="C778" s="1083" t="s">
        <v>1423</v>
      </c>
      <c r="D778" s="1090" t="s">
        <v>1416</v>
      </c>
    </row>
    <row r="779" spans="3:4">
      <c r="C779" s="1083" t="s">
        <v>1423</v>
      </c>
      <c r="D779" s="1090" t="s">
        <v>62</v>
      </c>
    </row>
    <row r="780" spans="3:4">
      <c r="C780" s="1083" t="s">
        <v>1423</v>
      </c>
      <c r="D780" s="1090" t="s">
        <v>761</v>
      </c>
    </row>
    <row r="781" spans="3:4">
      <c r="C781" s="1083" t="s">
        <v>1423</v>
      </c>
      <c r="D781" s="1090" t="s">
        <v>1400</v>
      </c>
    </row>
    <row r="782" spans="3:4">
      <c r="C782" s="1083" t="s">
        <v>1423</v>
      </c>
      <c r="D782" s="1090" t="s">
        <v>1427</v>
      </c>
    </row>
    <row r="783" spans="3:4">
      <c r="C783" s="1083" t="s">
        <v>1423</v>
      </c>
      <c r="D783" s="1090" t="s">
        <v>1429</v>
      </c>
    </row>
    <row r="784" spans="3:4">
      <c r="C784" s="1083" t="s">
        <v>1423</v>
      </c>
      <c r="D784" s="1090" t="s">
        <v>1431</v>
      </c>
    </row>
    <row r="785" spans="3:4">
      <c r="C785" s="1083" t="s">
        <v>1423</v>
      </c>
      <c r="D785" s="1090" t="s">
        <v>510</v>
      </c>
    </row>
    <row r="786" spans="3:4">
      <c r="C786" s="1083" t="s">
        <v>1423</v>
      </c>
      <c r="D786" s="1090" t="s">
        <v>525</v>
      </c>
    </row>
    <row r="787" spans="3:4">
      <c r="C787" s="1083" t="s">
        <v>1423</v>
      </c>
      <c r="D787" s="1090" t="s">
        <v>977</v>
      </c>
    </row>
    <row r="788" spans="3:4">
      <c r="C788" s="1083" t="s">
        <v>1423</v>
      </c>
      <c r="D788" s="1090" t="s">
        <v>97</v>
      </c>
    </row>
    <row r="789" spans="3:4">
      <c r="C789" s="1083" t="s">
        <v>1423</v>
      </c>
      <c r="D789" s="1090" t="s">
        <v>308</v>
      </c>
    </row>
    <row r="790" spans="3:4">
      <c r="C790" s="1083" t="s">
        <v>1423</v>
      </c>
      <c r="D790" s="1090" t="s">
        <v>82</v>
      </c>
    </row>
    <row r="791" spans="3:4">
      <c r="C791" s="1083" t="s">
        <v>1423</v>
      </c>
      <c r="D791" s="1090" t="s">
        <v>1248</v>
      </c>
    </row>
    <row r="792" spans="3:4">
      <c r="C792" s="1083" t="s">
        <v>1423</v>
      </c>
      <c r="D792" s="1090" t="s">
        <v>1432</v>
      </c>
    </row>
    <row r="793" spans="3:4">
      <c r="C793" s="1083" t="s">
        <v>1423</v>
      </c>
      <c r="D793" s="1090" t="s">
        <v>1433</v>
      </c>
    </row>
    <row r="794" spans="3:4">
      <c r="C794" s="1083" t="s">
        <v>1423</v>
      </c>
      <c r="D794" s="1090" t="s">
        <v>795</v>
      </c>
    </row>
    <row r="795" spans="3:4">
      <c r="C795" s="1083" t="s">
        <v>911</v>
      </c>
      <c r="D795" s="1090" t="s">
        <v>1352</v>
      </c>
    </row>
    <row r="796" spans="3:4">
      <c r="C796" s="1083" t="s">
        <v>911</v>
      </c>
      <c r="D796" s="1090" t="s">
        <v>1091</v>
      </c>
    </row>
    <row r="797" spans="3:4">
      <c r="C797" s="1083" t="s">
        <v>911</v>
      </c>
      <c r="D797" s="1090" t="s">
        <v>1435</v>
      </c>
    </row>
    <row r="798" spans="3:4">
      <c r="C798" s="1083" t="s">
        <v>911</v>
      </c>
      <c r="D798" s="1090" t="s">
        <v>307</v>
      </c>
    </row>
    <row r="799" spans="3:4">
      <c r="C799" s="1083" t="s">
        <v>911</v>
      </c>
      <c r="D799" s="1090" t="s">
        <v>212</v>
      </c>
    </row>
    <row r="800" spans="3:4">
      <c r="C800" s="1083" t="s">
        <v>911</v>
      </c>
      <c r="D800" s="1090" t="s">
        <v>451</v>
      </c>
    </row>
    <row r="801" spans="3:4">
      <c r="C801" s="1083" t="s">
        <v>911</v>
      </c>
      <c r="D801" s="1090" t="s">
        <v>1436</v>
      </c>
    </row>
    <row r="802" spans="3:4">
      <c r="C802" s="1083" t="s">
        <v>911</v>
      </c>
      <c r="D802" s="1090" t="s">
        <v>1424</v>
      </c>
    </row>
    <row r="803" spans="3:4">
      <c r="C803" s="1083" t="s">
        <v>911</v>
      </c>
      <c r="D803" s="1090" t="s">
        <v>668</v>
      </c>
    </row>
    <row r="804" spans="3:4">
      <c r="C804" s="1083" t="s">
        <v>911</v>
      </c>
      <c r="D804" s="1090" t="s">
        <v>1205</v>
      </c>
    </row>
    <row r="805" spans="3:4">
      <c r="C805" s="1083" t="s">
        <v>911</v>
      </c>
      <c r="D805" s="1090" t="s">
        <v>8</v>
      </c>
    </row>
    <row r="806" spans="3:4">
      <c r="C806" s="1083" t="s">
        <v>911</v>
      </c>
      <c r="D806" s="1090" t="s">
        <v>1437</v>
      </c>
    </row>
    <row r="807" spans="3:4">
      <c r="C807" s="1083" t="s">
        <v>911</v>
      </c>
      <c r="D807" s="1090" t="s">
        <v>466</v>
      </c>
    </row>
    <row r="808" spans="3:4">
      <c r="C808" s="1083" t="s">
        <v>911</v>
      </c>
      <c r="D808" s="1090" t="s">
        <v>1438</v>
      </c>
    </row>
    <row r="809" spans="3:4">
      <c r="C809" s="1083" t="s">
        <v>911</v>
      </c>
      <c r="D809" s="1090" t="s">
        <v>632</v>
      </c>
    </row>
    <row r="810" spans="3:4">
      <c r="C810" s="1083" t="s">
        <v>911</v>
      </c>
      <c r="D810" s="1090" t="s">
        <v>89</v>
      </c>
    </row>
    <row r="811" spans="3:4">
      <c r="C811" s="1083" t="s">
        <v>911</v>
      </c>
      <c r="D811" s="1090" t="s">
        <v>1330</v>
      </c>
    </row>
    <row r="812" spans="3:4">
      <c r="C812" s="1083" t="s">
        <v>1283</v>
      </c>
      <c r="D812" s="1090" t="s">
        <v>642</v>
      </c>
    </row>
    <row r="813" spans="3:4">
      <c r="C813" s="1083" t="s">
        <v>1283</v>
      </c>
      <c r="D813" s="1090" t="s">
        <v>1313</v>
      </c>
    </row>
    <row r="814" spans="3:4">
      <c r="C814" s="1083" t="s">
        <v>1283</v>
      </c>
      <c r="D814" s="1090" t="s">
        <v>293</v>
      </c>
    </row>
    <row r="815" spans="3:4">
      <c r="C815" s="1083" t="s">
        <v>1283</v>
      </c>
      <c r="D815" s="1090" t="s">
        <v>833</v>
      </c>
    </row>
    <row r="816" spans="3:4">
      <c r="C816" s="1083" t="s">
        <v>1283</v>
      </c>
      <c r="D816" s="1090" t="s">
        <v>1105</v>
      </c>
    </row>
    <row r="817" spans="3:4">
      <c r="C817" s="1083" t="s">
        <v>1283</v>
      </c>
      <c r="D817" s="1090" t="s">
        <v>986</v>
      </c>
    </row>
    <row r="818" spans="3:4">
      <c r="C818" s="1083" t="s">
        <v>1283</v>
      </c>
      <c r="D818" s="1090" t="s">
        <v>915</v>
      </c>
    </row>
    <row r="819" spans="3:4">
      <c r="C819" s="1083" t="s">
        <v>1283</v>
      </c>
      <c r="D819" s="1090" t="s">
        <v>1439</v>
      </c>
    </row>
    <row r="820" spans="3:4">
      <c r="C820" s="1083" t="s">
        <v>1283</v>
      </c>
      <c r="D820" s="1090" t="s">
        <v>1441</v>
      </c>
    </row>
    <row r="821" spans="3:4">
      <c r="C821" s="1083" t="s">
        <v>1283</v>
      </c>
      <c r="D821" s="1090" t="s">
        <v>1444</v>
      </c>
    </row>
    <row r="822" spans="3:4">
      <c r="C822" s="1083" t="s">
        <v>1283</v>
      </c>
      <c r="D822" s="1090" t="s">
        <v>192</v>
      </c>
    </row>
    <row r="823" spans="3:4">
      <c r="C823" s="1083" t="s">
        <v>1283</v>
      </c>
      <c r="D823" s="1090" t="s">
        <v>341</v>
      </c>
    </row>
    <row r="824" spans="3:4">
      <c r="C824" s="1083" t="s">
        <v>1283</v>
      </c>
      <c r="D824" s="1090" t="s">
        <v>234</v>
      </c>
    </row>
    <row r="825" spans="3:4">
      <c r="C825" s="1083" t="s">
        <v>1283</v>
      </c>
      <c r="D825" s="1090" t="s">
        <v>306</v>
      </c>
    </row>
    <row r="826" spans="3:4">
      <c r="C826" s="1083" t="s">
        <v>1283</v>
      </c>
      <c r="D826" s="1090" t="s">
        <v>676</v>
      </c>
    </row>
    <row r="827" spans="3:4">
      <c r="C827" s="1083" t="s">
        <v>1283</v>
      </c>
      <c r="D827" s="1090" t="s">
        <v>268</v>
      </c>
    </row>
    <row r="828" spans="3:4">
      <c r="C828" s="1083" t="s">
        <v>1283</v>
      </c>
      <c r="D828" s="1090" t="s">
        <v>810</v>
      </c>
    </row>
    <row r="829" spans="3:4">
      <c r="C829" s="1083" t="s">
        <v>1283</v>
      </c>
      <c r="D829" s="1090" t="s">
        <v>1445</v>
      </c>
    </row>
    <row r="830" spans="3:4">
      <c r="C830" s="1083" t="s">
        <v>1283</v>
      </c>
      <c r="D830" s="1090" t="s">
        <v>751</v>
      </c>
    </row>
    <row r="831" spans="3:4">
      <c r="C831" s="1083" t="s">
        <v>1283</v>
      </c>
      <c r="D831" s="1090" t="s">
        <v>1396</v>
      </c>
    </row>
    <row r="832" spans="3:4">
      <c r="C832" s="1083" t="s">
        <v>1283</v>
      </c>
      <c r="D832" s="1090" t="s">
        <v>239</v>
      </c>
    </row>
    <row r="833" spans="3:4">
      <c r="C833" s="1083" t="s">
        <v>1283</v>
      </c>
      <c r="D833" s="1090" t="s">
        <v>1418</v>
      </c>
    </row>
    <row r="834" spans="3:4">
      <c r="C834" s="1083" t="s">
        <v>1283</v>
      </c>
      <c r="D834" s="1090" t="s">
        <v>1434</v>
      </c>
    </row>
    <row r="835" spans="3:4">
      <c r="C835" s="1083" t="s">
        <v>1283</v>
      </c>
      <c r="D835" s="1090" t="s">
        <v>1156</v>
      </c>
    </row>
    <row r="836" spans="3:4">
      <c r="C836" s="1083" t="s">
        <v>1283</v>
      </c>
      <c r="D836" s="1090" t="s">
        <v>1448</v>
      </c>
    </row>
    <row r="837" spans="3:4">
      <c r="C837" s="1083" t="s">
        <v>1283</v>
      </c>
      <c r="D837" s="1090" t="s">
        <v>1449</v>
      </c>
    </row>
    <row r="838" spans="3:4">
      <c r="C838" s="1083" t="s">
        <v>1283</v>
      </c>
      <c r="D838" s="1090" t="s">
        <v>1451</v>
      </c>
    </row>
    <row r="839" spans="3:4">
      <c r="C839" s="1083" t="s">
        <v>1005</v>
      </c>
      <c r="D839" s="1090" t="s">
        <v>1004</v>
      </c>
    </row>
    <row r="840" spans="3:4">
      <c r="C840" s="1083" t="s">
        <v>1005</v>
      </c>
      <c r="D840" s="1090" t="s">
        <v>1277</v>
      </c>
    </row>
    <row r="841" spans="3:4">
      <c r="C841" s="1083" t="s">
        <v>1005</v>
      </c>
      <c r="D841" s="1090" t="s">
        <v>458</v>
      </c>
    </row>
    <row r="842" spans="3:4">
      <c r="C842" s="1083" t="s">
        <v>1005</v>
      </c>
      <c r="D842" s="1090" t="s">
        <v>847</v>
      </c>
    </row>
    <row r="843" spans="3:4">
      <c r="C843" s="1083" t="s">
        <v>1005</v>
      </c>
      <c r="D843" s="1090" t="s">
        <v>159</v>
      </c>
    </row>
    <row r="844" spans="3:4">
      <c r="C844" s="1083" t="s">
        <v>1005</v>
      </c>
      <c r="D844" s="1090" t="s">
        <v>1452</v>
      </c>
    </row>
    <row r="845" spans="3:4">
      <c r="C845" s="1083" t="s">
        <v>1005</v>
      </c>
      <c r="D845" s="1090" t="s">
        <v>1025</v>
      </c>
    </row>
    <row r="846" spans="3:4">
      <c r="C846" s="1083" t="s">
        <v>1005</v>
      </c>
      <c r="D846" s="1090" t="s">
        <v>941</v>
      </c>
    </row>
    <row r="847" spans="3:4">
      <c r="C847" s="1083" t="s">
        <v>1005</v>
      </c>
      <c r="D847" s="1090" t="s">
        <v>1232</v>
      </c>
    </row>
    <row r="848" spans="3:4">
      <c r="C848" s="1083" t="s">
        <v>1005</v>
      </c>
      <c r="D848" s="1090" t="s">
        <v>1456</v>
      </c>
    </row>
    <row r="849" spans="3:4">
      <c r="C849" s="1083" t="s">
        <v>1005</v>
      </c>
      <c r="D849" s="1090" t="s">
        <v>1151</v>
      </c>
    </row>
    <row r="850" spans="3:4">
      <c r="C850" s="1083" t="s">
        <v>1005</v>
      </c>
      <c r="D850" s="1090" t="s">
        <v>869</v>
      </c>
    </row>
    <row r="851" spans="3:4">
      <c r="C851" s="1083" t="s">
        <v>1005</v>
      </c>
      <c r="D851" s="1090" t="s">
        <v>605</v>
      </c>
    </row>
    <row r="852" spans="3:4">
      <c r="C852" s="1083" t="s">
        <v>1005</v>
      </c>
      <c r="D852" s="1090" t="s">
        <v>660</v>
      </c>
    </row>
    <row r="853" spans="3:4">
      <c r="C853" s="1083" t="s">
        <v>1005</v>
      </c>
      <c r="D853" s="1090" t="s">
        <v>515</v>
      </c>
    </row>
    <row r="854" spans="3:4">
      <c r="C854" s="1083" t="s">
        <v>1005</v>
      </c>
      <c r="D854" s="1090" t="s">
        <v>439</v>
      </c>
    </row>
    <row r="855" spans="3:4">
      <c r="C855" s="1083" t="s">
        <v>1005</v>
      </c>
      <c r="D855" s="1090" t="s">
        <v>1236</v>
      </c>
    </row>
    <row r="856" spans="3:4">
      <c r="C856" s="1083" t="s">
        <v>1005</v>
      </c>
      <c r="D856" s="1090" t="s">
        <v>102</v>
      </c>
    </row>
    <row r="857" spans="3:4">
      <c r="C857" s="1083" t="s">
        <v>1005</v>
      </c>
      <c r="D857" s="1090" t="s">
        <v>1143</v>
      </c>
    </row>
    <row r="858" spans="3:4">
      <c r="C858" s="1083" t="s">
        <v>1005</v>
      </c>
      <c r="D858" s="1090" t="s">
        <v>1340</v>
      </c>
    </row>
    <row r="859" spans="3:4">
      <c r="C859" s="1083" t="s">
        <v>1005</v>
      </c>
      <c r="D859" s="1090" t="s">
        <v>1457</v>
      </c>
    </row>
    <row r="860" spans="3:4">
      <c r="C860" s="1083" t="s">
        <v>1005</v>
      </c>
      <c r="D860" s="1090" t="s">
        <v>905</v>
      </c>
    </row>
    <row r="861" spans="3:4">
      <c r="C861" s="1083" t="s">
        <v>1005</v>
      </c>
      <c r="D861" s="1090" t="s">
        <v>119</v>
      </c>
    </row>
    <row r="862" spans="3:4">
      <c r="C862" s="1083" t="s">
        <v>1005</v>
      </c>
      <c r="D862" s="1090" t="s">
        <v>335</v>
      </c>
    </row>
    <row r="863" spans="3:4">
      <c r="C863" s="1083" t="s">
        <v>1005</v>
      </c>
      <c r="D863" s="1090" t="s">
        <v>1455</v>
      </c>
    </row>
    <row r="864" spans="3:4">
      <c r="C864" s="1083" t="s">
        <v>1005</v>
      </c>
      <c r="D864" s="1090" t="s">
        <v>1459</v>
      </c>
    </row>
    <row r="865" spans="3:4">
      <c r="C865" s="1083" t="s">
        <v>1005</v>
      </c>
      <c r="D865" s="1090" t="s">
        <v>1082</v>
      </c>
    </row>
    <row r="866" spans="3:4">
      <c r="C866" s="1083" t="s">
        <v>1005</v>
      </c>
      <c r="D866" s="1090" t="s">
        <v>1460</v>
      </c>
    </row>
    <row r="867" spans="3:4">
      <c r="C867" s="1083" t="s">
        <v>1005</v>
      </c>
      <c r="D867" s="1090" t="s">
        <v>219</v>
      </c>
    </row>
    <row r="868" spans="3:4">
      <c r="C868" s="1083" t="s">
        <v>1005</v>
      </c>
      <c r="D868" s="1090" t="s">
        <v>1461</v>
      </c>
    </row>
    <row r="869" spans="3:4">
      <c r="C869" s="1083" t="s">
        <v>1005</v>
      </c>
      <c r="D869" s="1090" t="s">
        <v>1462</v>
      </c>
    </row>
    <row r="870" spans="3:4">
      <c r="C870" s="1083" t="s">
        <v>1005</v>
      </c>
      <c r="D870" s="1090" t="s">
        <v>314</v>
      </c>
    </row>
    <row r="871" spans="3:4">
      <c r="C871" s="1083" t="s">
        <v>1005</v>
      </c>
      <c r="D871" s="1090" t="s">
        <v>1465</v>
      </c>
    </row>
    <row r="872" spans="3:4">
      <c r="C872" s="1083" t="s">
        <v>1005</v>
      </c>
      <c r="D872" s="1090" t="s">
        <v>1468</v>
      </c>
    </row>
    <row r="873" spans="3:4">
      <c r="C873" s="1083" t="s">
        <v>1005</v>
      </c>
      <c r="D873" s="1090" t="s">
        <v>41</v>
      </c>
    </row>
    <row r="874" spans="3:4">
      <c r="C874" s="1083" t="s">
        <v>1005</v>
      </c>
      <c r="D874" s="1090" t="s">
        <v>1061</v>
      </c>
    </row>
    <row r="875" spans="3:4">
      <c r="C875" s="1083" t="s">
        <v>1005</v>
      </c>
      <c r="D875" s="1090" t="s">
        <v>571</v>
      </c>
    </row>
    <row r="876" spans="3:4">
      <c r="C876" s="1083" t="s">
        <v>1005</v>
      </c>
      <c r="D876" s="1090" t="s">
        <v>1470</v>
      </c>
    </row>
    <row r="877" spans="3:4">
      <c r="C877" s="1083" t="s">
        <v>1005</v>
      </c>
      <c r="D877" s="1090" t="s">
        <v>968</v>
      </c>
    </row>
    <row r="878" spans="3:4">
      <c r="C878" s="1083" t="s">
        <v>1005</v>
      </c>
      <c r="D878" s="1090" t="s">
        <v>1471</v>
      </c>
    </row>
    <row r="879" spans="3:4">
      <c r="C879" s="1083" t="s">
        <v>1005</v>
      </c>
      <c r="D879" s="1090" t="s">
        <v>1300</v>
      </c>
    </row>
    <row r="880" spans="3:4">
      <c r="C880" s="1083" t="s">
        <v>1005</v>
      </c>
      <c r="D880" s="1090" t="s">
        <v>1319</v>
      </c>
    </row>
    <row r="881" spans="3:4">
      <c r="C881" s="1083" t="s">
        <v>1005</v>
      </c>
      <c r="D881" s="1090" t="s">
        <v>463</v>
      </c>
    </row>
    <row r="882" spans="3:4">
      <c r="C882" s="1083" t="s">
        <v>1005</v>
      </c>
      <c r="D882" s="1090" t="s">
        <v>1476</v>
      </c>
    </row>
    <row r="883" spans="3:4">
      <c r="C883" s="1083" t="s">
        <v>1005</v>
      </c>
      <c r="D883" s="1090" t="s">
        <v>1131</v>
      </c>
    </row>
    <row r="884" spans="3:4">
      <c r="C884" s="1083" t="s">
        <v>1005</v>
      </c>
      <c r="D884" s="1090" t="s">
        <v>588</v>
      </c>
    </row>
    <row r="885" spans="3:4">
      <c r="C885" s="1083" t="s">
        <v>1005</v>
      </c>
      <c r="D885" s="1090" t="s">
        <v>1477</v>
      </c>
    </row>
    <row r="886" spans="3:4">
      <c r="C886" s="1083" t="s">
        <v>1005</v>
      </c>
      <c r="D886" s="1090" t="s">
        <v>1479</v>
      </c>
    </row>
    <row r="887" spans="3:4">
      <c r="C887" s="1083" t="s">
        <v>1005</v>
      </c>
      <c r="D887" s="1090" t="s">
        <v>454</v>
      </c>
    </row>
    <row r="888" spans="3:4">
      <c r="C888" s="1083" t="s">
        <v>1005</v>
      </c>
      <c r="D888" s="1090" t="s">
        <v>1481</v>
      </c>
    </row>
    <row r="889" spans="3:4">
      <c r="C889" s="1083" t="s">
        <v>1005</v>
      </c>
      <c r="D889" s="1090" t="s">
        <v>1287</v>
      </c>
    </row>
    <row r="890" spans="3:4">
      <c r="C890" s="1083" t="s">
        <v>1005</v>
      </c>
      <c r="D890" s="1090" t="s">
        <v>1386</v>
      </c>
    </row>
    <row r="891" spans="3:4">
      <c r="C891" s="1083" t="s">
        <v>1005</v>
      </c>
      <c r="D891" s="1090" t="s">
        <v>1482</v>
      </c>
    </row>
    <row r="892" spans="3:4">
      <c r="C892" s="1083" t="s">
        <v>1005</v>
      </c>
      <c r="D892" s="1090" t="s">
        <v>153</v>
      </c>
    </row>
    <row r="893" spans="3:4">
      <c r="C893" s="1083" t="s">
        <v>1005</v>
      </c>
      <c r="D893" s="1090" t="s">
        <v>1028</v>
      </c>
    </row>
    <row r="894" spans="3:4">
      <c r="C894" s="1083" t="s">
        <v>1005</v>
      </c>
      <c r="D894" s="1090" t="s">
        <v>631</v>
      </c>
    </row>
    <row r="895" spans="3:4">
      <c r="C895" s="1083" t="s">
        <v>1005</v>
      </c>
      <c r="D895" s="1090" t="s">
        <v>482</v>
      </c>
    </row>
    <row r="896" spans="3:4">
      <c r="C896" s="1083" t="s">
        <v>1005</v>
      </c>
      <c r="D896" s="1090" t="s">
        <v>1157</v>
      </c>
    </row>
    <row r="897" spans="3:4">
      <c r="C897" s="1083" t="s">
        <v>1005</v>
      </c>
      <c r="D897" s="1090" t="s">
        <v>1484</v>
      </c>
    </row>
    <row r="898" spans="3:4">
      <c r="C898" s="1083" t="s">
        <v>1005</v>
      </c>
      <c r="D898" s="1090" t="s">
        <v>1216</v>
      </c>
    </row>
    <row r="899" spans="3:4">
      <c r="C899" s="1083" t="s">
        <v>1005</v>
      </c>
      <c r="D899" s="1090" t="s">
        <v>1485</v>
      </c>
    </row>
    <row r="900" spans="3:4">
      <c r="C900" s="1083" t="s">
        <v>1005</v>
      </c>
      <c r="D900" s="1090" t="s">
        <v>859</v>
      </c>
    </row>
    <row r="901" spans="3:4">
      <c r="C901" s="1083" t="s">
        <v>1005</v>
      </c>
      <c r="D901" s="1090" t="s">
        <v>1243</v>
      </c>
    </row>
    <row r="902" spans="3:4">
      <c r="C902" s="1083" t="s">
        <v>1005</v>
      </c>
      <c r="D902" s="1090" t="s">
        <v>8</v>
      </c>
    </row>
    <row r="903" spans="3:4">
      <c r="C903" s="1083" t="s">
        <v>1005</v>
      </c>
      <c r="D903" s="1090" t="s">
        <v>1486</v>
      </c>
    </row>
    <row r="904" spans="3:4">
      <c r="C904" s="1083" t="s">
        <v>1005</v>
      </c>
      <c r="D904" s="1090" t="s">
        <v>1487</v>
      </c>
    </row>
    <row r="905" spans="3:4">
      <c r="C905" s="1083" t="s">
        <v>1005</v>
      </c>
      <c r="D905" s="1090" t="s">
        <v>1488</v>
      </c>
    </row>
    <row r="906" spans="3:4">
      <c r="C906" s="1083" t="s">
        <v>1005</v>
      </c>
      <c r="D906" s="1090" t="s">
        <v>1489</v>
      </c>
    </row>
    <row r="907" spans="3:4">
      <c r="C907" s="1083" t="s">
        <v>1005</v>
      </c>
      <c r="D907" s="1090" t="s">
        <v>338</v>
      </c>
    </row>
    <row r="908" spans="3:4">
      <c r="C908" s="1083" t="s">
        <v>1005</v>
      </c>
      <c r="D908" s="1090" t="s">
        <v>1184</v>
      </c>
    </row>
    <row r="909" spans="3:4">
      <c r="C909" s="1083" t="s">
        <v>1005</v>
      </c>
      <c r="D909" s="1090" t="s">
        <v>202</v>
      </c>
    </row>
    <row r="910" spans="3:4">
      <c r="C910" s="1083" t="s">
        <v>1005</v>
      </c>
      <c r="D910" s="1090" t="s">
        <v>1490</v>
      </c>
    </row>
    <row r="911" spans="3:4">
      <c r="C911" s="1083" t="s">
        <v>1005</v>
      </c>
      <c r="D911" s="1090" t="s">
        <v>1494</v>
      </c>
    </row>
    <row r="912" spans="3:4">
      <c r="C912" s="1083" t="s">
        <v>1005</v>
      </c>
      <c r="D912" s="1090" t="s">
        <v>1088</v>
      </c>
    </row>
    <row r="913" spans="3:5">
      <c r="C913" s="1083" t="s">
        <v>1005</v>
      </c>
      <c r="D913" s="1090" t="s">
        <v>1495</v>
      </c>
    </row>
    <row r="914" spans="3:5">
      <c r="C914" s="1083" t="s">
        <v>1005</v>
      </c>
      <c r="D914" s="1090" t="s">
        <v>1120</v>
      </c>
    </row>
    <row r="915" spans="3:5">
      <c r="C915" s="1083" t="s">
        <v>1005</v>
      </c>
      <c r="D915" s="1090" t="s">
        <v>1496</v>
      </c>
      <c r="E915" s="699"/>
    </row>
    <row r="916" spans="3:5">
      <c r="C916" s="1083" t="s">
        <v>1478</v>
      </c>
      <c r="D916" s="1090" t="s">
        <v>1497</v>
      </c>
    </row>
    <row r="917" spans="3:5">
      <c r="C917" s="1083" t="s">
        <v>1478</v>
      </c>
      <c r="D917" s="1090" t="s">
        <v>529</v>
      </c>
    </row>
    <row r="918" spans="3:5">
      <c r="C918" s="1083" t="s">
        <v>1478</v>
      </c>
      <c r="D918" s="1090" t="s">
        <v>1499</v>
      </c>
    </row>
    <row r="919" spans="3:5">
      <c r="C919" s="1083" t="s">
        <v>1478</v>
      </c>
      <c r="D919" s="1090" t="s">
        <v>1500</v>
      </c>
    </row>
    <row r="920" spans="3:5">
      <c r="C920" s="1083" t="s">
        <v>1478</v>
      </c>
      <c r="D920" s="1090" t="s">
        <v>1502</v>
      </c>
    </row>
    <row r="921" spans="3:5">
      <c r="C921" s="1083" t="s">
        <v>1478</v>
      </c>
      <c r="D921" s="1090" t="s">
        <v>1503</v>
      </c>
    </row>
    <row r="922" spans="3:5">
      <c r="C922" s="1083" t="s">
        <v>1478</v>
      </c>
      <c r="D922" s="1090" t="s">
        <v>1505</v>
      </c>
    </row>
    <row r="923" spans="3:5">
      <c r="C923" s="1083" t="s">
        <v>1478</v>
      </c>
      <c r="D923" s="1090" t="s">
        <v>0</v>
      </c>
    </row>
    <row r="924" spans="3:5">
      <c r="C924" s="1083" t="s">
        <v>1478</v>
      </c>
      <c r="D924" s="1090" t="s">
        <v>1506</v>
      </c>
    </row>
    <row r="925" spans="3:5">
      <c r="C925" s="1083" t="s">
        <v>1478</v>
      </c>
      <c r="D925" s="1090" t="s">
        <v>1507</v>
      </c>
    </row>
    <row r="926" spans="3:5">
      <c r="C926" s="1083" t="s">
        <v>1478</v>
      </c>
      <c r="D926" s="1090" t="s">
        <v>1510</v>
      </c>
    </row>
    <row r="927" spans="3:5">
      <c r="C927" s="1083" t="s">
        <v>1478</v>
      </c>
      <c r="D927" s="1090" t="s">
        <v>1511</v>
      </c>
    </row>
    <row r="928" spans="3:5">
      <c r="C928" s="1083" t="s">
        <v>1478</v>
      </c>
      <c r="D928" s="1090" t="s">
        <v>1512</v>
      </c>
    </row>
    <row r="929" spans="3:4">
      <c r="C929" s="1083" t="s">
        <v>1478</v>
      </c>
      <c r="D929" s="1090" t="s">
        <v>1514</v>
      </c>
    </row>
    <row r="930" spans="3:4">
      <c r="C930" s="1083" t="s">
        <v>1478</v>
      </c>
      <c r="D930" s="1090" t="s">
        <v>1515</v>
      </c>
    </row>
    <row r="931" spans="3:4">
      <c r="C931" s="1083" t="s">
        <v>1478</v>
      </c>
      <c r="D931" s="1090" t="s">
        <v>846</v>
      </c>
    </row>
    <row r="932" spans="3:4">
      <c r="C932" s="1083" t="s">
        <v>1478</v>
      </c>
      <c r="D932" s="1090" t="s">
        <v>1257</v>
      </c>
    </row>
    <row r="933" spans="3:4">
      <c r="C933" s="1083" t="s">
        <v>1478</v>
      </c>
      <c r="D933" s="1090" t="s">
        <v>1517</v>
      </c>
    </row>
    <row r="934" spans="3:4">
      <c r="C934" s="1083" t="s">
        <v>1478</v>
      </c>
      <c r="D934" s="1090" t="s">
        <v>1518</v>
      </c>
    </row>
    <row r="935" spans="3:4">
      <c r="C935" s="1083" t="s">
        <v>1478</v>
      </c>
      <c r="D935" s="1090" t="s">
        <v>1523</v>
      </c>
    </row>
    <row r="936" spans="3:4">
      <c r="C936" s="1083" t="s">
        <v>1478</v>
      </c>
      <c r="D936" s="1090" t="s">
        <v>106</v>
      </c>
    </row>
    <row r="937" spans="3:4">
      <c r="C937" s="1083" t="s">
        <v>1478</v>
      </c>
      <c r="D937" s="1090" t="s">
        <v>1516</v>
      </c>
    </row>
    <row r="938" spans="3:4">
      <c r="C938" s="1083" t="s">
        <v>1478</v>
      </c>
      <c r="D938" s="1090" t="s">
        <v>1214</v>
      </c>
    </row>
    <row r="939" spans="3:4">
      <c r="C939" s="1083" t="s">
        <v>1478</v>
      </c>
      <c r="D939" s="1090" t="s">
        <v>1525</v>
      </c>
    </row>
    <row r="940" spans="3:4">
      <c r="C940" s="1083" t="s">
        <v>1478</v>
      </c>
      <c r="D940" s="1090" t="s">
        <v>1428</v>
      </c>
    </row>
    <row r="941" spans="3:4">
      <c r="C941" s="1083" t="s">
        <v>1478</v>
      </c>
      <c r="D941" s="1090" t="s">
        <v>1527</v>
      </c>
    </row>
    <row r="942" spans="3:4">
      <c r="C942" s="1083" t="s">
        <v>1478</v>
      </c>
      <c r="D942" s="1090" t="s">
        <v>1529</v>
      </c>
    </row>
    <row r="943" spans="3:4">
      <c r="C943" s="1083" t="s">
        <v>1478</v>
      </c>
      <c r="D943" s="1090" t="s">
        <v>1530</v>
      </c>
    </row>
    <row r="944" spans="3:4">
      <c r="C944" s="1083" t="s">
        <v>1478</v>
      </c>
      <c r="D944" s="1090" t="s">
        <v>1309</v>
      </c>
    </row>
    <row r="945" spans="3:4">
      <c r="C945" s="1083" t="s">
        <v>1478</v>
      </c>
      <c r="D945" s="1090" t="s">
        <v>1531</v>
      </c>
    </row>
    <row r="946" spans="3:4">
      <c r="C946" s="1083" t="s">
        <v>1478</v>
      </c>
      <c r="D946" s="1090" t="s">
        <v>1533</v>
      </c>
    </row>
    <row r="947" spans="3:4">
      <c r="C947" s="1083" t="s">
        <v>1478</v>
      </c>
      <c r="D947" s="1090" t="s">
        <v>8</v>
      </c>
    </row>
    <row r="948" spans="3:4">
      <c r="C948" s="1083" t="s">
        <v>1478</v>
      </c>
      <c r="D948" s="1090" t="s">
        <v>1534</v>
      </c>
    </row>
    <row r="949" spans="3:4">
      <c r="C949" s="1083" t="s">
        <v>1478</v>
      </c>
      <c r="D949" s="1090" t="s">
        <v>1535</v>
      </c>
    </row>
    <row r="950" spans="3:4">
      <c r="C950" s="1083" t="s">
        <v>1478</v>
      </c>
      <c r="D950" s="1090" t="s">
        <v>637</v>
      </c>
    </row>
    <row r="951" spans="3:4">
      <c r="C951" s="1083" t="s">
        <v>1478</v>
      </c>
      <c r="D951" s="1090" t="s">
        <v>1536</v>
      </c>
    </row>
    <row r="952" spans="3:4">
      <c r="C952" s="1083" t="s">
        <v>1478</v>
      </c>
      <c r="D952" s="1090" t="s">
        <v>752</v>
      </c>
    </row>
    <row r="953" spans="3:4">
      <c r="C953" s="1083" t="s">
        <v>1478</v>
      </c>
      <c r="D953" s="1090" t="s">
        <v>570</v>
      </c>
    </row>
    <row r="954" spans="3:4">
      <c r="C954" s="1083" t="s">
        <v>1478</v>
      </c>
      <c r="D954" s="1090" t="s">
        <v>344</v>
      </c>
    </row>
    <row r="955" spans="3:4">
      <c r="C955" s="1083" t="s">
        <v>1478</v>
      </c>
      <c r="D955" s="1090" t="s">
        <v>1537</v>
      </c>
    </row>
    <row r="956" spans="3:4">
      <c r="C956" s="1083" t="s">
        <v>1478</v>
      </c>
      <c r="D956" s="1090" t="s">
        <v>1538</v>
      </c>
    </row>
    <row r="957" spans="3:4">
      <c r="C957" s="1083" t="s">
        <v>1478</v>
      </c>
      <c r="D957" s="1090" t="s">
        <v>1539</v>
      </c>
    </row>
    <row r="958" spans="3:4">
      <c r="C958" s="1083" t="s">
        <v>1540</v>
      </c>
      <c r="D958" s="1090" t="s">
        <v>1541</v>
      </c>
    </row>
    <row r="959" spans="3:4">
      <c r="C959" s="1083" t="s">
        <v>1540</v>
      </c>
      <c r="D959" s="1090" t="s">
        <v>1542</v>
      </c>
    </row>
    <row r="960" spans="3:4">
      <c r="C960" s="1083" t="s">
        <v>1540</v>
      </c>
      <c r="D960" s="1090" t="s">
        <v>1463</v>
      </c>
    </row>
    <row r="961" spans="3:4">
      <c r="C961" s="1083" t="s">
        <v>1540</v>
      </c>
      <c r="D961" s="1090" t="s">
        <v>164</v>
      </c>
    </row>
    <row r="962" spans="3:4">
      <c r="C962" s="1083" t="s">
        <v>1540</v>
      </c>
      <c r="D962" s="1090" t="s">
        <v>273</v>
      </c>
    </row>
    <row r="963" spans="3:4">
      <c r="C963" s="1083" t="s">
        <v>1540</v>
      </c>
      <c r="D963" s="1090" t="s">
        <v>1544</v>
      </c>
    </row>
    <row r="964" spans="3:4">
      <c r="C964" s="1083" t="s">
        <v>1540</v>
      </c>
      <c r="D964" s="1090" t="s">
        <v>1545</v>
      </c>
    </row>
    <row r="965" spans="3:4">
      <c r="C965" s="1083" t="s">
        <v>1540</v>
      </c>
      <c r="D965" s="1090" t="s">
        <v>1547</v>
      </c>
    </row>
    <row r="966" spans="3:4">
      <c r="C966" s="1083" t="s">
        <v>1540</v>
      </c>
      <c r="D966" s="1090" t="s">
        <v>755</v>
      </c>
    </row>
    <row r="967" spans="3:4">
      <c r="C967" s="1083" t="s">
        <v>1540</v>
      </c>
      <c r="D967" s="1090" t="s">
        <v>1549</v>
      </c>
    </row>
    <row r="968" spans="3:4">
      <c r="C968" s="1083" t="s">
        <v>1540</v>
      </c>
      <c r="D968" s="1090" t="s">
        <v>1550</v>
      </c>
    </row>
    <row r="969" spans="3:4">
      <c r="C969" s="1083" t="s">
        <v>1540</v>
      </c>
      <c r="D969" s="1090" t="s">
        <v>1551</v>
      </c>
    </row>
    <row r="970" spans="3:4">
      <c r="C970" s="1083" t="s">
        <v>1540</v>
      </c>
      <c r="D970" s="1090" t="s">
        <v>1552</v>
      </c>
    </row>
    <row r="971" spans="3:4">
      <c r="C971" s="1083" t="s">
        <v>1540</v>
      </c>
      <c r="D971" s="1090" t="s">
        <v>430</v>
      </c>
    </row>
    <row r="972" spans="3:4">
      <c r="C972" s="1083" t="s">
        <v>1540</v>
      </c>
      <c r="D972" s="1090" t="s">
        <v>1553</v>
      </c>
    </row>
    <row r="973" spans="3:4">
      <c r="C973" s="1083" t="s">
        <v>1540</v>
      </c>
      <c r="D973" s="1090" t="s">
        <v>1554</v>
      </c>
    </row>
    <row r="974" spans="3:4">
      <c r="C974" s="1083" t="s">
        <v>1540</v>
      </c>
      <c r="D974" s="1090" t="s">
        <v>1556</v>
      </c>
    </row>
    <row r="975" spans="3:4">
      <c r="C975" s="1083" t="s">
        <v>1540</v>
      </c>
      <c r="D975" s="1090" t="s">
        <v>1557</v>
      </c>
    </row>
    <row r="976" spans="3:4">
      <c r="C976" s="1083" t="s">
        <v>1540</v>
      </c>
      <c r="D976" s="1090" t="s">
        <v>700</v>
      </c>
    </row>
    <row r="977" spans="3:4">
      <c r="C977" s="1083" t="s">
        <v>1540</v>
      </c>
      <c r="D977" s="1090" t="s">
        <v>1560</v>
      </c>
    </row>
    <row r="978" spans="3:4">
      <c r="C978" s="1083" t="s">
        <v>1540</v>
      </c>
      <c r="D978" s="1090" t="s">
        <v>1219</v>
      </c>
    </row>
    <row r="979" spans="3:4">
      <c r="C979" s="1083" t="s">
        <v>1540</v>
      </c>
      <c r="D979" s="1090" t="s">
        <v>1102</v>
      </c>
    </row>
    <row r="980" spans="3:4">
      <c r="C980" s="1083" t="s">
        <v>1540</v>
      </c>
      <c r="D980" s="1090" t="s">
        <v>1562</v>
      </c>
    </row>
    <row r="981" spans="3:4">
      <c r="C981" s="1083" t="s">
        <v>1540</v>
      </c>
      <c r="D981" s="1090" t="s">
        <v>205</v>
      </c>
    </row>
    <row r="982" spans="3:4">
      <c r="C982" s="1083" t="s">
        <v>1540</v>
      </c>
      <c r="D982" s="1090" t="s">
        <v>790</v>
      </c>
    </row>
    <row r="983" spans="3:4">
      <c r="C983" s="1083" t="s">
        <v>1540</v>
      </c>
      <c r="D983" s="1090" t="s">
        <v>95</v>
      </c>
    </row>
    <row r="984" spans="3:4">
      <c r="C984" s="1083" t="s">
        <v>1540</v>
      </c>
      <c r="D984" s="1090" t="s">
        <v>1563</v>
      </c>
    </row>
    <row r="985" spans="3:4">
      <c r="C985" s="1083" t="s">
        <v>1540</v>
      </c>
      <c r="D985" s="1090" t="s">
        <v>1564</v>
      </c>
    </row>
    <row r="986" spans="3:4">
      <c r="C986" s="1083" t="s">
        <v>1540</v>
      </c>
      <c r="D986" s="1090" t="s">
        <v>540</v>
      </c>
    </row>
    <row r="987" spans="3:4">
      <c r="C987" s="1083" t="s">
        <v>1540</v>
      </c>
      <c r="D987" s="1090" t="s">
        <v>699</v>
      </c>
    </row>
    <row r="988" spans="3:4">
      <c r="C988" s="1083" t="s">
        <v>1540</v>
      </c>
      <c r="D988" s="1090" t="s">
        <v>1566</v>
      </c>
    </row>
    <row r="989" spans="3:4">
      <c r="C989" s="1083" t="s">
        <v>1540</v>
      </c>
      <c r="D989" s="1090" t="s">
        <v>1567</v>
      </c>
    </row>
    <row r="990" spans="3:4">
      <c r="C990" s="1083" t="s">
        <v>1540</v>
      </c>
      <c r="D990" s="1090" t="s">
        <v>1469</v>
      </c>
    </row>
    <row r="991" spans="3:4">
      <c r="C991" s="1083" t="s">
        <v>1540</v>
      </c>
      <c r="D991" s="1090" t="s">
        <v>1568</v>
      </c>
    </row>
    <row r="992" spans="3:4">
      <c r="C992" s="1083" t="s">
        <v>1540</v>
      </c>
      <c r="D992" s="1090" t="s">
        <v>489</v>
      </c>
    </row>
    <row r="993" spans="3:4">
      <c r="C993" s="1083" t="s">
        <v>1569</v>
      </c>
      <c r="D993" s="1090" t="s">
        <v>842</v>
      </c>
    </row>
    <row r="994" spans="3:4">
      <c r="C994" s="1083" t="s">
        <v>1569</v>
      </c>
      <c r="D994" s="1090" t="s">
        <v>862</v>
      </c>
    </row>
    <row r="995" spans="3:4">
      <c r="C995" s="1083" t="s">
        <v>1569</v>
      </c>
      <c r="D995" s="1090" t="s">
        <v>203</v>
      </c>
    </row>
    <row r="996" spans="3:4">
      <c r="C996" s="1083" t="s">
        <v>1569</v>
      </c>
      <c r="D996" s="1090" t="s">
        <v>382</v>
      </c>
    </row>
    <row r="997" spans="3:4">
      <c r="C997" s="1083" t="s">
        <v>1569</v>
      </c>
      <c r="D997" s="1090" t="s">
        <v>934</v>
      </c>
    </row>
    <row r="998" spans="3:4">
      <c r="C998" s="1083" t="s">
        <v>1569</v>
      </c>
      <c r="D998" s="1090" t="s">
        <v>1263</v>
      </c>
    </row>
    <row r="999" spans="3:4">
      <c r="C999" s="1083" t="s">
        <v>1569</v>
      </c>
      <c r="D999" s="1090" t="s">
        <v>1498</v>
      </c>
    </row>
    <row r="1000" spans="3:4">
      <c r="C1000" s="1083" t="s">
        <v>1569</v>
      </c>
      <c r="D1000" s="1090" t="s">
        <v>1570</v>
      </c>
    </row>
    <row r="1001" spans="3:4">
      <c r="C1001" s="1083" t="s">
        <v>1569</v>
      </c>
      <c r="D1001" s="1090" t="s">
        <v>1571</v>
      </c>
    </row>
    <row r="1002" spans="3:4">
      <c r="C1002" s="1083" t="s">
        <v>1569</v>
      </c>
      <c r="D1002" s="1090" t="s">
        <v>1572</v>
      </c>
    </row>
    <row r="1003" spans="3:4">
      <c r="C1003" s="1083" t="s">
        <v>1569</v>
      </c>
      <c r="D1003" s="1090" t="s">
        <v>227</v>
      </c>
    </row>
    <row r="1004" spans="3:4">
      <c r="C1004" s="1083" t="s">
        <v>1569</v>
      </c>
      <c r="D1004" s="1090" t="s">
        <v>417</v>
      </c>
    </row>
    <row r="1005" spans="3:4">
      <c r="C1005" s="1083" t="s">
        <v>1569</v>
      </c>
      <c r="D1005" s="1090" t="s">
        <v>1576</v>
      </c>
    </row>
    <row r="1006" spans="3:4">
      <c r="C1006" s="1083" t="s">
        <v>1569</v>
      </c>
      <c r="D1006" s="1090" t="s">
        <v>592</v>
      </c>
    </row>
    <row r="1007" spans="3:4">
      <c r="C1007" s="1083" t="s">
        <v>1569</v>
      </c>
      <c r="D1007" s="1090" t="s">
        <v>1577</v>
      </c>
    </row>
    <row r="1008" spans="3:4">
      <c r="C1008" s="1083" t="s">
        <v>1569</v>
      </c>
      <c r="D1008" s="1090" t="s">
        <v>1578</v>
      </c>
    </row>
    <row r="1009" spans="3:4">
      <c r="C1009" s="1083" t="s">
        <v>1569</v>
      </c>
      <c r="D1009" s="1090" t="s">
        <v>1031</v>
      </c>
    </row>
    <row r="1010" spans="3:4">
      <c r="C1010" s="1083" t="s">
        <v>1569</v>
      </c>
      <c r="D1010" s="1090" t="s">
        <v>1580</v>
      </c>
    </row>
    <row r="1011" spans="3:4">
      <c r="C1011" s="1083" t="s">
        <v>1569</v>
      </c>
      <c r="D1011" s="1090" t="s">
        <v>1047</v>
      </c>
    </row>
    <row r="1012" spans="3:4">
      <c r="C1012" s="1083" t="s">
        <v>1569</v>
      </c>
      <c r="D1012" s="1090" t="s">
        <v>254</v>
      </c>
    </row>
    <row r="1013" spans="3:4">
      <c r="C1013" s="1083" t="s">
        <v>1569</v>
      </c>
      <c r="D1013" s="1090" t="s">
        <v>1583</v>
      </c>
    </row>
    <row r="1014" spans="3:4">
      <c r="C1014" s="1083" t="s">
        <v>1569</v>
      </c>
      <c r="D1014" s="1090" t="s">
        <v>583</v>
      </c>
    </row>
    <row r="1015" spans="3:4">
      <c r="C1015" s="1083" t="s">
        <v>1569</v>
      </c>
      <c r="D1015" s="1090" t="s">
        <v>1584</v>
      </c>
    </row>
    <row r="1016" spans="3:4">
      <c r="C1016" s="1083" t="s">
        <v>1569</v>
      </c>
      <c r="D1016" s="1090" t="s">
        <v>1284</v>
      </c>
    </row>
    <row r="1017" spans="3:4">
      <c r="C1017" s="1083" t="s">
        <v>1569</v>
      </c>
      <c r="D1017" s="1090" t="s">
        <v>1586</v>
      </c>
    </row>
    <row r="1018" spans="3:4">
      <c r="C1018" s="1083" t="s">
        <v>1569</v>
      </c>
      <c r="D1018" s="1090" t="s">
        <v>19</v>
      </c>
    </row>
    <row r="1019" spans="3:4">
      <c r="C1019" s="1083" t="s">
        <v>1569</v>
      </c>
      <c r="D1019" s="1090" t="s">
        <v>1430</v>
      </c>
    </row>
    <row r="1020" spans="3:4">
      <c r="C1020" s="1083" t="s">
        <v>1569</v>
      </c>
      <c r="D1020" s="1090" t="s">
        <v>1587</v>
      </c>
    </row>
    <row r="1021" spans="3:4">
      <c r="C1021" s="1083" t="s">
        <v>1569</v>
      </c>
      <c r="D1021" s="1090" t="s">
        <v>1491</v>
      </c>
    </row>
    <row r="1022" spans="3:4">
      <c r="C1022" s="1083" t="s">
        <v>1569</v>
      </c>
      <c r="D1022" s="1090" t="s">
        <v>1003</v>
      </c>
    </row>
    <row r="1023" spans="3:4">
      <c r="C1023" s="1083" t="s">
        <v>1569</v>
      </c>
      <c r="D1023" s="1090" t="s">
        <v>1588</v>
      </c>
    </row>
    <row r="1024" spans="3:4">
      <c r="C1024" s="1083" t="s">
        <v>1569</v>
      </c>
      <c r="D1024" s="1090" t="s">
        <v>1589</v>
      </c>
    </row>
    <row r="1025" spans="3:4">
      <c r="C1025" s="1083" t="s">
        <v>1569</v>
      </c>
      <c r="D1025" s="1090" t="s">
        <v>1591</v>
      </c>
    </row>
    <row r="1026" spans="3:4">
      <c r="C1026" s="1083" t="s">
        <v>1569</v>
      </c>
      <c r="D1026" s="1090" t="s">
        <v>956</v>
      </c>
    </row>
    <row r="1027" spans="3:4">
      <c r="C1027" s="1083" t="s">
        <v>1569</v>
      </c>
      <c r="D1027" s="1090" t="s">
        <v>1593</v>
      </c>
    </row>
    <row r="1028" spans="3:4">
      <c r="C1028" s="1083" t="s">
        <v>1569</v>
      </c>
      <c r="D1028" s="1090" t="s">
        <v>1234</v>
      </c>
    </row>
    <row r="1029" spans="3:4">
      <c r="C1029" s="1083" t="s">
        <v>1569</v>
      </c>
      <c r="D1029" s="1090" t="s">
        <v>1067</v>
      </c>
    </row>
    <row r="1030" spans="3:4">
      <c r="C1030" s="1083" t="s">
        <v>1569</v>
      </c>
      <c r="D1030" s="1090" t="s">
        <v>1595</v>
      </c>
    </row>
    <row r="1031" spans="3:4">
      <c r="C1031" s="1083" t="s">
        <v>1569</v>
      </c>
      <c r="D1031" s="1090" t="s">
        <v>1442</v>
      </c>
    </row>
    <row r="1032" spans="3:4">
      <c r="C1032" s="1083" t="s">
        <v>1569</v>
      </c>
      <c r="D1032" s="1090" t="s">
        <v>1597</v>
      </c>
    </row>
    <row r="1033" spans="3:4">
      <c r="C1033" s="1083" t="s">
        <v>1569</v>
      </c>
      <c r="D1033" s="1090" t="s">
        <v>60</v>
      </c>
    </row>
    <row r="1034" spans="3:4">
      <c r="C1034" s="1083" t="s">
        <v>1569</v>
      </c>
      <c r="D1034" s="1090" t="s">
        <v>1598</v>
      </c>
    </row>
    <row r="1035" spans="3:4">
      <c r="C1035" s="1083" t="s">
        <v>1569</v>
      </c>
      <c r="D1035" s="1090" t="s">
        <v>252</v>
      </c>
    </row>
    <row r="1036" spans="3:4">
      <c r="C1036" s="1083" t="s">
        <v>1569</v>
      </c>
      <c r="D1036" s="1090" t="s">
        <v>702</v>
      </c>
    </row>
    <row r="1037" spans="3:4">
      <c r="C1037" s="1083" t="s">
        <v>1569</v>
      </c>
      <c r="D1037" s="1090" t="s">
        <v>799</v>
      </c>
    </row>
    <row r="1038" spans="3:4">
      <c r="C1038" s="1083" t="s">
        <v>1569</v>
      </c>
      <c r="D1038" s="1090" t="s">
        <v>1599</v>
      </c>
    </row>
    <row r="1039" spans="3:4">
      <c r="C1039" s="1083" t="s">
        <v>1569</v>
      </c>
      <c r="D1039" s="1090" t="s">
        <v>513</v>
      </c>
    </row>
    <row r="1040" spans="3:4">
      <c r="C1040" s="1083" t="s">
        <v>1569</v>
      </c>
      <c r="D1040" s="1090" t="s">
        <v>1466</v>
      </c>
    </row>
    <row r="1041" spans="3:4">
      <c r="C1041" s="1083" t="s">
        <v>1569</v>
      </c>
      <c r="D1041" s="1090" t="s">
        <v>1438</v>
      </c>
    </row>
    <row r="1042" spans="3:4">
      <c r="C1042" s="1083" t="s">
        <v>1569</v>
      </c>
      <c r="D1042" s="1090" t="s">
        <v>1600</v>
      </c>
    </row>
    <row r="1043" spans="3:4">
      <c r="C1043" s="1083" t="s">
        <v>1569</v>
      </c>
      <c r="D1043" s="1090" t="s">
        <v>1601</v>
      </c>
    </row>
    <row r="1044" spans="3:4">
      <c r="C1044" s="1083" t="s">
        <v>1569</v>
      </c>
      <c r="D1044" s="1090" t="s">
        <v>1602</v>
      </c>
    </row>
    <row r="1045" spans="3:4">
      <c r="C1045" s="1083" t="s">
        <v>1569</v>
      </c>
      <c r="D1045" s="1090" t="s">
        <v>1096</v>
      </c>
    </row>
    <row r="1046" spans="3:4">
      <c r="C1046" s="1083" t="s">
        <v>1569</v>
      </c>
      <c r="D1046" s="1090" t="s">
        <v>318</v>
      </c>
    </row>
    <row r="1047" spans="3:4">
      <c r="C1047" s="1083" t="s">
        <v>1603</v>
      </c>
      <c r="D1047" s="1090" t="s">
        <v>1365</v>
      </c>
    </row>
    <row r="1048" spans="3:4">
      <c r="C1048" s="1083" t="s">
        <v>1603</v>
      </c>
      <c r="D1048" s="1090" t="s">
        <v>1190</v>
      </c>
    </row>
    <row r="1049" spans="3:4">
      <c r="C1049" s="1083" t="s">
        <v>1603</v>
      </c>
      <c r="D1049" s="1090" t="s">
        <v>554</v>
      </c>
    </row>
    <row r="1050" spans="3:4">
      <c r="C1050" s="1083" t="s">
        <v>1603</v>
      </c>
      <c r="D1050" s="1090" t="s">
        <v>1604</v>
      </c>
    </row>
    <row r="1051" spans="3:4">
      <c r="C1051" s="1083" t="s">
        <v>1603</v>
      </c>
      <c r="D1051" s="1090" t="s">
        <v>1605</v>
      </c>
    </row>
    <row r="1052" spans="3:4">
      <c r="C1052" s="1083" t="s">
        <v>1603</v>
      </c>
      <c r="D1052" s="1090" t="s">
        <v>1606</v>
      </c>
    </row>
    <row r="1053" spans="3:4">
      <c r="C1053" s="1083" t="s">
        <v>1603</v>
      </c>
      <c r="D1053" s="1090" t="s">
        <v>1086</v>
      </c>
    </row>
    <row r="1054" spans="3:4">
      <c r="C1054" s="1083" t="s">
        <v>1603</v>
      </c>
      <c r="D1054" s="1090" t="s">
        <v>1607</v>
      </c>
    </row>
    <row r="1055" spans="3:4">
      <c r="C1055" s="1083" t="s">
        <v>1603</v>
      </c>
      <c r="D1055" s="1090" t="s">
        <v>1609</v>
      </c>
    </row>
    <row r="1056" spans="3:4">
      <c r="C1056" s="1083" t="s">
        <v>1603</v>
      </c>
      <c r="D1056" s="1090" t="s">
        <v>823</v>
      </c>
    </row>
    <row r="1057" spans="3:4">
      <c r="C1057" s="1083" t="s">
        <v>1603</v>
      </c>
      <c r="D1057" s="1090" t="s">
        <v>1171</v>
      </c>
    </row>
    <row r="1058" spans="3:4">
      <c r="C1058" s="1083" t="s">
        <v>1603</v>
      </c>
      <c r="D1058" s="1090" t="s">
        <v>1610</v>
      </c>
    </row>
    <row r="1059" spans="3:4">
      <c r="C1059" s="1083" t="s">
        <v>1603</v>
      </c>
      <c r="D1059" s="1090" t="s">
        <v>1611</v>
      </c>
    </row>
    <row r="1060" spans="3:4">
      <c r="C1060" s="1083" t="s">
        <v>1603</v>
      </c>
      <c r="D1060" s="1090" t="s">
        <v>1614</v>
      </c>
    </row>
    <row r="1061" spans="3:4">
      <c r="C1061" s="1083" t="s">
        <v>1603</v>
      </c>
      <c r="D1061" s="1090" t="s">
        <v>1615</v>
      </c>
    </row>
    <row r="1062" spans="3:4">
      <c r="C1062" s="1083" t="s">
        <v>1603</v>
      </c>
      <c r="D1062" s="1090" t="s">
        <v>979</v>
      </c>
    </row>
    <row r="1063" spans="3:4">
      <c r="C1063" s="1083" t="s">
        <v>1603</v>
      </c>
      <c r="D1063" s="1090" t="s">
        <v>866</v>
      </c>
    </row>
    <row r="1064" spans="3:4">
      <c r="C1064" s="1083" t="s">
        <v>1603</v>
      </c>
      <c r="D1064" s="1090" t="s">
        <v>966</v>
      </c>
    </row>
    <row r="1065" spans="3:4">
      <c r="C1065" s="1083" t="s">
        <v>1603</v>
      </c>
      <c r="D1065" s="1090" t="s">
        <v>733</v>
      </c>
    </row>
    <row r="1066" spans="3:4">
      <c r="C1066" s="1083" t="s">
        <v>1603</v>
      </c>
      <c r="D1066" s="1090" t="s">
        <v>1616</v>
      </c>
    </row>
    <row r="1067" spans="3:4">
      <c r="C1067" s="1083" t="s">
        <v>1603</v>
      </c>
      <c r="D1067" s="1090" t="s">
        <v>884</v>
      </c>
    </row>
    <row r="1068" spans="3:4">
      <c r="C1068" s="1083" t="s">
        <v>1603</v>
      </c>
      <c r="D1068" s="1090" t="s">
        <v>1617</v>
      </c>
    </row>
    <row r="1069" spans="3:4">
      <c r="C1069" s="1083" t="s">
        <v>1603</v>
      </c>
      <c r="D1069" s="1090" t="s">
        <v>873</v>
      </c>
    </row>
    <row r="1070" spans="3:4">
      <c r="C1070" s="1083" t="s">
        <v>1603</v>
      </c>
      <c r="D1070" s="1090" t="s">
        <v>1509</v>
      </c>
    </row>
    <row r="1071" spans="3:4">
      <c r="C1071" s="1083" t="s">
        <v>1603</v>
      </c>
      <c r="D1071" s="1090" t="s">
        <v>1620</v>
      </c>
    </row>
    <row r="1072" spans="3:4">
      <c r="C1072" s="1083" t="s">
        <v>1603</v>
      </c>
      <c r="D1072" s="1090" t="s">
        <v>1621</v>
      </c>
    </row>
    <row r="1073" spans="3:4">
      <c r="C1073" s="1083" t="s">
        <v>1603</v>
      </c>
      <c r="D1073" s="1090" t="s">
        <v>1622</v>
      </c>
    </row>
    <row r="1074" spans="3:4">
      <c r="C1074" s="1083" t="s">
        <v>1603</v>
      </c>
      <c r="D1074" s="1090" t="s">
        <v>17</v>
      </c>
    </row>
    <row r="1075" spans="3:4">
      <c r="C1075" s="1083" t="s">
        <v>1603</v>
      </c>
      <c r="D1075" s="1090" t="s">
        <v>1623</v>
      </c>
    </row>
    <row r="1076" spans="3:4">
      <c r="C1076" s="1083" t="s">
        <v>1624</v>
      </c>
      <c r="D1076" s="1090" t="s">
        <v>1626</v>
      </c>
    </row>
    <row r="1077" spans="3:4">
      <c r="C1077" s="1083" t="s">
        <v>1624</v>
      </c>
      <c r="D1077" s="1090" t="s">
        <v>1627</v>
      </c>
    </row>
    <row r="1078" spans="3:4">
      <c r="C1078" s="1083" t="s">
        <v>1624</v>
      </c>
      <c r="D1078" s="1090" t="s">
        <v>898</v>
      </c>
    </row>
    <row r="1079" spans="3:4">
      <c r="C1079" s="1083" t="s">
        <v>1624</v>
      </c>
      <c r="D1079" s="1090" t="s">
        <v>197</v>
      </c>
    </row>
    <row r="1080" spans="3:4">
      <c r="C1080" s="1083" t="s">
        <v>1624</v>
      </c>
      <c r="D1080" s="1090" t="s">
        <v>135</v>
      </c>
    </row>
    <row r="1081" spans="3:4">
      <c r="C1081" s="1083" t="s">
        <v>1624</v>
      </c>
      <c r="D1081" s="1090" t="s">
        <v>1056</v>
      </c>
    </row>
    <row r="1082" spans="3:4">
      <c r="C1082" s="1083" t="s">
        <v>1624</v>
      </c>
      <c r="D1082" s="1090" t="s">
        <v>1464</v>
      </c>
    </row>
    <row r="1083" spans="3:4">
      <c r="C1083" s="1083" t="s">
        <v>1624</v>
      </c>
      <c r="D1083" s="1090" t="s">
        <v>216</v>
      </c>
    </row>
    <row r="1084" spans="3:4">
      <c r="C1084" s="1083" t="s">
        <v>1624</v>
      </c>
      <c r="D1084" s="1090" t="s">
        <v>1628</v>
      </c>
    </row>
    <row r="1085" spans="3:4">
      <c r="C1085" s="1083" t="s">
        <v>1624</v>
      </c>
      <c r="D1085" s="1090" t="s">
        <v>1630</v>
      </c>
    </row>
    <row r="1086" spans="3:4">
      <c r="C1086" s="1083" t="s">
        <v>1624</v>
      </c>
      <c r="D1086" s="1090" t="s">
        <v>1336</v>
      </c>
    </row>
    <row r="1087" spans="3:4">
      <c r="C1087" s="1083" t="s">
        <v>1624</v>
      </c>
      <c r="D1087" s="1090" t="s">
        <v>1632</v>
      </c>
    </row>
    <row r="1088" spans="3:4">
      <c r="C1088" s="1083" t="s">
        <v>1624</v>
      </c>
      <c r="D1088" s="1090" t="s">
        <v>1633</v>
      </c>
    </row>
    <row r="1089" spans="3:5">
      <c r="C1089" s="1083" t="s">
        <v>1624</v>
      </c>
      <c r="D1089" s="1090" t="s">
        <v>1635</v>
      </c>
    </row>
    <row r="1090" spans="3:5">
      <c r="C1090" s="1083" t="s">
        <v>1624</v>
      </c>
      <c r="D1090" s="1090" t="s">
        <v>1548</v>
      </c>
    </row>
    <row r="1091" spans="3:5">
      <c r="C1091" s="1083" t="s">
        <v>1624</v>
      </c>
      <c r="D1091" s="1090" t="s">
        <v>1636</v>
      </c>
    </row>
    <row r="1092" spans="3:5">
      <c r="C1092" s="1083" t="s">
        <v>1624</v>
      </c>
      <c r="D1092" s="1090" t="s">
        <v>1637</v>
      </c>
    </row>
    <row r="1093" spans="3:5">
      <c r="C1093" s="1083" t="s">
        <v>1624</v>
      </c>
      <c r="D1093" s="1090" t="s">
        <v>1638</v>
      </c>
    </row>
    <row r="1094" spans="3:5">
      <c r="C1094" s="1083" t="s">
        <v>1624</v>
      </c>
      <c r="D1094" s="1090" t="s">
        <v>1639</v>
      </c>
      <c r="E1094" s="699"/>
    </row>
    <row r="1095" spans="3:5">
      <c r="C1095" s="1083" t="s">
        <v>324</v>
      </c>
      <c r="D1095" s="1090" t="s">
        <v>708</v>
      </c>
    </row>
    <row r="1096" spans="3:5">
      <c r="C1096" s="1083" t="s">
        <v>324</v>
      </c>
      <c r="D1096" s="1090" t="s">
        <v>1011</v>
      </c>
    </row>
    <row r="1097" spans="3:5">
      <c r="C1097" s="1083" t="s">
        <v>324</v>
      </c>
      <c r="D1097" s="1090" t="s">
        <v>1640</v>
      </c>
    </row>
    <row r="1098" spans="3:5">
      <c r="C1098" s="1083" t="s">
        <v>324</v>
      </c>
      <c r="D1098" s="1090" t="s">
        <v>1642</v>
      </c>
    </row>
    <row r="1099" spans="3:5">
      <c r="C1099" s="1083" t="s">
        <v>324</v>
      </c>
      <c r="D1099" s="1090" t="s">
        <v>1643</v>
      </c>
    </row>
    <row r="1100" spans="3:5">
      <c r="C1100" s="1083" t="s">
        <v>324</v>
      </c>
      <c r="D1100" s="1090" t="s">
        <v>1644</v>
      </c>
    </row>
    <row r="1101" spans="3:5">
      <c r="C1101" s="1083" t="s">
        <v>324</v>
      </c>
      <c r="D1101" s="1090" t="s">
        <v>1095</v>
      </c>
    </row>
    <row r="1102" spans="3:5">
      <c r="C1102" s="1083" t="s">
        <v>324</v>
      </c>
      <c r="D1102" s="1090" t="s">
        <v>1645</v>
      </c>
    </row>
    <row r="1103" spans="3:5">
      <c r="C1103" s="1083" t="s">
        <v>324</v>
      </c>
      <c r="D1103" s="1090" t="s">
        <v>1646</v>
      </c>
    </row>
    <row r="1104" spans="3:5">
      <c r="C1104" s="1083" t="s">
        <v>324</v>
      </c>
      <c r="D1104" s="1090" t="s">
        <v>1647</v>
      </c>
    </row>
    <row r="1105" spans="3:4">
      <c r="C1105" s="1083" t="s">
        <v>324</v>
      </c>
      <c r="D1105" s="1090" t="s">
        <v>1245</v>
      </c>
    </row>
    <row r="1106" spans="3:4">
      <c r="C1106" s="1083" t="s">
        <v>324</v>
      </c>
      <c r="D1106" s="1090" t="s">
        <v>1650</v>
      </c>
    </row>
    <row r="1107" spans="3:4">
      <c r="C1107" s="1083" t="s">
        <v>324</v>
      </c>
      <c r="D1107" s="1090" t="s">
        <v>1183</v>
      </c>
    </row>
    <row r="1108" spans="3:4">
      <c r="C1108" s="1083" t="s">
        <v>324</v>
      </c>
      <c r="D1108" s="1090" t="s">
        <v>1446</v>
      </c>
    </row>
    <row r="1109" spans="3:4">
      <c r="C1109" s="1083" t="s">
        <v>324</v>
      </c>
      <c r="D1109" s="1090" t="s">
        <v>1651</v>
      </c>
    </row>
    <row r="1110" spans="3:4">
      <c r="C1110" s="1083" t="s">
        <v>324</v>
      </c>
      <c r="D1110" s="1090" t="s">
        <v>1652</v>
      </c>
    </row>
    <row r="1111" spans="3:4">
      <c r="C1111" s="1083" t="s">
        <v>324</v>
      </c>
      <c r="D1111" s="1090" t="s">
        <v>1653</v>
      </c>
    </row>
    <row r="1112" spans="3:4">
      <c r="C1112" s="1083" t="s">
        <v>324</v>
      </c>
      <c r="D1112" s="1090" t="s">
        <v>581</v>
      </c>
    </row>
    <row r="1113" spans="3:4">
      <c r="C1113" s="1083" t="s">
        <v>324</v>
      </c>
      <c r="D1113" s="1090" t="s">
        <v>1172</v>
      </c>
    </row>
    <row r="1114" spans="3:4">
      <c r="C1114" s="1083" t="s">
        <v>324</v>
      </c>
      <c r="D1114" s="1090" t="s">
        <v>331</v>
      </c>
    </row>
    <row r="1115" spans="3:4">
      <c r="C1115" s="1083" t="s">
        <v>324</v>
      </c>
      <c r="D1115" s="1090" t="s">
        <v>1654</v>
      </c>
    </row>
    <row r="1116" spans="3:4">
      <c r="C1116" s="1083" t="s">
        <v>324</v>
      </c>
      <c r="D1116" s="1090" t="s">
        <v>1655</v>
      </c>
    </row>
    <row r="1117" spans="3:4">
      <c r="C1117" s="1083" t="s">
        <v>324</v>
      </c>
      <c r="D1117" s="1090" t="s">
        <v>1656</v>
      </c>
    </row>
    <row r="1118" spans="3:4">
      <c r="C1118" s="1083" t="s">
        <v>324</v>
      </c>
      <c r="D1118" s="1090" t="s">
        <v>698</v>
      </c>
    </row>
    <row r="1119" spans="3:4">
      <c r="C1119" s="1083" t="s">
        <v>324</v>
      </c>
      <c r="D1119" s="1090" t="s">
        <v>984</v>
      </c>
    </row>
    <row r="1120" spans="3:4">
      <c r="C1120" s="1083" t="s">
        <v>324</v>
      </c>
      <c r="D1120" s="1090" t="s">
        <v>1657</v>
      </c>
    </row>
    <row r="1121" spans="3:4">
      <c r="C1121" s="1083" t="s">
        <v>1206</v>
      </c>
      <c r="D1121" s="1090" t="s">
        <v>549</v>
      </c>
    </row>
    <row r="1122" spans="3:4">
      <c r="C1122" s="1083" t="s">
        <v>1206</v>
      </c>
      <c r="D1122" s="1090" t="s">
        <v>1659</v>
      </c>
    </row>
    <row r="1123" spans="3:4">
      <c r="C1123" s="1083" t="s">
        <v>1206</v>
      </c>
      <c r="D1123" s="1090" t="s">
        <v>1660</v>
      </c>
    </row>
    <row r="1124" spans="3:4">
      <c r="C1124" s="1083" t="s">
        <v>1206</v>
      </c>
      <c r="D1124" s="1090" t="s">
        <v>379</v>
      </c>
    </row>
    <row r="1125" spans="3:4">
      <c r="C1125" s="1083" t="s">
        <v>1206</v>
      </c>
      <c r="D1125" s="1090" t="s">
        <v>1661</v>
      </c>
    </row>
    <row r="1126" spans="3:4">
      <c r="C1126" s="1083" t="s">
        <v>1206</v>
      </c>
      <c r="D1126" s="1090" t="s">
        <v>594</v>
      </c>
    </row>
    <row r="1127" spans="3:4">
      <c r="C1127" s="1083" t="s">
        <v>1206</v>
      </c>
      <c r="D1127" s="1090" t="s">
        <v>1124</v>
      </c>
    </row>
    <row r="1128" spans="3:4">
      <c r="C1128" s="1083" t="s">
        <v>1206</v>
      </c>
      <c r="D1128" s="1090" t="s">
        <v>1662</v>
      </c>
    </row>
    <row r="1129" spans="3:4">
      <c r="C1129" s="1083" t="s">
        <v>1206</v>
      </c>
      <c r="D1129" s="1090" t="s">
        <v>954</v>
      </c>
    </row>
    <row r="1130" spans="3:4">
      <c r="C1130" s="1083" t="s">
        <v>1206</v>
      </c>
      <c r="D1130" s="1090" t="s">
        <v>1664</v>
      </c>
    </row>
    <row r="1131" spans="3:4">
      <c r="C1131" s="1083" t="s">
        <v>1206</v>
      </c>
      <c r="D1131" s="1090" t="s">
        <v>1665</v>
      </c>
    </row>
    <row r="1132" spans="3:4">
      <c r="C1132" s="1083" t="s">
        <v>1206</v>
      </c>
      <c r="D1132" s="1090" t="s">
        <v>1666</v>
      </c>
    </row>
    <row r="1133" spans="3:4">
      <c r="C1133" s="1083" t="s">
        <v>1206</v>
      </c>
      <c r="D1133" s="1090" t="s">
        <v>1667</v>
      </c>
    </row>
    <row r="1134" spans="3:4">
      <c r="C1134" s="1083" t="s">
        <v>1206</v>
      </c>
      <c r="D1134" s="1090" t="s">
        <v>1670</v>
      </c>
    </row>
    <row r="1135" spans="3:4">
      <c r="C1135" s="1083" t="s">
        <v>1206</v>
      </c>
      <c r="D1135" s="1090" t="s">
        <v>1375</v>
      </c>
    </row>
    <row r="1136" spans="3:4">
      <c r="C1136" s="1083" t="s">
        <v>1206</v>
      </c>
      <c r="D1136" s="1090" t="s">
        <v>1671</v>
      </c>
    </row>
    <row r="1137" spans="3:4">
      <c r="C1137" s="1083" t="s">
        <v>1206</v>
      </c>
      <c r="D1137" s="1090" t="s">
        <v>36</v>
      </c>
    </row>
    <row r="1138" spans="3:4">
      <c r="C1138" s="1083" t="s">
        <v>1206</v>
      </c>
      <c r="D1138" s="1090" t="s">
        <v>1672</v>
      </c>
    </row>
    <row r="1139" spans="3:4">
      <c r="C1139" s="1083" t="s">
        <v>1206</v>
      </c>
      <c r="D1139" s="1090" t="s">
        <v>757</v>
      </c>
    </row>
    <row r="1140" spans="3:4">
      <c r="C1140" s="1083" t="s">
        <v>1206</v>
      </c>
      <c r="D1140" s="1090" t="s">
        <v>1532</v>
      </c>
    </row>
    <row r="1141" spans="3:4">
      <c r="C1141" s="1083" t="s">
        <v>1206</v>
      </c>
      <c r="D1141" s="1090" t="s">
        <v>1674</v>
      </c>
    </row>
    <row r="1142" spans="3:4">
      <c r="C1142" s="1083" t="s">
        <v>1206</v>
      </c>
      <c r="D1142" s="1090" t="s">
        <v>230</v>
      </c>
    </row>
    <row r="1143" spans="3:4">
      <c r="C1143" s="1083" t="s">
        <v>1206</v>
      </c>
      <c r="D1143" s="1090" t="s">
        <v>1675</v>
      </c>
    </row>
    <row r="1144" spans="3:4">
      <c r="C1144" s="1083" t="s">
        <v>1206</v>
      </c>
      <c r="D1144" s="1090" t="s">
        <v>1676</v>
      </c>
    </row>
    <row r="1145" spans="3:4">
      <c r="C1145" s="1083" t="s">
        <v>1206</v>
      </c>
      <c r="D1145" s="1090" t="s">
        <v>1026</v>
      </c>
    </row>
    <row r="1146" spans="3:4">
      <c r="C1146" s="1083" t="s">
        <v>1206</v>
      </c>
      <c r="D1146" s="1090" t="s">
        <v>1677</v>
      </c>
    </row>
    <row r="1147" spans="3:4">
      <c r="C1147" s="1083" t="s">
        <v>1206</v>
      </c>
      <c r="D1147" s="1090" t="s">
        <v>1555</v>
      </c>
    </row>
    <row r="1148" spans="3:4">
      <c r="C1148" s="1083" t="s">
        <v>1206</v>
      </c>
      <c r="D1148" s="1090" t="s">
        <v>1226</v>
      </c>
    </row>
    <row r="1149" spans="3:4">
      <c r="C1149" s="1083" t="s">
        <v>1206</v>
      </c>
      <c r="D1149" s="1090" t="s">
        <v>1679</v>
      </c>
    </row>
    <row r="1150" spans="3:4">
      <c r="C1150" s="1083" t="s">
        <v>1206</v>
      </c>
      <c r="D1150" s="1090" t="s">
        <v>852</v>
      </c>
    </row>
    <row r="1151" spans="3:4">
      <c r="C1151" s="1083" t="s">
        <v>1206</v>
      </c>
      <c r="D1151" s="1090" t="s">
        <v>1138</v>
      </c>
    </row>
    <row r="1152" spans="3:4">
      <c r="C1152" s="1083" t="s">
        <v>1206</v>
      </c>
      <c r="D1152" s="1090" t="s">
        <v>829</v>
      </c>
    </row>
    <row r="1153" spans="3:4">
      <c r="C1153" s="1083" t="s">
        <v>1206</v>
      </c>
      <c r="D1153" s="1090" t="s">
        <v>1680</v>
      </c>
    </row>
    <row r="1154" spans="3:4">
      <c r="C1154" s="1083" t="s">
        <v>1206</v>
      </c>
      <c r="D1154" s="1090" t="s">
        <v>1681</v>
      </c>
    </row>
    <row r="1155" spans="3:4">
      <c r="C1155" s="1083" t="s">
        <v>1206</v>
      </c>
      <c r="D1155" s="1090" t="s">
        <v>1684</v>
      </c>
    </row>
    <row r="1156" spans="3:4">
      <c r="C1156" s="1083" t="s">
        <v>1206</v>
      </c>
      <c r="D1156" s="1090" t="s">
        <v>1504</v>
      </c>
    </row>
    <row r="1157" spans="3:4">
      <c r="C1157" s="1083" t="s">
        <v>1206</v>
      </c>
      <c r="D1157" s="1090" t="s">
        <v>174</v>
      </c>
    </row>
    <row r="1158" spans="3:4">
      <c r="C1158" s="1083" t="s">
        <v>1206</v>
      </c>
      <c r="D1158" s="1090" t="s">
        <v>1687</v>
      </c>
    </row>
    <row r="1159" spans="3:4">
      <c r="C1159" s="1083" t="s">
        <v>1206</v>
      </c>
      <c r="D1159" s="1090" t="s">
        <v>990</v>
      </c>
    </row>
    <row r="1160" spans="3:4">
      <c r="C1160" s="1083" t="s">
        <v>1206</v>
      </c>
      <c r="D1160" s="1090" t="s">
        <v>875</v>
      </c>
    </row>
    <row r="1161" spans="3:4">
      <c r="C1161" s="1083" t="s">
        <v>1206</v>
      </c>
      <c r="D1161" s="1090" t="s">
        <v>144</v>
      </c>
    </row>
    <row r="1162" spans="3:4">
      <c r="C1162" s="1083" t="s">
        <v>1206</v>
      </c>
      <c r="D1162" s="1090" t="s">
        <v>563</v>
      </c>
    </row>
    <row r="1163" spans="3:4">
      <c r="C1163" s="1083" t="s">
        <v>1206</v>
      </c>
      <c r="D1163" s="1090" t="s">
        <v>1688</v>
      </c>
    </row>
    <row r="1164" spans="3:4">
      <c r="C1164" s="1083" t="s">
        <v>198</v>
      </c>
      <c r="D1164" s="1090" t="s">
        <v>1690</v>
      </c>
    </row>
    <row r="1165" spans="3:4">
      <c r="C1165" s="1083" t="s">
        <v>198</v>
      </c>
      <c r="D1165" s="1090" t="s">
        <v>76</v>
      </c>
    </row>
    <row r="1166" spans="3:4">
      <c r="C1166" s="1083" t="s">
        <v>198</v>
      </c>
      <c r="D1166" s="1090" t="s">
        <v>775</v>
      </c>
    </row>
    <row r="1167" spans="3:4">
      <c r="C1167" s="1083" t="s">
        <v>198</v>
      </c>
      <c r="D1167" s="1090" t="s">
        <v>616</v>
      </c>
    </row>
    <row r="1168" spans="3:4">
      <c r="C1168" s="1083" t="s">
        <v>198</v>
      </c>
      <c r="D1168" s="1090" t="s">
        <v>258</v>
      </c>
    </row>
    <row r="1169" spans="3:4">
      <c r="C1169" s="1083" t="s">
        <v>198</v>
      </c>
      <c r="D1169" s="1090" t="s">
        <v>120</v>
      </c>
    </row>
    <row r="1170" spans="3:4">
      <c r="C1170" s="1083" t="s">
        <v>198</v>
      </c>
      <c r="D1170" s="1090" t="s">
        <v>1472</v>
      </c>
    </row>
    <row r="1171" spans="3:4">
      <c r="C1171" s="1083" t="s">
        <v>198</v>
      </c>
      <c r="D1171" s="1090" t="s">
        <v>1691</v>
      </c>
    </row>
    <row r="1172" spans="3:4">
      <c r="C1172" s="1083" t="s">
        <v>198</v>
      </c>
      <c r="D1172" s="1090" t="s">
        <v>1692</v>
      </c>
    </row>
    <row r="1173" spans="3:4">
      <c r="C1173" s="1083" t="s">
        <v>198</v>
      </c>
      <c r="D1173" s="1090" t="s">
        <v>1693</v>
      </c>
    </row>
    <row r="1174" spans="3:4">
      <c r="C1174" s="1083" t="s">
        <v>198</v>
      </c>
      <c r="D1174" s="1090" t="s">
        <v>1176</v>
      </c>
    </row>
    <row r="1175" spans="3:4">
      <c r="C1175" s="1083" t="s">
        <v>198</v>
      </c>
      <c r="D1175" s="1090" t="s">
        <v>1695</v>
      </c>
    </row>
    <row r="1176" spans="3:4">
      <c r="C1176" s="1083" t="s">
        <v>198</v>
      </c>
      <c r="D1176" s="1090" t="s">
        <v>561</v>
      </c>
    </row>
    <row r="1177" spans="3:4">
      <c r="C1177" s="1083" t="s">
        <v>198</v>
      </c>
      <c r="D1177" s="1090" t="s">
        <v>1698</v>
      </c>
    </row>
    <row r="1178" spans="3:4">
      <c r="C1178" s="1083" t="s">
        <v>198</v>
      </c>
      <c r="D1178" s="1090" t="s">
        <v>1162</v>
      </c>
    </row>
    <row r="1179" spans="3:4">
      <c r="C1179" s="1083" t="s">
        <v>198</v>
      </c>
      <c r="D1179" s="1090" t="s">
        <v>1199</v>
      </c>
    </row>
    <row r="1180" spans="3:4">
      <c r="C1180" s="1083" t="s">
        <v>198</v>
      </c>
      <c r="D1180" s="1090" t="s">
        <v>1699</v>
      </c>
    </row>
    <row r="1181" spans="3:4">
      <c r="C1181" s="1083" t="s">
        <v>198</v>
      </c>
      <c r="D1181" s="1090" t="s">
        <v>1701</v>
      </c>
    </row>
    <row r="1182" spans="3:4">
      <c r="C1182" s="1083" t="s">
        <v>198</v>
      </c>
      <c r="D1182" s="1090" t="s">
        <v>1702</v>
      </c>
    </row>
    <row r="1183" spans="3:4">
      <c r="C1183" s="1083" t="s">
        <v>198</v>
      </c>
      <c r="D1183" s="1090" t="s">
        <v>1229</v>
      </c>
    </row>
    <row r="1184" spans="3:4">
      <c r="C1184" s="1083" t="s">
        <v>198</v>
      </c>
      <c r="D1184" s="1090" t="s">
        <v>1703</v>
      </c>
    </row>
    <row r="1185" spans="3:4">
      <c r="C1185" s="1083" t="s">
        <v>198</v>
      </c>
      <c r="D1185" s="1090" t="s">
        <v>1705</v>
      </c>
    </row>
    <row r="1186" spans="3:4">
      <c r="C1186" s="1083" t="s">
        <v>198</v>
      </c>
      <c r="D1186" s="1090" t="s">
        <v>1707</v>
      </c>
    </row>
    <row r="1187" spans="3:4">
      <c r="C1187" s="1083" t="s">
        <v>198</v>
      </c>
      <c r="D1187" s="1090" t="s">
        <v>1708</v>
      </c>
    </row>
    <row r="1188" spans="3:4">
      <c r="C1188" s="1083" t="s">
        <v>198</v>
      </c>
      <c r="D1188" s="1090" t="s">
        <v>447</v>
      </c>
    </row>
    <row r="1189" spans="3:4">
      <c r="C1189" s="1083" t="s">
        <v>198</v>
      </c>
      <c r="D1189" s="1090" t="s">
        <v>1709</v>
      </c>
    </row>
    <row r="1190" spans="3:4">
      <c r="C1190" s="1083" t="s">
        <v>198</v>
      </c>
      <c r="D1190" s="1090" t="s">
        <v>1710</v>
      </c>
    </row>
    <row r="1191" spans="3:4">
      <c r="C1191" s="1083" t="s">
        <v>198</v>
      </c>
      <c r="D1191" s="1090" t="s">
        <v>1713</v>
      </c>
    </row>
    <row r="1192" spans="3:4">
      <c r="C1192" s="1083" t="s">
        <v>198</v>
      </c>
      <c r="D1192" s="1090" t="s">
        <v>1715</v>
      </c>
    </row>
    <row r="1193" spans="3:4">
      <c r="C1193" s="1083" t="s">
        <v>198</v>
      </c>
      <c r="D1193" s="1090" t="s">
        <v>42</v>
      </c>
    </row>
    <row r="1194" spans="3:4">
      <c r="C1194" s="1083" t="s">
        <v>198</v>
      </c>
      <c r="D1194" s="1090" t="s">
        <v>1718</v>
      </c>
    </row>
    <row r="1195" spans="3:4">
      <c r="C1195" s="1083" t="s">
        <v>198</v>
      </c>
      <c r="D1195" s="1090" t="s">
        <v>1558</v>
      </c>
    </row>
    <row r="1196" spans="3:4">
      <c r="C1196" s="1083" t="s">
        <v>198</v>
      </c>
      <c r="D1196" s="1090" t="s">
        <v>1719</v>
      </c>
    </row>
    <row r="1197" spans="3:4">
      <c r="C1197" s="1083" t="s">
        <v>198</v>
      </c>
      <c r="D1197" s="1090" t="s">
        <v>1721</v>
      </c>
    </row>
    <row r="1198" spans="3:4">
      <c r="C1198" s="1083" t="s">
        <v>198</v>
      </c>
      <c r="D1198" s="1090" t="s">
        <v>1649</v>
      </c>
    </row>
    <row r="1199" spans="3:4">
      <c r="C1199" s="1083" t="s">
        <v>198</v>
      </c>
      <c r="D1199" s="1090" t="s">
        <v>322</v>
      </c>
    </row>
    <row r="1200" spans="3:4">
      <c r="C1200" s="1083" t="s">
        <v>198</v>
      </c>
      <c r="D1200" s="1090" t="s">
        <v>144</v>
      </c>
    </row>
    <row r="1201" spans="3:4">
      <c r="C1201" s="1083" t="s">
        <v>198</v>
      </c>
      <c r="D1201" s="1090" t="s">
        <v>128</v>
      </c>
    </row>
    <row r="1202" spans="3:4">
      <c r="C1202" s="1083" t="s">
        <v>198</v>
      </c>
      <c r="D1202" s="1090" t="s">
        <v>1592</v>
      </c>
    </row>
    <row r="1203" spans="3:4">
      <c r="C1203" s="1083" t="s">
        <v>198</v>
      </c>
      <c r="D1203" s="1090" t="s">
        <v>1722</v>
      </c>
    </row>
    <row r="1204" spans="3:4">
      <c r="C1204" s="1083" t="s">
        <v>198</v>
      </c>
      <c r="D1204" s="1090" t="s">
        <v>772</v>
      </c>
    </row>
    <row r="1205" spans="3:4">
      <c r="C1205" s="1083" t="s">
        <v>442</v>
      </c>
      <c r="D1205" s="1090" t="s">
        <v>740</v>
      </c>
    </row>
    <row r="1206" spans="3:4">
      <c r="C1206" s="1083" t="s">
        <v>442</v>
      </c>
      <c r="D1206" s="1090" t="s">
        <v>946</v>
      </c>
    </row>
    <row r="1207" spans="3:4">
      <c r="C1207" s="1083" t="s">
        <v>442</v>
      </c>
      <c r="D1207" s="1090" t="s">
        <v>1521</v>
      </c>
    </row>
    <row r="1208" spans="3:4">
      <c r="C1208" s="1083" t="s">
        <v>442</v>
      </c>
      <c r="D1208" s="1090" t="s">
        <v>949</v>
      </c>
    </row>
    <row r="1209" spans="3:4">
      <c r="C1209" s="1083" t="s">
        <v>442</v>
      </c>
      <c r="D1209" s="1090" t="s">
        <v>1723</v>
      </c>
    </row>
    <row r="1210" spans="3:4">
      <c r="C1210" s="1083" t="s">
        <v>442</v>
      </c>
      <c r="D1210" s="1090" t="s">
        <v>480</v>
      </c>
    </row>
    <row r="1211" spans="3:4">
      <c r="C1211" s="1083" t="s">
        <v>442</v>
      </c>
      <c r="D1211" s="1090" t="s">
        <v>1308</v>
      </c>
    </row>
    <row r="1212" spans="3:4">
      <c r="C1212" s="1083" t="s">
        <v>442</v>
      </c>
      <c r="D1212" s="1090" t="s">
        <v>1724</v>
      </c>
    </row>
    <row r="1213" spans="3:4">
      <c r="C1213" s="1083" t="s">
        <v>442</v>
      </c>
      <c r="D1213" s="1090" t="s">
        <v>1725</v>
      </c>
    </row>
    <row r="1214" spans="3:4">
      <c r="C1214" s="1083" t="s">
        <v>442</v>
      </c>
      <c r="D1214" s="1090" t="s">
        <v>1700</v>
      </c>
    </row>
    <row r="1215" spans="3:4">
      <c r="C1215" s="1083" t="s">
        <v>442</v>
      </c>
      <c r="D1215" s="1090" t="s">
        <v>70</v>
      </c>
    </row>
    <row r="1216" spans="3:4">
      <c r="C1216" s="1083" t="s">
        <v>442</v>
      </c>
      <c r="D1216" s="1090" t="s">
        <v>1727</v>
      </c>
    </row>
    <row r="1217" spans="3:4">
      <c r="C1217" s="1083" t="s">
        <v>442</v>
      </c>
      <c r="D1217" s="1090" t="s">
        <v>1728</v>
      </c>
    </row>
    <row r="1218" spans="3:4">
      <c r="C1218" s="1083" t="s">
        <v>442</v>
      </c>
      <c r="D1218" s="1090" t="s">
        <v>1353</v>
      </c>
    </row>
    <row r="1219" spans="3:4">
      <c r="C1219" s="1083" t="s">
        <v>442</v>
      </c>
      <c r="D1219" s="1090" t="s">
        <v>507</v>
      </c>
    </row>
    <row r="1220" spans="3:4">
      <c r="C1220" s="1083" t="s">
        <v>442</v>
      </c>
      <c r="D1220" s="1090" t="s">
        <v>692</v>
      </c>
    </row>
    <row r="1221" spans="3:4">
      <c r="C1221" s="1083" t="s">
        <v>442</v>
      </c>
      <c r="D1221" s="1090" t="s">
        <v>1217</v>
      </c>
    </row>
    <row r="1222" spans="3:4">
      <c r="C1222" s="1083" t="s">
        <v>442</v>
      </c>
      <c r="D1222" s="1090" t="s">
        <v>988</v>
      </c>
    </row>
    <row r="1223" spans="3:4">
      <c r="C1223" s="1083" t="s">
        <v>442</v>
      </c>
      <c r="D1223" s="1090" t="s">
        <v>1729</v>
      </c>
    </row>
    <row r="1224" spans="3:4">
      <c r="C1224" s="1083" t="s">
        <v>442</v>
      </c>
      <c r="D1224" s="1090" t="s">
        <v>1042</v>
      </c>
    </row>
    <row r="1225" spans="3:4">
      <c r="C1225" s="1083" t="s">
        <v>442</v>
      </c>
      <c r="D1225" s="1090" t="s">
        <v>1730</v>
      </c>
    </row>
    <row r="1226" spans="3:4">
      <c r="C1226" s="1083" t="s">
        <v>442</v>
      </c>
      <c r="D1226" s="1090" t="s">
        <v>1731</v>
      </c>
    </row>
    <row r="1227" spans="3:4">
      <c r="C1227" s="1083" t="s">
        <v>442</v>
      </c>
      <c r="D1227" s="1090" t="s">
        <v>1732</v>
      </c>
    </row>
    <row r="1228" spans="3:4">
      <c r="C1228" s="1083" t="s">
        <v>442</v>
      </c>
      <c r="D1228" s="1090" t="s">
        <v>1733</v>
      </c>
    </row>
    <row r="1229" spans="3:4">
      <c r="C1229" s="1083" t="s">
        <v>442</v>
      </c>
      <c r="D1229" s="1090" t="s">
        <v>1735</v>
      </c>
    </row>
    <row r="1230" spans="3:4">
      <c r="C1230" s="1083" t="s">
        <v>442</v>
      </c>
      <c r="D1230" s="1090" t="s">
        <v>665</v>
      </c>
    </row>
    <row r="1231" spans="3:4">
      <c r="C1231" s="1083" t="s">
        <v>442</v>
      </c>
      <c r="D1231" s="1090" t="s">
        <v>964</v>
      </c>
    </row>
    <row r="1232" spans="3:4">
      <c r="C1232" s="1083" t="s">
        <v>442</v>
      </c>
      <c r="D1232" s="1090" t="s">
        <v>1736</v>
      </c>
    </row>
    <row r="1233" spans="3:4">
      <c r="C1233" s="1083" t="s">
        <v>442</v>
      </c>
      <c r="D1233" s="1090" t="s">
        <v>297</v>
      </c>
    </row>
    <row r="1234" spans="3:4">
      <c r="C1234" s="1083" t="s">
        <v>442</v>
      </c>
      <c r="D1234" s="1090" t="s">
        <v>1738</v>
      </c>
    </row>
    <row r="1235" spans="3:4">
      <c r="C1235" s="1083" t="s">
        <v>442</v>
      </c>
      <c r="D1235" s="1090" t="s">
        <v>1740</v>
      </c>
    </row>
    <row r="1236" spans="3:4">
      <c r="C1236" s="1083" t="s">
        <v>442</v>
      </c>
      <c r="D1236" s="1090" t="s">
        <v>1741</v>
      </c>
    </row>
    <row r="1237" spans="3:4">
      <c r="C1237" s="1083" t="s">
        <v>442</v>
      </c>
      <c r="D1237" s="1090" t="s">
        <v>1742</v>
      </c>
    </row>
    <row r="1238" spans="3:4">
      <c r="C1238" s="1083" t="s">
        <v>442</v>
      </c>
      <c r="D1238" s="1090" t="s">
        <v>1366</v>
      </c>
    </row>
    <row r="1239" spans="3:4">
      <c r="C1239" s="1083" t="s">
        <v>442</v>
      </c>
      <c r="D1239" s="1090" t="s">
        <v>1744</v>
      </c>
    </row>
    <row r="1240" spans="3:4">
      <c r="C1240" s="1083" t="s">
        <v>442</v>
      </c>
      <c r="D1240" s="1090" t="s">
        <v>455</v>
      </c>
    </row>
    <row r="1241" spans="3:4">
      <c r="C1241" s="1083" t="s">
        <v>442</v>
      </c>
      <c r="D1241" s="1090" t="s">
        <v>1745</v>
      </c>
    </row>
    <row r="1242" spans="3:4">
      <c r="C1242" s="1083" t="s">
        <v>442</v>
      </c>
      <c r="D1242" s="1090" t="s">
        <v>1457</v>
      </c>
    </row>
    <row r="1243" spans="3:4">
      <c r="C1243" s="1083" t="s">
        <v>442</v>
      </c>
      <c r="D1243" s="1090" t="s">
        <v>1746</v>
      </c>
    </row>
    <row r="1244" spans="3:4">
      <c r="C1244" s="1083" t="s">
        <v>1748</v>
      </c>
      <c r="D1244" s="1090" t="s">
        <v>1750</v>
      </c>
    </row>
    <row r="1245" spans="3:4">
      <c r="C1245" s="1083" t="s">
        <v>1748</v>
      </c>
      <c r="D1245" s="1090" t="s">
        <v>1546</v>
      </c>
    </row>
    <row r="1246" spans="3:4">
      <c r="C1246" s="1083" t="s">
        <v>1748</v>
      </c>
      <c r="D1246" s="1090" t="s">
        <v>1682</v>
      </c>
    </row>
    <row r="1247" spans="3:4">
      <c r="C1247" s="1083" t="s">
        <v>1748</v>
      </c>
      <c r="D1247" s="1090" t="s">
        <v>1751</v>
      </c>
    </row>
    <row r="1248" spans="3:4">
      <c r="C1248" s="1083" t="s">
        <v>1748</v>
      </c>
      <c r="D1248" s="1090" t="s">
        <v>1753</v>
      </c>
    </row>
    <row r="1249" spans="3:4">
      <c r="C1249" s="1083" t="s">
        <v>1748</v>
      </c>
      <c r="D1249" s="1090" t="s">
        <v>1754</v>
      </c>
    </row>
    <row r="1250" spans="3:4">
      <c r="C1250" s="1083" t="s">
        <v>1748</v>
      </c>
      <c r="D1250" s="1090" t="s">
        <v>1291</v>
      </c>
    </row>
    <row r="1251" spans="3:4">
      <c r="C1251" s="1083" t="s">
        <v>1748</v>
      </c>
      <c r="D1251" s="1090" t="s">
        <v>1755</v>
      </c>
    </row>
    <row r="1252" spans="3:4">
      <c r="C1252" s="1083" t="s">
        <v>1748</v>
      </c>
      <c r="D1252" s="1090" t="s">
        <v>544</v>
      </c>
    </row>
    <row r="1253" spans="3:4">
      <c r="C1253" s="1083" t="s">
        <v>1748</v>
      </c>
      <c r="D1253" s="1090" t="s">
        <v>1757</v>
      </c>
    </row>
    <row r="1254" spans="3:4">
      <c r="C1254" s="1083" t="s">
        <v>1748</v>
      </c>
      <c r="D1254" s="1090" t="s">
        <v>1575</v>
      </c>
    </row>
    <row r="1255" spans="3:4">
      <c r="C1255" s="1083" t="s">
        <v>1748</v>
      </c>
      <c r="D1255" s="1090" t="s">
        <v>1758</v>
      </c>
    </row>
    <row r="1256" spans="3:4">
      <c r="C1256" s="1083" t="s">
        <v>1748</v>
      </c>
      <c r="D1256" s="1090" t="s">
        <v>1759</v>
      </c>
    </row>
    <row r="1257" spans="3:4">
      <c r="C1257" s="1083" t="s">
        <v>1748</v>
      </c>
      <c r="D1257" s="1090" t="s">
        <v>1139</v>
      </c>
    </row>
    <row r="1258" spans="3:4">
      <c r="C1258" s="1083" t="s">
        <v>1748</v>
      </c>
      <c r="D1258" s="1090" t="s">
        <v>1760</v>
      </c>
    </row>
    <row r="1259" spans="3:4">
      <c r="C1259" s="1083" t="s">
        <v>1748</v>
      </c>
      <c r="D1259" s="1090" t="s">
        <v>1761</v>
      </c>
    </row>
    <row r="1260" spans="3:4">
      <c r="C1260" s="1083" t="s">
        <v>1748</v>
      </c>
      <c r="D1260" s="1090" t="s">
        <v>1438</v>
      </c>
    </row>
    <row r="1261" spans="3:4">
      <c r="C1261" s="1083" t="s">
        <v>1748</v>
      </c>
      <c r="D1261" s="1090" t="s">
        <v>104</v>
      </c>
    </row>
    <row r="1262" spans="3:4">
      <c r="C1262" s="1083" t="s">
        <v>1748</v>
      </c>
      <c r="D1262" s="1090" t="s">
        <v>116</v>
      </c>
    </row>
    <row r="1263" spans="3:4">
      <c r="C1263" s="1083" t="s">
        <v>1748</v>
      </c>
      <c r="D1263" s="1090" t="s">
        <v>1467</v>
      </c>
    </row>
    <row r="1264" spans="3:4">
      <c r="C1264" s="1083" t="s">
        <v>1748</v>
      </c>
      <c r="D1264" s="1090" t="s">
        <v>1762</v>
      </c>
    </row>
    <row r="1265" spans="3:4">
      <c r="C1265" s="1083" t="s">
        <v>1748</v>
      </c>
      <c r="D1265" s="1090" t="s">
        <v>1763</v>
      </c>
    </row>
    <row r="1266" spans="3:4">
      <c r="C1266" s="1083" t="s">
        <v>1748</v>
      </c>
      <c r="D1266" s="1090" t="s">
        <v>1764</v>
      </c>
    </row>
    <row r="1267" spans="3:4">
      <c r="C1267" s="1083" t="s">
        <v>1748</v>
      </c>
      <c r="D1267" s="1090" t="s">
        <v>1765</v>
      </c>
    </row>
    <row r="1268" spans="3:4">
      <c r="C1268" s="1083" t="s">
        <v>1748</v>
      </c>
      <c r="D1268" s="1090" t="s">
        <v>909</v>
      </c>
    </row>
    <row r="1269" spans="3:4">
      <c r="C1269" s="1083" t="s">
        <v>1748</v>
      </c>
      <c r="D1269" s="1090" t="s">
        <v>1312</v>
      </c>
    </row>
    <row r="1270" spans="3:4">
      <c r="C1270" s="1083" t="s">
        <v>1748</v>
      </c>
      <c r="D1270" s="1090" t="s">
        <v>1766</v>
      </c>
    </row>
    <row r="1271" spans="3:4">
      <c r="C1271" s="1083" t="s">
        <v>1748</v>
      </c>
      <c r="D1271" s="1090" t="s">
        <v>1663</v>
      </c>
    </row>
    <row r="1272" spans="3:4">
      <c r="C1272" s="1083" t="s">
        <v>1748</v>
      </c>
      <c r="D1272" s="1090" t="s">
        <v>1767</v>
      </c>
    </row>
    <row r="1273" spans="3:4">
      <c r="C1273" s="1083" t="s">
        <v>1748</v>
      </c>
      <c r="D1273" s="1090" t="s">
        <v>1769</v>
      </c>
    </row>
    <row r="1274" spans="3:4">
      <c r="C1274" s="1083" t="s">
        <v>1770</v>
      </c>
      <c r="D1274" s="1090" t="s">
        <v>1772</v>
      </c>
    </row>
    <row r="1275" spans="3:4">
      <c r="C1275" s="1083" t="s">
        <v>1770</v>
      </c>
      <c r="D1275" s="1090" t="s">
        <v>1775</v>
      </c>
    </row>
    <row r="1276" spans="3:4">
      <c r="C1276" s="1083" t="s">
        <v>1770</v>
      </c>
      <c r="D1276" s="1090" t="s">
        <v>1777</v>
      </c>
    </row>
    <row r="1277" spans="3:4">
      <c r="C1277" s="1083" t="s">
        <v>1770</v>
      </c>
      <c r="D1277" s="1090" t="s">
        <v>1778</v>
      </c>
    </row>
    <row r="1278" spans="3:4">
      <c r="C1278" s="1083" t="s">
        <v>1770</v>
      </c>
      <c r="D1278" s="1090" t="s">
        <v>1780</v>
      </c>
    </row>
    <row r="1279" spans="3:4">
      <c r="C1279" s="1083" t="s">
        <v>1770</v>
      </c>
      <c r="D1279" s="1090" t="s">
        <v>1781</v>
      </c>
    </row>
    <row r="1280" spans="3:4">
      <c r="C1280" s="1083" t="s">
        <v>1770</v>
      </c>
      <c r="D1280" s="1090" t="s">
        <v>1783</v>
      </c>
    </row>
    <row r="1281" spans="3:4">
      <c r="C1281" s="1083" t="s">
        <v>1770</v>
      </c>
      <c r="D1281" s="1090" t="s">
        <v>1784</v>
      </c>
    </row>
    <row r="1282" spans="3:4">
      <c r="C1282" s="1083" t="s">
        <v>1770</v>
      </c>
      <c r="D1282" s="1090" t="s">
        <v>1785</v>
      </c>
    </row>
    <row r="1283" spans="3:4">
      <c r="C1283" s="1083" t="s">
        <v>1770</v>
      </c>
      <c r="D1283" s="1090" t="s">
        <v>913</v>
      </c>
    </row>
    <row r="1284" spans="3:4">
      <c r="C1284" s="1083" t="s">
        <v>1770</v>
      </c>
      <c r="D1284" s="1090" t="s">
        <v>1685</v>
      </c>
    </row>
    <row r="1285" spans="3:4">
      <c r="C1285" s="1083" t="s">
        <v>1770</v>
      </c>
      <c r="D1285" s="1090" t="s">
        <v>1786</v>
      </c>
    </row>
    <row r="1286" spans="3:4">
      <c r="C1286" s="1083" t="s">
        <v>1770</v>
      </c>
      <c r="D1286" s="1090" t="s">
        <v>1787</v>
      </c>
    </row>
    <row r="1287" spans="3:4">
      <c r="C1287" s="1083" t="s">
        <v>1770</v>
      </c>
      <c r="D1287" s="1090" t="s">
        <v>475</v>
      </c>
    </row>
    <row r="1288" spans="3:4">
      <c r="C1288" s="1083" t="s">
        <v>1770</v>
      </c>
      <c r="D1288" s="1090" t="s">
        <v>810</v>
      </c>
    </row>
    <row r="1289" spans="3:4">
      <c r="C1289" s="1083" t="s">
        <v>1770</v>
      </c>
      <c r="D1289" s="1090" t="s">
        <v>1788</v>
      </c>
    </row>
    <row r="1290" spans="3:4">
      <c r="C1290" s="1083" t="s">
        <v>1770</v>
      </c>
      <c r="D1290" s="1090" t="s">
        <v>1789</v>
      </c>
    </row>
    <row r="1291" spans="3:4">
      <c r="C1291" s="1083" t="s">
        <v>1770</v>
      </c>
      <c r="D1291" s="1090" t="s">
        <v>1635</v>
      </c>
    </row>
    <row r="1292" spans="3:4">
      <c r="C1292" s="1083" t="s">
        <v>1770</v>
      </c>
      <c r="D1292" s="1090" t="s">
        <v>1791</v>
      </c>
    </row>
    <row r="1293" spans="3:4">
      <c r="C1293" s="1083" t="s">
        <v>1792</v>
      </c>
      <c r="D1293" s="1090" t="s">
        <v>1793</v>
      </c>
    </row>
    <row r="1294" spans="3:4">
      <c r="C1294" s="1083" t="s">
        <v>1792</v>
      </c>
      <c r="D1294" s="1090" t="s">
        <v>1686</v>
      </c>
    </row>
    <row r="1295" spans="3:4">
      <c r="C1295" s="1083" t="s">
        <v>1792</v>
      </c>
      <c r="D1295" s="1090" t="s">
        <v>1795</v>
      </c>
    </row>
    <row r="1296" spans="3:4">
      <c r="C1296" s="1083" t="s">
        <v>1792</v>
      </c>
      <c r="D1296" s="1090" t="s">
        <v>1796</v>
      </c>
    </row>
    <row r="1297" spans="3:4">
      <c r="C1297" s="1083" t="s">
        <v>1792</v>
      </c>
      <c r="D1297" s="1090" t="s">
        <v>584</v>
      </c>
    </row>
    <row r="1298" spans="3:4">
      <c r="C1298" s="1083" t="s">
        <v>1792</v>
      </c>
      <c r="D1298" s="1090" t="s">
        <v>1797</v>
      </c>
    </row>
    <row r="1299" spans="3:4">
      <c r="C1299" s="1083" t="s">
        <v>1792</v>
      </c>
      <c r="D1299" s="1090" t="s">
        <v>1697</v>
      </c>
    </row>
    <row r="1300" spans="3:4">
      <c r="C1300" s="1083" t="s">
        <v>1792</v>
      </c>
      <c r="D1300" s="1090" t="s">
        <v>1294</v>
      </c>
    </row>
    <row r="1301" spans="3:4">
      <c r="C1301" s="1083" t="s">
        <v>1792</v>
      </c>
      <c r="D1301" s="1090" t="s">
        <v>926</v>
      </c>
    </row>
    <row r="1302" spans="3:4">
      <c r="C1302" s="1083" t="s">
        <v>1792</v>
      </c>
      <c r="D1302" s="1090" t="s">
        <v>597</v>
      </c>
    </row>
    <row r="1303" spans="3:4">
      <c r="C1303" s="1083" t="s">
        <v>1792</v>
      </c>
      <c r="D1303" s="1090" t="s">
        <v>1798</v>
      </c>
    </row>
    <row r="1304" spans="3:4">
      <c r="C1304" s="1083" t="s">
        <v>1792</v>
      </c>
      <c r="D1304" s="1090" t="s">
        <v>639</v>
      </c>
    </row>
    <row r="1305" spans="3:4">
      <c r="C1305" s="1083" t="s">
        <v>1792</v>
      </c>
      <c r="D1305" s="1090" t="s">
        <v>1799</v>
      </c>
    </row>
    <row r="1306" spans="3:4">
      <c r="C1306" s="1083" t="s">
        <v>1792</v>
      </c>
      <c r="D1306" s="1090" t="s">
        <v>1154</v>
      </c>
    </row>
    <row r="1307" spans="3:4">
      <c r="C1307" s="1083" t="s">
        <v>1792</v>
      </c>
      <c r="D1307" s="1090" t="s">
        <v>1800</v>
      </c>
    </row>
    <row r="1308" spans="3:4">
      <c r="C1308" s="1083" t="s">
        <v>1792</v>
      </c>
      <c r="D1308" s="1090" t="s">
        <v>1803</v>
      </c>
    </row>
    <row r="1309" spans="3:4">
      <c r="C1309" s="1083" t="s">
        <v>1792</v>
      </c>
      <c r="D1309" s="1090" t="s">
        <v>728</v>
      </c>
    </row>
    <row r="1310" spans="3:4">
      <c r="C1310" s="1083" t="s">
        <v>1792</v>
      </c>
      <c r="D1310" s="1090" t="s">
        <v>1804</v>
      </c>
    </row>
    <row r="1311" spans="3:4">
      <c r="C1311" s="1083" t="s">
        <v>1792</v>
      </c>
      <c r="D1311" s="1090" t="s">
        <v>1805</v>
      </c>
    </row>
    <row r="1312" spans="3:4">
      <c r="C1312" s="1083" t="s">
        <v>1806</v>
      </c>
      <c r="D1312" s="1090" t="s">
        <v>1808</v>
      </c>
    </row>
    <row r="1313" spans="3:4">
      <c r="C1313" s="1083" t="s">
        <v>1806</v>
      </c>
      <c r="D1313" s="1090" t="s">
        <v>1706</v>
      </c>
    </row>
    <row r="1314" spans="3:4">
      <c r="C1314" s="1083" t="s">
        <v>1806</v>
      </c>
      <c r="D1314" s="1090" t="s">
        <v>1810</v>
      </c>
    </row>
    <row r="1315" spans="3:4">
      <c r="C1315" s="1083" t="s">
        <v>1806</v>
      </c>
      <c r="D1315" s="1090" t="s">
        <v>1811</v>
      </c>
    </row>
    <row r="1316" spans="3:4">
      <c r="C1316" s="1083" t="s">
        <v>1806</v>
      </c>
      <c r="D1316" s="1090" t="s">
        <v>1790</v>
      </c>
    </row>
    <row r="1317" spans="3:4">
      <c r="C1317" s="1083" t="s">
        <v>1806</v>
      </c>
      <c r="D1317" s="1090" t="s">
        <v>679</v>
      </c>
    </row>
    <row r="1318" spans="3:4">
      <c r="C1318" s="1083" t="s">
        <v>1806</v>
      </c>
      <c r="D1318" s="1090" t="s">
        <v>1812</v>
      </c>
    </row>
    <row r="1319" spans="3:4">
      <c r="C1319" s="1083" t="s">
        <v>1806</v>
      </c>
      <c r="D1319" s="1090" t="s">
        <v>1816</v>
      </c>
    </row>
    <row r="1320" spans="3:4">
      <c r="C1320" s="1083" t="s">
        <v>1806</v>
      </c>
      <c r="D1320" s="1090" t="s">
        <v>1818</v>
      </c>
    </row>
    <row r="1321" spans="3:4">
      <c r="C1321" s="1083" t="s">
        <v>1806</v>
      </c>
      <c r="D1321" s="1090" t="s">
        <v>1819</v>
      </c>
    </row>
    <row r="1322" spans="3:4">
      <c r="C1322" s="1083" t="s">
        <v>1806</v>
      </c>
      <c r="D1322" s="1090" t="s">
        <v>1820</v>
      </c>
    </row>
    <row r="1323" spans="3:4">
      <c r="C1323" s="1083" t="s">
        <v>1806</v>
      </c>
      <c r="D1323" s="1090" t="s">
        <v>1473</v>
      </c>
    </row>
    <row r="1324" spans="3:4">
      <c r="C1324" s="1083" t="s">
        <v>1806</v>
      </c>
      <c r="D1324" s="1090" t="s">
        <v>1821</v>
      </c>
    </row>
    <row r="1325" spans="3:4">
      <c r="C1325" s="1083" t="s">
        <v>1806</v>
      </c>
      <c r="D1325" s="1090" t="s">
        <v>1822</v>
      </c>
    </row>
    <row r="1326" spans="3:4">
      <c r="C1326" s="1083" t="s">
        <v>1806</v>
      </c>
      <c r="D1326" s="1090" t="s">
        <v>1823</v>
      </c>
    </row>
    <row r="1327" spans="3:4">
      <c r="C1327" s="1083" t="s">
        <v>1806</v>
      </c>
      <c r="D1327" s="1090" t="s">
        <v>1824</v>
      </c>
    </row>
    <row r="1328" spans="3:4">
      <c r="C1328" s="1083" t="s">
        <v>1806</v>
      </c>
      <c r="D1328" s="1090" t="s">
        <v>760</v>
      </c>
    </row>
    <row r="1329" spans="3:4">
      <c r="C1329" s="1083" t="s">
        <v>1806</v>
      </c>
      <c r="D1329" s="1090" t="s">
        <v>1825</v>
      </c>
    </row>
    <row r="1330" spans="3:4">
      <c r="C1330" s="1083" t="s">
        <v>1806</v>
      </c>
      <c r="D1330" s="1090" t="s">
        <v>593</v>
      </c>
    </row>
    <row r="1331" spans="3:4">
      <c r="C1331" s="1083" t="s">
        <v>1806</v>
      </c>
      <c r="D1331" s="1090" t="s">
        <v>187</v>
      </c>
    </row>
    <row r="1332" spans="3:4">
      <c r="C1332" s="1083" t="s">
        <v>1806</v>
      </c>
      <c r="D1332" s="1090" t="s">
        <v>1827</v>
      </c>
    </row>
    <row r="1333" spans="3:4">
      <c r="C1333" s="1083" t="s">
        <v>1806</v>
      </c>
      <c r="D1333" s="1090" t="s">
        <v>1337</v>
      </c>
    </row>
    <row r="1334" spans="3:4">
      <c r="C1334" s="1083" t="s">
        <v>1806</v>
      </c>
      <c r="D1334" s="1090" t="s">
        <v>1829</v>
      </c>
    </row>
    <row r="1335" spans="3:4">
      <c r="C1335" s="1083" t="s">
        <v>1806</v>
      </c>
      <c r="D1335" s="1090" t="s">
        <v>1830</v>
      </c>
    </row>
    <row r="1336" spans="3:4">
      <c r="C1336" s="1083" t="s">
        <v>1806</v>
      </c>
      <c r="D1336" s="1090" t="s">
        <v>127</v>
      </c>
    </row>
    <row r="1337" spans="3:4">
      <c r="C1337" s="1083" t="s">
        <v>1806</v>
      </c>
      <c r="D1337" s="1090" t="s">
        <v>1831</v>
      </c>
    </row>
    <row r="1338" spans="3:4">
      <c r="C1338" s="1083" t="s">
        <v>1806</v>
      </c>
      <c r="D1338" s="1090" t="s">
        <v>1169</v>
      </c>
    </row>
    <row r="1339" spans="3:4">
      <c r="C1339" s="1083" t="s">
        <v>1833</v>
      </c>
      <c r="D1339" s="1090" t="s">
        <v>1835</v>
      </c>
    </row>
    <row r="1340" spans="3:4">
      <c r="C1340" s="1083" t="s">
        <v>1833</v>
      </c>
      <c r="D1340" s="1090" t="s">
        <v>1836</v>
      </c>
    </row>
    <row r="1341" spans="3:4">
      <c r="C1341" s="1083" t="s">
        <v>1833</v>
      </c>
      <c r="D1341" s="1090" t="s">
        <v>1839</v>
      </c>
    </row>
    <row r="1342" spans="3:4">
      <c r="C1342" s="1083" t="s">
        <v>1833</v>
      </c>
      <c r="D1342" s="1090" t="s">
        <v>1440</v>
      </c>
    </row>
    <row r="1343" spans="3:4">
      <c r="C1343" s="1083" t="s">
        <v>1833</v>
      </c>
      <c r="D1343" s="1090" t="s">
        <v>132</v>
      </c>
    </row>
    <row r="1344" spans="3:4">
      <c r="C1344" s="1083" t="s">
        <v>1833</v>
      </c>
      <c r="D1344" s="1090" t="s">
        <v>1327</v>
      </c>
    </row>
    <row r="1345" spans="3:4">
      <c r="C1345" s="1083" t="s">
        <v>1833</v>
      </c>
      <c r="D1345" s="1090" t="s">
        <v>415</v>
      </c>
    </row>
    <row r="1346" spans="3:4">
      <c r="C1346" s="1083" t="s">
        <v>1833</v>
      </c>
      <c r="D1346" s="1090" t="s">
        <v>1409</v>
      </c>
    </row>
    <row r="1347" spans="3:4">
      <c r="C1347" s="1083" t="s">
        <v>1833</v>
      </c>
      <c r="D1347" s="1090" t="s">
        <v>1840</v>
      </c>
    </row>
    <row r="1348" spans="3:4">
      <c r="C1348" s="1083" t="s">
        <v>1833</v>
      </c>
      <c r="D1348" s="1090" t="s">
        <v>1618</v>
      </c>
    </row>
    <row r="1349" spans="3:4">
      <c r="C1349" s="1083" t="s">
        <v>1833</v>
      </c>
      <c r="D1349" s="1090" t="s">
        <v>1841</v>
      </c>
    </row>
    <row r="1350" spans="3:4">
      <c r="C1350" s="1083" t="s">
        <v>1833</v>
      </c>
      <c r="D1350" s="1090" t="s">
        <v>883</v>
      </c>
    </row>
    <row r="1351" spans="3:4">
      <c r="C1351" s="1083" t="s">
        <v>1833</v>
      </c>
      <c r="D1351" s="1090" t="s">
        <v>51</v>
      </c>
    </row>
    <row r="1352" spans="3:4">
      <c r="C1352" s="1083" t="s">
        <v>1833</v>
      </c>
      <c r="D1352" s="1090" t="s">
        <v>1842</v>
      </c>
    </row>
    <row r="1353" spans="3:4">
      <c r="C1353" s="1083" t="s">
        <v>1833</v>
      </c>
      <c r="D1353" s="1090" t="s">
        <v>831</v>
      </c>
    </row>
    <row r="1354" spans="3:4">
      <c r="C1354" s="1083" t="s">
        <v>1833</v>
      </c>
      <c r="D1354" s="1090" t="s">
        <v>387</v>
      </c>
    </row>
    <row r="1355" spans="3:4">
      <c r="C1355" s="1083" t="s">
        <v>1833</v>
      </c>
      <c r="D1355" s="1090" t="s">
        <v>1843</v>
      </c>
    </row>
    <row r="1356" spans="3:4">
      <c r="C1356" s="1083" t="s">
        <v>1833</v>
      </c>
      <c r="D1356" s="1090" t="s">
        <v>1845</v>
      </c>
    </row>
    <row r="1357" spans="3:4">
      <c r="C1357" s="1083" t="s">
        <v>1833</v>
      </c>
      <c r="D1357" s="1090" t="s">
        <v>1192</v>
      </c>
    </row>
    <row r="1358" spans="3:4">
      <c r="C1358" s="1083" t="s">
        <v>1833</v>
      </c>
      <c r="D1358" s="1090" t="s">
        <v>1847</v>
      </c>
    </row>
    <row r="1359" spans="3:4">
      <c r="C1359" s="1083" t="s">
        <v>1833</v>
      </c>
      <c r="D1359" s="1090" t="s">
        <v>1035</v>
      </c>
    </row>
    <row r="1360" spans="3:4">
      <c r="C1360" s="1083" t="s">
        <v>1833</v>
      </c>
      <c r="D1360" s="1090" t="s">
        <v>1849</v>
      </c>
    </row>
    <row r="1361" spans="3:4">
      <c r="C1361" s="1083" t="s">
        <v>1833</v>
      </c>
      <c r="D1361" s="1090" t="s">
        <v>1850</v>
      </c>
    </row>
    <row r="1362" spans="3:4">
      <c r="C1362" s="1083" t="s">
        <v>985</v>
      </c>
      <c r="D1362" s="1090" t="s">
        <v>1743</v>
      </c>
    </row>
    <row r="1363" spans="3:4">
      <c r="C1363" s="1083" t="s">
        <v>985</v>
      </c>
      <c r="D1363" s="1090" t="s">
        <v>1851</v>
      </c>
    </row>
    <row r="1364" spans="3:4">
      <c r="C1364" s="1083" t="s">
        <v>985</v>
      </c>
      <c r="D1364" s="1090" t="s">
        <v>1852</v>
      </c>
    </row>
    <row r="1365" spans="3:4">
      <c r="C1365" s="1083" t="s">
        <v>985</v>
      </c>
      <c r="D1365" s="1090" t="s">
        <v>1200</v>
      </c>
    </row>
    <row r="1366" spans="3:4">
      <c r="C1366" s="1083" t="s">
        <v>985</v>
      </c>
      <c r="D1366" s="1090" t="s">
        <v>1188</v>
      </c>
    </row>
    <row r="1367" spans="3:4">
      <c r="C1367" s="1083" t="s">
        <v>985</v>
      </c>
      <c r="D1367" s="1090" t="s">
        <v>1854</v>
      </c>
    </row>
    <row r="1368" spans="3:4">
      <c r="C1368" s="1083" t="s">
        <v>985</v>
      </c>
      <c r="D1368" s="1090" t="s">
        <v>1855</v>
      </c>
    </row>
    <row r="1369" spans="3:4">
      <c r="C1369" s="1083" t="s">
        <v>985</v>
      </c>
      <c r="D1369" s="1090" t="s">
        <v>1419</v>
      </c>
    </row>
    <row r="1370" spans="3:4">
      <c r="C1370" s="1083" t="s">
        <v>985</v>
      </c>
      <c r="D1370" s="1090" t="s">
        <v>28</v>
      </c>
    </row>
    <row r="1371" spans="3:4">
      <c r="C1371" s="1083" t="s">
        <v>985</v>
      </c>
      <c r="D1371" s="1090" t="s">
        <v>604</v>
      </c>
    </row>
    <row r="1372" spans="3:4">
      <c r="C1372" s="1083" t="s">
        <v>985</v>
      </c>
      <c r="D1372" s="1090" t="s">
        <v>1279</v>
      </c>
    </row>
    <row r="1373" spans="3:4">
      <c r="C1373" s="1083" t="s">
        <v>985</v>
      </c>
      <c r="D1373" s="1090" t="s">
        <v>271</v>
      </c>
    </row>
    <row r="1374" spans="3:4">
      <c r="C1374" s="1083" t="s">
        <v>985</v>
      </c>
      <c r="D1374" s="1090" t="s">
        <v>1837</v>
      </c>
    </row>
    <row r="1375" spans="3:4">
      <c r="C1375" s="1083" t="s">
        <v>985</v>
      </c>
      <c r="D1375" s="1090" t="s">
        <v>1354</v>
      </c>
    </row>
    <row r="1376" spans="3:4">
      <c r="C1376" s="1083" t="s">
        <v>985</v>
      </c>
      <c r="D1376" s="1090" t="s">
        <v>1085</v>
      </c>
    </row>
    <row r="1377" spans="3:5">
      <c r="C1377" s="1083" t="s">
        <v>985</v>
      </c>
      <c r="D1377" s="1090" t="s">
        <v>1856</v>
      </c>
    </row>
    <row r="1378" spans="3:5">
      <c r="C1378" s="1083" t="s">
        <v>985</v>
      </c>
      <c r="D1378" s="1090" t="s">
        <v>1581</v>
      </c>
    </row>
    <row r="1379" spans="3:5">
      <c r="C1379" s="1083" t="s">
        <v>985</v>
      </c>
      <c r="D1379" s="1090" t="s">
        <v>1858</v>
      </c>
    </row>
    <row r="1380" spans="3:5">
      <c r="C1380" s="1083" t="s">
        <v>985</v>
      </c>
      <c r="D1380" s="1090" t="s">
        <v>843</v>
      </c>
    </row>
    <row r="1381" spans="3:5">
      <c r="C1381" s="1083" t="s">
        <v>1410</v>
      </c>
      <c r="D1381" s="1090" t="s">
        <v>339</v>
      </c>
      <c r="E1381" s="699"/>
    </row>
    <row r="1382" spans="3:5">
      <c r="C1382" s="1083" t="s">
        <v>1410</v>
      </c>
      <c r="D1382" s="1090" t="s">
        <v>494</v>
      </c>
    </row>
    <row r="1383" spans="3:5">
      <c r="C1383" s="1083" t="s">
        <v>1410</v>
      </c>
      <c r="D1383" s="1090" t="s">
        <v>1104</v>
      </c>
    </row>
    <row r="1384" spans="3:5">
      <c r="C1384" s="1083" t="s">
        <v>1410</v>
      </c>
      <c r="D1384" s="1090" t="s">
        <v>398</v>
      </c>
    </row>
    <row r="1385" spans="3:5">
      <c r="C1385" s="1083" t="s">
        <v>1410</v>
      </c>
      <c r="D1385" s="1090" t="s">
        <v>1260</v>
      </c>
    </row>
    <row r="1386" spans="3:5">
      <c r="C1386" s="1083" t="s">
        <v>1410</v>
      </c>
      <c r="D1386" s="1090" t="s">
        <v>1859</v>
      </c>
    </row>
    <row r="1387" spans="3:5">
      <c r="C1387" s="1083" t="s">
        <v>1410</v>
      </c>
      <c r="D1387" s="1090" t="s">
        <v>1860</v>
      </c>
    </row>
    <row r="1388" spans="3:5">
      <c r="C1388" s="1083" t="s">
        <v>1410</v>
      </c>
      <c r="D1388" s="1090" t="s">
        <v>1345</v>
      </c>
    </row>
    <row r="1389" spans="3:5">
      <c r="C1389" s="1083" t="s">
        <v>1410</v>
      </c>
      <c r="D1389" s="1090" t="s">
        <v>22</v>
      </c>
    </row>
    <row r="1390" spans="3:5">
      <c r="C1390" s="1083" t="s">
        <v>1410</v>
      </c>
      <c r="D1390" s="1090" t="s">
        <v>303</v>
      </c>
    </row>
    <row r="1391" spans="3:5">
      <c r="C1391" s="1083" t="s">
        <v>1410</v>
      </c>
      <c r="D1391" s="1090" t="s">
        <v>1861</v>
      </c>
    </row>
    <row r="1392" spans="3:5">
      <c r="C1392" s="1083" t="s">
        <v>1410</v>
      </c>
      <c r="D1392" s="1090" t="s">
        <v>1256</v>
      </c>
    </row>
    <row r="1393" spans="3:4">
      <c r="C1393" s="1083" t="s">
        <v>1410</v>
      </c>
      <c r="D1393" s="1090" t="s">
        <v>1862</v>
      </c>
    </row>
    <row r="1394" spans="3:4">
      <c r="C1394" s="1083" t="s">
        <v>1410</v>
      </c>
      <c r="D1394" s="1090" t="s">
        <v>1863</v>
      </c>
    </row>
    <row r="1395" spans="3:4">
      <c r="C1395" s="1083" t="s">
        <v>1410</v>
      </c>
      <c r="D1395" s="1090" t="s">
        <v>1864</v>
      </c>
    </row>
    <row r="1396" spans="3:4">
      <c r="C1396" s="1083" t="s">
        <v>1410</v>
      </c>
      <c r="D1396" s="1090" t="s">
        <v>66</v>
      </c>
    </row>
    <row r="1397" spans="3:4">
      <c r="C1397" s="1083" t="s">
        <v>1410</v>
      </c>
      <c r="D1397" s="1090" t="s">
        <v>1866</v>
      </c>
    </row>
    <row r="1398" spans="3:4">
      <c r="C1398" s="1083" t="s">
        <v>1410</v>
      </c>
      <c r="D1398" s="1090" t="s">
        <v>1398</v>
      </c>
    </row>
    <row r="1399" spans="3:4">
      <c r="C1399" s="1083" t="s">
        <v>1410</v>
      </c>
      <c r="D1399" s="1090" t="s">
        <v>787</v>
      </c>
    </row>
    <row r="1400" spans="3:4">
      <c r="C1400" s="1083" t="s">
        <v>1410</v>
      </c>
      <c r="D1400" s="1090" t="s">
        <v>1867</v>
      </c>
    </row>
    <row r="1401" spans="3:4">
      <c r="C1401" s="1083" t="s">
        <v>1410</v>
      </c>
      <c r="D1401" s="1090" t="s">
        <v>1092</v>
      </c>
    </row>
    <row r="1402" spans="3:4">
      <c r="C1402" s="1083" t="s">
        <v>1410</v>
      </c>
      <c r="D1402" s="1090" t="s">
        <v>1868</v>
      </c>
    </row>
    <row r="1403" spans="3:4">
      <c r="C1403" s="1083" t="s">
        <v>1410</v>
      </c>
      <c r="D1403" s="1090" t="s">
        <v>741</v>
      </c>
    </row>
    <row r="1404" spans="3:4">
      <c r="C1404" s="1083" t="s">
        <v>1410</v>
      </c>
      <c r="D1404" s="1090" t="s">
        <v>358</v>
      </c>
    </row>
    <row r="1405" spans="3:4">
      <c r="C1405" s="1083" t="s">
        <v>1807</v>
      </c>
      <c r="D1405" s="1090" t="s">
        <v>1871</v>
      </c>
    </row>
    <row r="1406" spans="3:4">
      <c r="C1406" s="1083" t="s">
        <v>1807</v>
      </c>
      <c r="D1406" s="1090" t="s">
        <v>1872</v>
      </c>
    </row>
    <row r="1407" spans="3:4">
      <c r="C1407" s="1083" t="s">
        <v>1807</v>
      </c>
      <c r="D1407" s="1090" t="s">
        <v>1873</v>
      </c>
    </row>
    <row r="1408" spans="3:4">
      <c r="C1408" s="1083" t="s">
        <v>1807</v>
      </c>
      <c r="D1408" s="1090" t="s">
        <v>1875</v>
      </c>
    </row>
    <row r="1409" spans="3:4">
      <c r="C1409" s="1083" t="s">
        <v>1807</v>
      </c>
      <c r="D1409" s="1090" t="s">
        <v>1876</v>
      </c>
    </row>
    <row r="1410" spans="3:4">
      <c r="C1410" s="1083" t="s">
        <v>1807</v>
      </c>
      <c r="D1410" s="1090" t="s">
        <v>1877</v>
      </c>
    </row>
    <row r="1411" spans="3:4">
      <c r="C1411" s="1083" t="s">
        <v>1807</v>
      </c>
      <c r="D1411" s="1090" t="s">
        <v>1817</v>
      </c>
    </row>
    <row r="1412" spans="3:4">
      <c r="C1412" s="1083" t="s">
        <v>1807</v>
      </c>
      <c r="D1412" s="1090" t="s">
        <v>1342</v>
      </c>
    </row>
    <row r="1413" spans="3:4">
      <c r="C1413" s="1083" t="s">
        <v>1807</v>
      </c>
      <c r="D1413" s="1090" t="s">
        <v>534</v>
      </c>
    </row>
    <row r="1414" spans="3:4">
      <c r="C1414" s="1083" t="s">
        <v>1807</v>
      </c>
      <c r="D1414" s="1090" t="s">
        <v>112</v>
      </c>
    </row>
    <row r="1415" spans="3:4">
      <c r="C1415" s="1083" t="s">
        <v>1807</v>
      </c>
      <c r="D1415" s="1090" t="s">
        <v>1878</v>
      </c>
    </row>
    <row r="1416" spans="3:4">
      <c r="C1416" s="1083" t="s">
        <v>1807</v>
      </c>
      <c r="D1416" s="1090" t="s">
        <v>1879</v>
      </c>
    </row>
    <row r="1417" spans="3:4">
      <c r="C1417" s="1083" t="s">
        <v>1807</v>
      </c>
      <c r="D1417" s="1090" t="s">
        <v>1882</v>
      </c>
    </row>
    <row r="1418" spans="3:4">
      <c r="C1418" s="1083" t="s">
        <v>1807</v>
      </c>
      <c r="D1418" s="1090" t="s">
        <v>1883</v>
      </c>
    </row>
    <row r="1419" spans="3:4">
      <c r="C1419" s="1083" t="s">
        <v>1807</v>
      </c>
      <c r="D1419" s="1090" t="s">
        <v>1884</v>
      </c>
    </row>
    <row r="1420" spans="3:4">
      <c r="C1420" s="1083" t="s">
        <v>1807</v>
      </c>
      <c r="D1420" s="1090" t="s">
        <v>1832</v>
      </c>
    </row>
    <row r="1421" spans="3:4">
      <c r="C1421" s="1083" t="s">
        <v>1807</v>
      </c>
      <c r="D1421" s="1090" t="s">
        <v>421</v>
      </c>
    </row>
    <row r="1422" spans="3:4">
      <c r="C1422" s="1083" t="s">
        <v>670</v>
      </c>
      <c r="D1422" s="1090" t="s">
        <v>1885</v>
      </c>
    </row>
    <row r="1423" spans="3:4">
      <c r="C1423" s="1083" t="s">
        <v>670</v>
      </c>
      <c r="D1423" s="1090" t="s">
        <v>1020</v>
      </c>
    </row>
    <row r="1424" spans="3:4">
      <c r="C1424" s="1083" t="s">
        <v>670</v>
      </c>
      <c r="D1424" s="1090" t="s">
        <v>1886</v>
      </c>
    </row>
    <row r="1425" spans="3:4">
      <c r="C1425" s="1083" t="s">
        <v>670</v>
      </c>
      <c r="D1425" s="1090" t="s">
        <v>1887</v>
      </c>
    </row>
    <row r="1426" spans="3:4">
      <c r="C1426" s="1083" t="s">
        <v>670</v>
      </c>
      <c r="D1426" s="1090" t="s">
        <v>1013</v>
      </c>
    </row>
    <row r="1427" spans="3:4">
      <c r="C1427" s="1083" t="s">
        <v>670</v>
      </c>
      <c r="D1427" s="1090" t="s">
        <v>240</v>
      </c>
    </row>
    <row r="1428" spans="3:4">
      <c r="C1428" s="1083" t="s">
        <v>670</v>
      </c>
      <c r="D1428" s="1090" t="s">
        <v>1888</v>
      </c>
    </row>
    <row r="1429" spans="3:4">
      <c r="C1429" s="1083" t="s">
        <v>670</v>
      </c>
      <c r="D1429" s="1090" t="s">
        <v>576</v>
      </c>
    </row>
    <row r="1430" spans="3:4">
      <c r="C1430" s="1083" t="s">
        <v>670</v>
      </c>
      <c r="D1430" s="1090" t="s">
        <v>1173</v>
      </c>
    </row>
    <row r="1431" spans="3:4">
      <c r="C1431" s="1083" t="s">
        <v>670</v>
      </c>
      <c r="D1431" s="1090" t="s">
        <v>828</v>
      </c>
    </row>
    <row r="1432" spans="3:4">
      <c r="C1432" s="1083" t="s">
        <v>670</v>
      </c>
      <c r="D1432" s="1090" t="s">
        <v>841</v>
      </c>
    </row>
    <row r="1433" spans="3:4">
      <c r="C1433" s="1083" t="s">
        <v>670</v>
      </c>
      <c r="D1433" s="1090" t="s">
        <v>863</v>
      </c>
    </row>
    <row r="1434" spans="3:4">
      <c r="C1434" s="1083" t="s">
        <v>670</v>
      </c>
      <c r="D1434" s="1090" t="s">
        <v>1889</v>
      </c>
    </row>
    <row r="1435" spans="3:4">
      <c r="C1435" s="1083" t="s">
        <v>670</v>
      </c>
      <c r="D1435" s="1090" t="s">
        <v>479</v>
      </c>
    </row>
    <row r="1436" spans="3:4">
      <c r="C1436" s="1083" t="s">
        <v>670</v>
      </c>
      <c r="D1436" s="1090" t="s">
        <v>885</v>
      </c>
    </row>
    <row r="1437" spans="3:4">
      <c r="C1437" s="1083" t="s">
        <v>670</v>
      </c>
      <c r="D1437" s="1090" t="s">
        <v>1890</v>
      </c>
    </row>
    <row r="1438" spans="3:4">
      <c r="C1438" s="1083" t="s">
        <v>670</v>
      </c>
      <c r="D1438" s="1090" t="s">
        <v>1891</v>
      </c>
    </row>
    <row r="1439" spans="3:4">
      <c r="C1439" s="1083" t="s">
        <v>670</v>
      </c>
      <c r="D1439" s="1090" t="s">
        <v>1893</v>
      </c>
    </row>
    <row r="1440" spans="3:4">
      <c r="C1440" s="1083" t="s">
        <v>670</v>
      </c>
      <c r="D1440" s="1090" t="s">
        <v>1894</v>
      </c>
    </row>
    <row r="1441" spans="3:4">
      <c r="C1441" s="1083" t="s">
        <v>670</v>
      </c>
      <c r="D1441" s="1090" t="s">
        <v>1896</v>
      </c>
    </row>
    <row r="1442" spans="3:4">
      <c r="C1442" s="1083" t="s">
        <v>1897</v>
      </c>
      <c r="D1442" s="1090" t="s">
        <v>1331</v>
      </c>
    </row>
    <row r="1443" spans="3:4">
      <c r="C1443" s="1083" t="s">
        <v>1897</v>
      </c>
      <c r="D1443" s="1090" t="s">
        <v>1631</v>
      </c>
    </row>
    <row r="1444" spans="3:4">
      <c r="C1444" s="1083" t="s">
        <v>1897</v>
      </c>
      <c r="D1444" s="1090" t="s">
        <v>1083</v>
      </c>
    </row>
    <row r="1445" spans="3:4">
      <c r="C1445" s="1083" t="s">
        <v>1897</v>
      </c>
      <c r="D1445" s="1090" t="s">
        <v>1010</v>
      </c>
    </row>
    <row r="1446" spans="3:4">
      <c r="C1446" s="1083" t="s">
        <v>1897</v>
      </c>
      <c r="D1446" s="1090" t="s">
        <v>1421</v>
      </c>
    </row>
    <row r="1447" spans="3:4">
      <c r="C1447" s="1083" t="s">
        <v>1897</v>
      </c>
      <c r="D1447" s="1090" t="s">
        <v>1900</v>
      </c>
    </row>
    <row r="1448" spans="3:4">
      <c r="C1448" s="1083" t="s">
        <v>1897</v>
      </c>
      <c r="D1448" s="1090" t="s">
        <v>1582</v>
      </c>
    </row>
    <row r="1449" spans="3:4">
      <c r="C1449" s="1083" t="s">
        <v>1897</v>
      </c>
      <c r="D1449" s="1090" t="s">
        <v>958</v>
      </c>
    </row>
    <row r="1450" spans="3:4">
      <c r="C1450" s="1083" t="s">
        <v>1897</v>
      </c>
      <c r="D1450" s="1090" t="s">
        <v>924</v>
      </c>
    </row>
    <row r="1451" spans="3:4">
      <c r="C1451" s="1083" t="s">
        <v>1897</v>
      </c>
      <c r="D1451" s="1090" t="s">
        <v>280</v>
      </c>
    </row>
    <row r="1452" spans="3:4">
      <c r="C1452" s="1083" t="s">
        <v>1897</v>
      </c>
      <c r="D1452" s="1090" t="s">
        <v>599</v>
      </c>
    </row>
    <row r="1453" spans="3:4">
      <c r="C1453" s="1083" t="s">
        <v>1897</v>
      </c>
      <c r="D1453" s="1090" t="s">
        <v>880</v>
      </c>
    </row>
    <row r="1454" spans="3:4">
      <c r="C1454" s="1083" t="s">
        <v>1897</v>
      </c>
      <c r="D1454" s="1090" t="s">
        <v>1901</v>
      </c>
    </row>
    <row r="1455" spans="3:4">
      <c r="C1455" s="1083" t="s">
        <v>1897</v>
      </c>
      <c r="D1455" s="1090" t="s">
        <v>1903</v>
      </c>
    </row>
    <row r="1456" spans="3:4">
      <c r="C1456" s="1083" t="s">
        <v>1897</v>
      </c>
      <c r="D1456" s="1090" t="s">
        <v>1905</v>
      </c>
    </row>
    <row r="1457" spans="3:4">
      <c r="C1457" s="1083" t="s">
        <v>1897</v>
      </c>
      <c r="D1457" s="1090" t="s">
        <v>1814</v>
      </c>
    </row>
    <row r="1458" spans="3:4">
      <c r="C1458" s="1083" t="s">
        <v>1897</v>
      </c>
      <c r="D1458" s="1090" t="s">
        <v>1906</v>
      </c>
    </row>
    <row r="1459" spans="3:4">
      <c r="C1459" s="1083" t="s">
        <v>1897</v>
      </c>
      <c r="D1459" s="1090" t="s">
        <v>1907</v>
      </c>
    </row>
    <row r="1460" spans="3:4">
      <c r="C1460" s="1083" t="s">
        <v>1897</v>
      </c>
      <c r="D1460" s="1090" t="s">
        <v>1802</v>
      </c>
    </row>
    <row r="1461" spans="3:4">
      <c r="C1461" s="1083" t="s">
        <v>1897</v>
      </c>
      <c r="D1461" s="1090" t="s">
        <v>1908</v>
      </c>
    </row>
    <row r="1462" spans="3:4">
      <c r="C1462" s="1083" t="s">
        <v>1897</v>
      </c>
      <c r="D1462" s="1090" t="s">
        <v>1629</v>
      </c>
    </row>
    <row r="1463" spans="3:4">
      <c r="C1463" s="1083" t="s">
        <v>1897</v>
      </c>
      <c r="D1463" s="1090" t="s">
        <v>40</v>
      </c>
    </row>
    <row r="1464" spans="3:4">
      <c r="C1464" s="1083" t="s">
        <v>1897</v>
      </c>
      <c r="D1464" s="1090" t="s">
        <v>918</v>
      </c>
    </row>
    <row r="1465" spans="3:4">
      <c r="C1465" s="1083" t="s">
        <v>1897</v>
      </c>
      <c r="D1465" s="1090" t="s">
        <v>930</v>
      </c>
    </row>
    <row r="1466" spans="3:4">
      <c r="C1466" s="1083" t="s">
        <v>1897</v>
      </c>
      <c r="D1466" s="1090" t="s">
        <v>682</v>
      </c>
    </row>
    <row r="1467" spans="3:4">
      <c r="C1467" s="1083" t="s">
        <v>1897</v>
      </c>
      <c r="D1467" s="1090" t="s">
        <v>528</v>
      </c>
    </row>
    <row r="1468" spans="3:4">
      <c r="C1468" s="1083" t="s">
        <v>1897</v>
      </c>
      <c r="D1468" s="1090" t="s">
        <v>1909</v>
      </c>
    </row>
    <row r="1469" spans="3:4">
      <c r="C1469" s="1083" t="s">
        <v>1897</v>
      </c>
      <c r="D1469" s="1090" t="s">
        <v>910</v>
      </c>
    </row>
    <row r="1470" spans="3:4">
      <c r="C1470" s="1083" t="s">
        <v>1897</v>
      </c>
      <c r="D1470" s="1090" t="s">
        <v>1910</v>
      </c>
    </row>
    <row r="1471" spans="3:4">
      <c r="C1471" s="1083" t="s">
        <v>1897</v>
      </c>
      <c r="D1471" s="1090" t="s">
        <v>1911</v>
      </c>
    </row>
    <row r="1472" spans="3:4">
      <c r="C1472" s="1083" t="s">
        <v>1897</v>
      </c>
      <c r="D1472" s="1090" t="s">
        <v>1912</v>
      </c>
    </row>
    <row r="1473" spans="3:4">
      <c r="C1473" s="1083" t="s">
        <v>1897</v>
      </c>
      <c r="D1473" s="1090" t="s">
        <v>1913</v>
      </c>
    </row>
    <row r="1474" spans="3:4">
      <c r="C1474" s="1083" t="s">
        <v>1897</v>
      </c>
      <c r="D1474" s="1090" t="s">
        <v>1914</v>
      </c>
    </row>
    <row r="1475" spans="3:4">
      <c r="C1475" s="1083" t="s">
        <v>1897</v>
      </c>
      <c r="D1475" s="1090" t="s">
        <v>1915</v>
      </c>
    </row>
    <row r="1476" spans="3:4">
      <c r="C1476" s="1083" t="s">
        <v>1916</v>
      </c>
      <c r="D1476" s="1090" t="s">
        <v>1917</v>
      </c>
    </row>
    <row r="1477" spans="3:4">
      <c r="C1477" s="1083" t="s">
        <v>1916</v>
      </c>
      <c r="D1477" s="1090" t="s">
        <v>1524</v>
      </c>
    </row>
    <row r="1478" spans="3:4">
      <c r="C1478" s="1083" t="s">
        <v>1916</v>
      </c>
      <c r="D1478" s="1090" t="s">
        <v>1918</v>
      </c>
    </row>
    <row r="1479" spans="3:4">
      <c r="C1479" s="1083" t="s">
        <v>1916</v>
      </c>
      <c r="D1479" s="1090" t="s">
        <v>1612</v>
      </c>
    </row>
    <row r="1480" spans="3:4">
      <c r="C1480" s="1083" t="s">
        <v>1916</v>
      </c>
      <c r="D1480" s="1090" t="s">
        <v>1919</v>
      </c>
    </row>
    <row r="1481" spans="3:4">
      <c r="C1481" s="1083" t="s">
        <v>1916</v>
      </c>
      <c r="D1481" s="1090" t="s">
        <v>1920</v>
      </c>
    </row>
    <row r="1482" spans="3:4">
      <c r="C1482" s="1083" t="s">
        <v>1916</v>
      </c>
      <c r="D1482" s="1090" t="s">
        <v>1921</v>
      </c>
    </row>
    <row r="1483" spans="3:4">
      <c r="C1483" s="1083" t="s">
        <v>1916</v>
      </c>
      <c r="D1483" s="1090" t="s">
        <v>269</v>
      </c>
    </row>
    <row r="1484" spans="3:4">
      <c r="C1484" s="1083" t="s">
        <v>1916</v>
      </c>
      <c r="D1484" s="1090" t="s">
        <v>1773</v>
      </c>
    </row>
    <row r="1485" spans="3:4">
      <c r="C1485" s="1083" t="s">
        <v>1916</v>
      </c>
      <c r="D1485" s="1090" t="s">
        <v>1922</v>
      </c>
    </row>
    <row r="1486" spans="3:4">
      <c r="C1486" s="1083" t="s">
        <v>1916</v>
      </c>
      <c r="D1486" s="1090" t="s">
        <v>1522</v>
      </c>
    </row>
    <row r="1487" spans="3:4">
      <c r="C1487" s="1083" t="s">
        <v>1916</v>
      </c>
      <c r="D1487" s="1090" t="s">
        <v>31</v>
      </c>
    </row>
    <row r="1488" spans="3:4">
      <c r="C1488" s="1083" t="s">
        <v>1916</v>
      </c>
      <c r="D1488" s="1090" t="s">
        <v>1057</v>
      </c>
    </row>
    <row r="1489" spans="3:4">
      <c r="C1489" s="1083" t="s">
        <v>1916</v>
      </c>
      <c r="D1489" s="1090" t="s">
        <v>1923</v>
      </c>
    </row>
    <row r="1490" spans="3:4">
      <c r="C1490" s="1083" t="s">
        <v>1916</v>
      </c>
      <c r="D1490" s="1090" t="s">
        <v>1924</v>
      </c>
    </row>
    <row r="1491" spans="3:4">
      <c r="C1491" s="1083" t="s">
        <v>1916</v>
      </c>
      <c r="D1491" s="1090" t="s">
        <v>568</v>
      </c>
    </row>
    <row r="1492" spans="3:4">
      <c r="C1492" s="1083" t="s">
        <v>1916</v>
      </c>
      <c r="D1492" s="1090" t="s">
        <v>1925</v>
      </c>
    </row>
    <row r="1493" spans="3:4">
      <c r="C1493" s="1083" t="s">
        <v>1916</v>
      </c>
      <c r="D1493" s="1090" t="s">
        <v>1926</v>
      </c>
    </row>
    <row r="1494" spans="3:4">
      <c r="C1494" s="1083" t="s">
        <v>1916</v>
      </c>
      <c r="D1494" s="1090" t="s">
        <v>1927</v>
      </c>
    </row>
    <row r="1495" spans="3:4">
      <c r="C1495" s="1083" t="s">
        <v>1916</v>
      </c>
      <c r="D1495" s="1090" t="s">
        <v>309</v>
      </c>
    </row>
    <row r="1496" spans="3:4">
      <c r="C1496" s="1083" t="s">
        <v>1916</v>
      </c>
      <c r="D1496" s="1090" t="s">
        <v>962</v>
      </c>
    </row>
    <row r="1497" spans="3:4">
      <c r="C1497" s="1083" t="s">
        <v>1916</v>
      </c>
      <c r="D1497" s="1090" t="s">
        <v>1726</v>
      </c>
    </row>
    <row r="1498" spans="3:4">
      <c r="C1498" s="1083" t="s">
        <v>1916</v>
      </c>
      <c r="D1498" s="1090" t="s">
        <v>1928</v>
      </c>
    </row>
    <row r="1499" spans="3:4">
      <c r="C1499" s="1083" t="s">
        <v>1916</v>
      </c>
      <c r="D1499" s="1090" t="s">
        <v>1834</v>
      </c>
    </row>
    <row r="1500" spans="3:4">
      <c r="C1500" s="1083" t="s">
        <v>1916</v>
      </c>
      <c r="D1500" s="1090" t="s">
        <v>1359</v>
      </c>
    </row>
    <row r="1501" spans="3:4">
      <c r="C1501" s="1083" t="s">
        <v>1916</v>
      </c>
      <c r="D1501" s="1090" t="s">
        <v>1929</v>
      </c>
    </row>
    <row r="1502" spans="3:4">
      <c r="C1502" s="1083" t="s">
        <v>1916</v>
      </c>
      <c r="D1502" s="1090" t="s">
        <v>1931</v>
      </c>
    </row>
    <row r="1503" spans="3:4">
      <c r="C1503" s="1083" t="s">
        <v>1916</v>
      </c>
      <c r="D1503" s="1090" t="s">
        <v>1932</v>
      </c>
    </row>
    <row r="1504" spans="3:4">
      <c r="C1504" s="1083" t="s">
        <v>1447</v>
      </c>
      <c r="D1504" s="1090" t="s">
        <v>851</v>
      </c>
    </row>
    <row r="1505" spans="3:4">
      <c r="C1505" s="1083" t="s">
        <v>1916</v>
      </c>
      <c r="D1505" s="1090" t="s">
        <v>1195</v>
      </c>
    </row>
    <row r="1506" spans="3:4">
      <c r="C1506" s="1083" t="s">
        <v>1916</v>
      </c>
      <c r="D1506" s="1090" t="s">
        <v>1458</v>
      </c>
    </row>
    <row r="1507" spans="3:4">
      <c r="C1507" s="1083" t="s">
        <v>1916</v>
      </c>
      <c r="D1507" s="1090" t="s">
        <v>1669</v>
      </c>
    </row>
    <row r="1508" spans="3:4">
      <c r="C1508" s="1083" t="s">
        <v>1916</v>
      </c>
      <c r="D1508" s="1090" t="s">
        <v>1933</v>
      </c>
    </row>
    <row r="1509" spans="3:4">
      <c r="C1509" s="1083" t="s">
        <v>1916</v>
      </c>
      <c r="D1509" s="1090" t="s">
        <v>1934</v>
      </c>
    </row>
    <row r="1510" spans="3:4">
      <c r="C1510" s="1083" t="s">
        <v>1916</v>
      </c>
      <c r="D1510" s="1090" t="s">
        <v>1513</v>
      </c>
    </row>
    <row r="1511" spans="3:4">
      <c r="C1511" s="1083" t="s">
        <v>1916</v>
      </c>
      <c r="D1511" s="1090" t="s">
        <v>469</v>
      </c>
    </row>
    <row r="1512" spans="3:4">
      <c r="C1512" s="1083" t="s">
        <v>1916</v>
      </c>
      <c r="D1512" s="1090" t="s">
        <v>1935</v>
      </c>
    </row>
    <row r="1513" spans="3:4">
      <c r="C1513" s="1083" t="s">
        <v>1916</v>
      </c>
      <c r="D1513" s="1090" t="s">
        <v>1815</v>
      </c>
    </row>
    <row r="1514" spans="3:4">
      <c r="C1514" s="1083" t="s">
        <v>1916</v>
      </c>
      <c r="D1514" s="1090" t="s">
        <v>1937</v>
      </c>
    </row>
    <row r="1515" spans="3:4">
      <c r="C1515" s="1083" t="s">
        <v>1916</v>
      </c>
      <c r="D1515" s="1090" t="s">
        <v>1158</v>
      </c>
    </row>
    <row r="1516" spans="3:4">
      <c r="C1516" s="1083" t="s">
        <v>1916</v>
      </c>
      <c r="D1516" s="1090" t="s">
        <v>1453</v>
      </c>
    </row>
    <row r="1517" spans="3:4">
      <c r="C1517" s="1083" t="s">
        <v>1916</v>
      </c>
      <c r="D1517" s="1090" t="s">
        <v>893</v>
      </c>
    </row>
    <row r="1518" spans="3:4">
      <c r="C1518" s="1083" t="s">
        <v>1916</v>
      </c>
      <c r="D1518" s="1090" t="s">
        <v>1838</v>
      </c>
    </row>
    <row r="1519" spans="3:4">
      <c r="C1519" s="1083" t="s">
        <v>1916</v>
      </c>
      <c r="D1519" s="1090" t="s">
        <v>1939</v>
      </c>
    </row>
    <row r="1520" spans="3:4">
      <c r="C1520" s="1083" t="s">
        <v>1916</v>
      </c>
      <c r="D1520" s="1090" t="s">
        <v>1940</v>
      </c>
    </row>
    <row r="1521" spans="3:4">
      <c r="C1521" s="1083" t="s">
        <v>1916</v>
      </c>
      <c r="D1521" s="1090" t="s">
        <v>1941</v>
      </c>
    </row>
    <row r="1522" spans="3:4">
      <c r="C1522" s="1083" t="s">
        <v>1916</v>
      </c>
      <c r="D1522" s="1090" t="s">
        <v>1942</v>
      </c>
    </row>
    <row r="1523" spans="3:4">
      <c r="C1523" s="1083" t="s">
        <v>1916</v>
      </c>
      <c r="D1523" s="1090" t="s">
        <v>1760</v>
      </c>
    </row>
    <row r="1524" spans="3:4">
      <c r="C1524" s="1083" t="s">
        <v>1916</v>
      </c>
      <c r="D1524" s="1090" t="s">
        <v>1944</v>
      </c>
    </row>
    <row r="1525" spans="3:4">
      <c r="C1525" s="1083" t="s">
        <v>1916</v>
      </c>
      <c r="D1525" s="1090" t="s">
        <v>940</v>
      </c>
    </row>
    <row r="1526" spans="3:4">
      <c r="C1526" s="1083" t="s">
        <v>1916</v>
      </c>
      <c r="D1526" s="1090" t="s">
        <v>1946</v>
      </c>
    </row>
    <row r="1527" spans="3:4">
      <c r="C1527" s="1083" t="s">
        <v>1916</v>
      </c>
      <c r="D1527" s="1090" t="s">
        <v>899</v>
      </c>
    </row>
    <row r="1528" spans="3:4">
      <c r="C1528" s="1083" t="s">
        <v>1916</v>
      </c>
      <c r="D1528" s="1090" t="s">
        <v>1947</v>
      </c>
    </row>
    <row r="1529" spans="3:4">
      <c r="C1529" s="1083" t="s">
        <v>1916</v>
      </c>
      <c r="D1529" s="1090" t="s">
        <v>1948</v>
      </c>
    </row>
    <row r="1530" spans="3:4">
      <c r="C1530" s="1083" t="s">
        <v>1916</v>
      </c>
      <c r="D1530" s="1090" t="s">
        <v>1109</v>
      </c>
    </row>
    <row r="1531" spans="3:4">
      <c r="C1531" s="1083" t="s">
        <v>1916</v>
      </c>
      <c r="D1531" s="1090" t="s">
        <v>1007</v>
      </c>
    </row>
    <row r="1532" spans="3:4">
      <c r="C1532" s="1083" t="s">
        <v>1916</v>
      </c>
      <c r="D1532" s="1090" t="s">
        <v>1950</v>
      </c>
    </row>
    <row r="1533" spans="3:4">
      <c r="C1533" s="1083" t="s">
        <v>1916</v>
      </c>
      <c r="D1533" s="1090" t="s">
        <v>774</v>
      </c>
    </row>
    <row r="1534" spans="3:4">
      <c r="C1534" s="1083" t="s">
        <v>1916</v>
      </c>
      <c r="D1534" s="1090" t="s">
        <v>1951</v>
      </c>
    </row>
    <row r="1535" spans="3:4">
      <c r="C1535" s="1083" t="s">
        <v>1916</v>
      </c>
      <c r="D1535" s="1090" t="s">
        <v>1955</v>
      </c>
    </row>
    <row r="1536" spans="3:4">
      <c r="C1536" s="1083" t="s">
        <v>1956</v>
      </c>
      <c r="D1536" s="1090" t="s">
        <v>1739</v>
      </c>
    </row>
    <row r="1537" spans="3:4">
      <c r="C1537" s="1083" t="s">
        <v>1956</v>
      </c>
      <c r="D1537" s="1090" t="s">
        <v>1957</v>
      </c>
    </row>
    <row r="1538" spans="3:4">
      <c r="C1538" s="1083" t="s">
        <v>1956</v>
      </c>
      <c r="D1538" s="1090" t="s">
        <v>1958</v>
      </c>
    </row>
    <row r="1539" spans="3:4">
      <c r="C1539" s="1083" t="s">
        <v>1956</v>
      </c>
      <c r="D1539" s="1090" t="s">
        <v>1959</v>
      </c>
    </row>
    <row r="1540" spans="3:4">
      <c r="C1540" s="1083" t="s">
        <v>1956</v>
      </c>
      <c r="D1540" s="1090" t="s">
        <v>1961</v>
      </c>
    </row>
    <row r="1541" spans="3:4">
      <c r="C1541" s="1083" t="s">
        <v>1956</v>
      </c>
      <c r="D1541" s="1090" t="s">
        <v>1060</v>
      </c>
    </row>
    <row r="1542" spans="3:4">
      <c r="C1542" s="1083" t="s">
        <v>1956</v>
      </c>
      <c r="D1542" s="1090" t="s">
        <v>1962</v>
      </c>
    </row>
    <row r="1543" spans="3:4">
      <c r="C1543" s="1083" t="s">
        <v>1956</v>
      </c>
      <c r="D1543" s="1090" t="s">
        <v>1963</v>
      </c>
    </row>
    <row r="1544" spans="3:4">
      <c r="C1544" s="1083" t="s">
        <v>1956</v>
      </c>
      <c r="D1544" s="1090" t="s">
        <v>1964</v>
      </c>
    </row>
    <row r="1545" spans="3:4">
      <c r="C1545" s="1083" t="s">
        <v>1956</v>
      </c>
      <c r="D1545" s="1090" t="s">
        <v>1407</v>
      </c>
    </row>
    <row r="1546" spans="3:4">
      <c r="C1546" s="1083" t="s">
        <v>1956</v>
      </c>
      <c r="D1546" s="1090" t="s">
        <v>1508</v>
      </c>
    </row>
    <row r="1547" spans="3:4">
      <c r="C1547" s="1083" t="s">
        <v>1956</v>
      </c>
      <c r="D1547" s="1090" t="s">
        <v>351</v>
      </c>
    </row>
    <row r="1548" spans="3:4">
      <c r="C1548" s="1083" t="s">
        <v>1956</v>
      </c>
      <c r="D1548" s="1090" t="s">
        <v>794</v>
      </c>
    </row>
    <row r="1549" spans="3:4">
      <c r="C1549" s="1083" t="s">
        <v>1956</v>
      </c>
      <c r="D1549" s="1090" t="s">
        <v>1594</v>
      </c>
    </row>
    <row r="1550" spans="3:4">
      <c r="C1550" s="1083" t="s">
        <v>1956</v>
      </c>
      <c r="D1550" s="1090" t="s">
        <v>1965</v>
      </c>
    </row>
    <row r="1551" spans="3:4">
      <c r="C1551" s="1083" t="s">
        <v>1956</v>
      </c>
      <c r="D1551" s="1090" t="s">
        <v>1358</v>
      </c>
    </row>
    <row r="1552" spans="3:4">
      <c r="C1552" s="1083" t="s">
        <v>1956</v>
      </c>
      <c r="D1552" s="1090" t="s">
        <v>456</v>
      </c>
    </row>
    <row r="1553" spans="3:4">
      <c r="C1553" s="1083" t="s">
        <v>1956</v>
      </c>
      <c r="D1553" s="1090" t="s">
        <v>1967</v>
      </c>
    </row>
    <row r="1554" spans="3:4">
      <c r="C1554" s="1083" t="s">
        <v>1956</v>
      </c>
      <c r="D1554" s="1090" t="s">
        <v>1075</v>
      </c>
    </row>
    <row r="1555" spans="3:4">
      <c r="C1555" s="1083" t="s">
        <v>1956</v>
      </c>
      <c r="D1555" s="1090" t="s">
        <v>386</v>
      </c>
    </row>
    <row r="1556" spans="3:4">
      <c r="C1556" s="1083" t="s">
        <v>1848</v>
      </c>
      <c r="D1556" s="1090" t="s">
        <v>609</v>
      </c>
    </row>
    <row r="1557" spans="3:4">
      <c r="C1557" s="1083" t="s">
        <v>1848</v>
      </c>
      <c r="D1557" s="1090" t="s">
        <v>85</v>
      </c>
    </row>
    <row r="1558" spans="3:4">
      <c r="C1558" s="1083" t="s">
        <v>1848</v>
      </c>
      <c r="D1558" s="1090" t="s">
        <v>1658</v>
      </c>
    </row>
    <row r="1559" spans="3:4">
      <c r="C1559" s="1083" t="s">
        <v>1848</v>
      </c>
      <c r="D1559" s="1090" t="s">
        <v>1776</v>
      </c>
    </row>
    <row r="1560" spans="3:4">
      <c r="C1560" s="1083" t="s">
        <v>1848</v>
      </c>
      <c r="D1560" s="1090" t="s">
        <v>1969</v>
      </c>
    </row>
    <row r="1561" spans="3:4">
      <c r="C1561" s="1083" t="s">
        <v>1848</v>
      </c>
      <c r="D1561" s="1090" t="s">
        <v>779</v>
      </c>
    </row>
    <row r="1562" spans="3:4">
      <c r="C1562" s="1083" t="s">
        <v>1848</v>
      </c>
      <c r="D1562" s="1090" t="s">
        <v>1970</v>
      </c>
    </row>
    <row r="1563" spans="3:4">
      <c r="C1563" s="1083" t="s">
        <v>1848</v>
      </c>
      <c r="D1563" s="1090" t="s">
        <v>1972</v>
      </c>
    </row>
    <row r="1564" spans="3:4">
      <c r="C1564" s="1083" t="s">
        <v>1848</v>
      </c>
      <c r="D1564" s="1090" t="s">
        <v>223</v>
      </c>
    </row>
    <row r="1565" spans="3:4">
      <c r="C1565" s="1083" t="s">
        <v>1848</v>
      </c>
      <c r="D1565" s="1090" t="s">
        <v>1178</v>
      </c>
    </row>
    <row r="1566" spans="3:4">
      <c r="C1566" s="1083" t="s">
        <v>1848</v>
      </c>
      <c r="D1566" s="1090" t="s">
        <v>1613</v>
      </c>
    </row>
    <row r="1567" spans="3:4">
      <c r="C1567" s="1083" t="s">
        <v>1848</v>
      </c>
      <c r="D1567" s="1090" t="s">
        <v>58</v>
      </c>
    </row>
    <row r="1568" spans="3:4">
      <c r="C1568" s="1083" t="s">
        <v>1848</v>
      </c>
      <c r="D1568" s="1090" t="s">
        <v>1880</v>
      </c>
    </row>
    <row r="1569" spans="3:5">
      <c r="C1569" s="1083" t="s">
        <v>1848</v>
      </c>
      <c r="D1569" s="1090" t="s">
        <v>1844</v>
      </c>
    </row>
    <row r="1570" spans="3:5">
      <c r="C1570" s="1083" t="s">
        <v>1848</v>
      </c>
      <c r="D1570" s="1090" t="s">
        <v>1973</v>
      </c>
    </row>
    <row r="1571" spans="3:5">
      <c r="C1571" s="1083" t="s">
        <v>1848</v>
      </c>
      <c r="D1571" s="1090" t="s">
        <v>1975</v>
      </c>
    </row>
    <row r="1572" spans="3:5">
      <c r="C1572" s="1083" t="s">
        <v>1848</v>
      </c>
      <c r="D1572" s="1090" t="s">
        <v>1976</v>
      </c>
    </row>
    <row r="1573" spans="3:5">
      <c r="C1573" s="1083" t="s">
        <v>1848</v>
      </c>
      <c r="D1573" s="1090" t="s">
        <v>1977</v>
      </c>
    </row>
    <row r="1574" spans="3:5">
      <c r="C1574" s="1083" t="s">
        <v>1848</v>
      </c>
      <c r="D1574" s="1090" t="s">
        <v>1978</v>
      </c>
    </row>
    <row r="1575" spans="3:5">
      <c r="C1575" s="1083" t="s">
        <v>1848</v>
      </c>
      <c r="D1575" s="1090" t="s">
        <v>620</v>
      </c>
    </row>
    <row r="1576" spans="3:5">
      <c r="C1576" s="1083" t="s">
        <v>1848</v>
      </c>
      <c r="D1576" s="1090" t="s">
        <v>1147</v>
      </c>
      <c r="E1576" s="699"/>
    </row>
    <row r="1577" spans="3:5">
      <c r="C1577" s="1083" t="s">
        <v>1561</v>
      </c>
      <c r="D1577" s="1090" t="s">
        <v>1980</v>
      </c>
    </row>
    <row r="1578" spans="3:5">
      <c r="C1578" s="1083" t="s">
        <v>1561</v>
      </c>
      <c r="D1578" s="1090" t="s">
        <v>1981</v>
      </c>
    </row>
    <row r="1579" spans="3:5">
      <c r="C1579" s="1083" t="s">
        <v>1561</v>
      </c>
      <c r="D1579" s="1090" t="s">
        <v>1953</v>
      </c>
    </row>
    <row r="1580" spans="3:5">
      <c r="C1580" s="1083" t="s">
        <v>1561</v>
      </c>
      <c r="D1580" s="1090" t="s">
        <v>1982</v>
      </c>
    </row>
    <row r="1581" spans="3:5">
      <c r="C1581" s="1083" t="s">
        <v>1561</v>
      </c>
      <c r="D1581" s="1090" t="s">
        <v>1983</v>
      </c>
    </row>
    <row r="1582" spans="3:5">
      <c r="C1582" s="1083" t="s">
        <v>1561</v>
      </c>
      <c r="D1582" s="1090" t="s">
        <v>1984</v>
      </c>
    </row>
    <row r="1583" spans="3:5">
      <c r="C1583" s="1083" t="s">
        <v>1561</v>
      </c>
      <c r="D1583" s="1090" t="s">
        <v>405</v>
      </c>
    </row>
    <row r="1584" spans="3:5">
      <c r="C1584" s="1083" t="s">
        <v>1561</v>
      </c>
      <c r="D1584" s="1090" t="s">
        <v>327</v>
      </c>
    </row>
    <row r="1585" spans="3:4">
      <c r="C1585" s="1083" t="s">
        <v>1561</v>
      </c>
      <c r="D1585" s="1090" t="s">
        <v>1197</v>
      </c>
    </row>
    <row r="1586" spans="3:4">
      <c r="C1586" s="1083" t="s">
        <v>1561</v>
      </c>
      <c r="D1586" s="1090" t="s">
        <v>1892</v>
      </c>
    </row>
    <row r="1587" spans="3:4">
      <c r="C1587" s="1083" t="s">
        <v>1561</v>
      </c>
      <c r="D1587" s="1090" t="s">
        <v>1985</v>
      </c>
    </row>
    <row r="1588" spans="3:4">
      <c r="C1588" s="1083" t="s">
        <v>1561</v>
      </c>
      <c r="D1588" s="1090" t="s">
        <v>944</v>
      </c>
    </row>
    <row r="1589" spans="3:4">
      <c r="C1589" s="1083" t="s">
        <v>1561</v>
      </c>
      <c r="D1589" s="1090" t="s">
        <v>729</v>
      </c>
    </row>
    <row r="1590" spans="3:4">
      <c r="C1590" s="1083" t="s">
        <v>1561</v>
      </c>
      <c r="D1590" s="1090" t="s">
        <v>1987</v>
      </c>
    </row>
    <row r="1591" spans="3:4">
      <c r="C1591" s="1083" t="s">
        <v>1561</v>
      </c>
      <c r="D1591" s="1090" t="s">
        <v>916</v>
      </c>
    </row>
    <row r="1592" spans="3:4">
      <c r="C1592" s="1083" t="s">
        <v>1561</v>
      </c>
      <c r="D1592" s="1090" t="s">
        <v>1988</v>
      </c>
    </row>
    <row r="1593" spans="3:4">
      <c r="C1593" s="1083" t="s">
        <v>1561</v>
      </c>
      <c r="D1593" s="1090" t="s">
        <v>1634</v>
      </c>
    </row>
    <row r="1594" spans="3:4">
      <c r="C1594" s="1083" t="s">
        <v>1561</v>
      </c>
      <c r="D1594" s="1090" t="s">
        <v>1734</v>
      </c>
    </row>
    <row r="1595" spans="3:4">
      <c r="C1595" s="1083" t="s">
        <v>1561</v>
      </c>
      <c r="D1595" s="1090" t="s">
        <v>1966</v>
      </c>
    </row>
    <row r="1596" spans="3:4">
      <c r="C1596" s="1083" t="s">
        <v>1561</v>
      </c>
      <c r="D1596" s="1090" t="s">
        <v>512</v>
      </c>
    </row>
    <row r="1597" spans="3:4">
      <c r="C1597" s="1083" t="s">
        <v>1561</v>
      </c>
      <c r="D1597" s="1090" t="s">
        <v>1989</v>
      </c>
    </row>
    <row r="1598" spans="3:4">
      <c r="C1598" s="1083" t="s">
        <v>1561</v>
      </c>
      <c r="D1598" s="1090" t="s">
        <v>778</v>
      </c>
    </row>
    <row r="1599" spans="3:4">
      <c r="C1599" s="1083" t="s">
        <v>1561</v>
      </c>
      <c r="D1599" s="1090" t="s">
        <v>902</v>
      </c>
    </row>
    <row r="1600" spans="3:4">
      <c r="C1600" s="1083" t="s">
        <v>1561</v>
      </c>
      <c r="D1600" s="1090" t="s">
        <v>1990</v>
      </c>
    </row>
    <row r="1601" spans="3:4">
      <c r="C1601" s="1083" t="s">
        <v>1561</v>
      </c>
      <c r="D1601" s="1090" t="s">
        <v>1300</v>
      </c>
    </row>
    <row r="1602" spans="3:4">
      <c r="C1602" s="1083" t="s">
        <v>1561</v>
      </c>
      <c r="D1602" s="1090" t="s">
        <v>1991</v>
      </c>
    </row>
    <row r="1603" spans="3:4">
      <c r="C1603" s="1083" t="s">
        <v>1561</v>
      </c>
      <c r="D1603" s="1090" t="s">
        <v>1779</v>
      </c>
    </row>
    <row r="1604" spans="3:4">
      <c r="C1604" s="1083" t="s">
        <v>1561</v>
      </c>
      <c r="D1604" s="1090" t="s">
        <v>1992</v>
      </c>
    </row>
    <row r="1605" spans="3:4">
      <c r="C1605" s="1083" t="s">
        <v>1561</v>
      </c>
      <c r="D1605" s="1090" t="s">
        <v>1328</v>
      </c>
    </row>
    <row r="1606" spans="3:4">
      <c r="C1606" s="1083" t="s">
        <v>1561</v>
      </c>
      <c r="D1606" s="1090" t="s">
        <v>1801</v>
      </c>
    </row>
    <row r="1607" spans="3:4">
      <c r="C1607" s="1083" t="s">
        <v>1561</v>
      </c>
      <c r="D1607" s="1090" t="s">
        <v>1898</v>
      </c>
    </row>
    <row r="1608" spans="3:4">
      <c r="C1608" s="1083" t="s">
        <v>1561</v>
      </c>
      <c r="D1608" s="1090" t="s">
        <v>688</v>
      </c>
    </row>
    <row r="1609" spans="3:4">
      <c r="C1609" s="1083" t="s">
        <v>1561</v>
      </c>
      <c r="D1609" s="1090" t="s">
        <v>967</v>
      </c>
    </row>
    <row r="1610" spans="3:4">
      <c r="C1610" s="1083" t="s">
        <v>1561</v>
      </c>
      <c r="D1610" s="1090" t="s">
        <v>1993</v>
      </c>
    </row>
    <row r="1611" spans="3:4">
      <c r="C1611" s="1083" t="s">
        <v>1561</v>
      </c>
      <c r="D1611" s="1090" t="s">
        <v>355</v>
      </c>
    </row>
    <row r="1612" spans="3:4">
      <c r="C1612" s="1083" t="s">
        <v>1561</v>
      </c>
      <c r="D1612" s="1090" t="s">
        <v>1809</v>
      </c>
    </row>
    <row r="1613" spans="3:4">
      <c r="C1613" s="1083" t="s">
        <v>1561</v>
      </c>
      <c r="D1613" s="1090" t="s">
        <v>208</v>
      </c>
    </row>
    <row r="1614" spans="3:4">
      <c r="C1614" s="1083" t="s">
        <v>1561</v>
      </c>
      <c r="D1614" s="1090" t="s">
        <v>1994</v>
      </c>
    </row>
    <row r="1615" spans="3:4">
      <c r="C1615" s="1083" t="s">
        <v>1561</v>
      </c>
      <c r="D1615" s="1090" t="s">
        <v>1076</v>
      </c>
    </row>
    <row r="1616" spans="3:4">
      <c r="C1616" s="1083" t="s">
        <v>1561</v>
      </c>
      <c r="D1616" s="1090" t="s">
        <v>1995</v>
      </c>
    </row>
    <row r="1617" spans="3:4">
      <c r="C1617" s="1083" t="s">
        <v>1561</v>
      </c>
      <c r="D1617" s="1090" t="s">
        <v>683</v>
      </c>
    </row>
    <row r="1618" spans="3:4">
      <c r="C1618" s="1083" t="s">
        <v>1561</v>
      </c>
      <c r="D1618" s="1090" t="s">
        <v>1380</v>
      </c>
    </row>
    <row r="1619" spans="3:4">
      <c r="C1619" s="1083" t="s">
        <v>1561</v>
      </c>
      <c r="D1619" s="1090" t="s">
        <v>1625</v>
      </c>
    </row>
    <row r="1620" spans="3:4">
      <c r="C1620" s="1083" t="s">
        <v>1561</v>
      </c>
      <c r="D1620" s="1090" t="s">
        <v>1024</v>
      </c>
    </row>
    <row r="1621" spans="3:4">
      <c r="C1621" s="1083" t="s">
        <v>1561</v>
      </c>
      <c r="D1621" s="1090" t="s">
        <v>1997</v>
      </c>
    </row>
    <row r="1622" spans="3:4">
      <c r="C1622" s="1083" t="s">
        <v>425</v>
      </c>
      <c r="D1622" s="1090" t="s">
        <v>1051</v>
      </c>
    </row>
    <row r="1623" spans="3:4">
      <c r="C1623" s="1083" t="s">
        <v>425</v>
      </c>
      <c r="D1623" s="1090" t="s">
        <v>1998</v>
      </c>
    </row>
    <row r="1624" spans="3:4">
      <c r="C1624" s="1083" t="s">
        <v>425</v>
      </c>
      <c r="D1624" s="1090" t="s">
        <v>2000</v>
      </c>
    </row>
    <row r="1625" spans="3:4">
      <c r="C1625" s="1083" t="s">
        <v>425</v>
      </c>
      <c r="D1625" s="1090" t="s">
        <v>2001</v>
      </c>
    </row>
    <row r="1626" spans="3:4">
      <c r="C1626" s="1083" t="s">
        <v>425</v>
      </c>
      <c r="D1626" s="1090" t="s">
        <v>624</v>
      </c>
    </row>
    <row r="1627" spans="3:4">
      <c r="C1627" s="1083" t="s">
        <v>425</v>
      </c>
      <c r="D1627" s="1090" t="s">
        <v>2003</v>
      </c>
    </row>
    <row r="1628" spans="3:4">
      <c r="C1628" s="1083" t="s">
        <v>425</v>
      </c>
      <c r="D1628" s="1090" t="s">
        <v>1895</v>
      </c>
    </row>
    <row r="1629" spans="3:4">
      <c r="C1629" s="1083" t="s">
        <v>425</v>
      </c>
      <c r="D1629" s="1090" t="s">
        <v>786</v>
      </c>
    </row>
    <row r="1630" spans="3:4">
      <c r="C1630" s="1083" t="s">
        <v>425</v>
      </c>
      <c r="D1630" s="1090" t="s">
        <v>2006</v>
      </c>
    </row>
    <row r="1631" spans="3:4">
      <c r="C1631" s="1083" t="s">
        <v>425</v>
      </c>
      <c r="D1631" s="1090" t="s">
        <v>917</v>
      </c>
    </row>
    <row r="1632" spans="3:4">
      <c r="C1632" s="1083" t="s">
        <v>425</v>
      </c>
      <c r="D1632" s="1090" t="s">
        <v>244</v>
      </c>
    </row>
    <row r="1633" spans="3:4">
      <c r="C1633" s="1083" t="s">
        <v>425</v>
      </c>
      <c r="D1633" s="1090" t="s">
        <v>123</v>
      </c>
    </row>
    <row r="1634" spans="3:4">
      <c r="C1634" s="1083" t="s">
        <v>425</v>
      </c>
      <c r="D1634" s="1090" t="s">
        <v>2007</v>
      </c>
    </row>
    <row r="1635" spans="3:4">
      <c r="C1635" s="1083" t="s">
        <v>425</v>
      </c>
      <c r="D1635" s="1090" t="s">
        <v>2008</v>
      </c>
    </row>
    <row r="1636" spans="3:4">
      <c r="C1636" s="1083" t="s">
        <v>425</v>
      </c>
      <c r="D1636" s="1090" t="s">
        <v>2009</v>
      </c>
    </row>
    <row r="1637" spans="3:4">
      <c r="C1637" s="1083" t="s">
        <v>425</v>
      </c>
      <c r="D1637" s="1090" t="s">
        <v>2010</v>
      </c>
    </row>
    <row r="1638" spans="3:4">
      <c r="C1638" s="1083" t="s">
        <v>425</v>
      </c>
      <c r="D1638" s="1090" t="s">
        <v>2011</v>
      </c>
    </row>
    <row r="1639" spans="3:4">
      <c r="C1639" s="1083" t="s">
        <v>425</v>
      </c>
      <c r="D1639" s="1090" t="s">
        <v>151</v>
      </c>
    </row>
    <row r="1640" spans="3:4">
      <c r="C1640" s="1083" t="s">
        <v>84</v>
      </c>
      <c r="D1640" s="1090" t="s">
        <v>140</v>
      </c>
    </row>
    <row r="1641" spans="3:4">
      <c r="C1641" s="1083" t="s">
        <v>84</v>
      </c>
      <c r="D1641" s="1090" t="s">
        <v>2012</v>
      </c>
    </row>
    <row r="1642" spans="3:4">
      <c r="C1642" s="1083" t="s">
        <v>84</v>
      </c>
      <c r="D1642" s="1090" t="s">
        <v>241</v>
      </c>
    </row>
    <row r="1643" spans="3:4">
      <c r="C1643" s="1083" t="s">
        <v>84</v>
      </c>
      <c r="D1643" s="1090" t="s">
        <v>2013</v>
      </c>
    </row>
    <row r="1644" spans="3:4">
      <c r="C1644" s="1083" t="s">
        <v>84</v>
      </c>
      <c r="D1644" s="1090" t="s">
        <v>2014</v>
      </c>
    </row>
    <row r="1645" spans="3:4">
      <c r="C1645" s="1083" t="s">
        <v>84</v>
      </c>
      <c r="D1645" s="1090" t="s">
        <v>1454</v>
      </c>
    </row>
    <row r="1646" spans="3:4">
      <c r="C1646" s="1083" t="s">
        <v>84</v>
      </c>
      <c r="D1646" s="1090" t="s">
        <v>1493</v>
      </c>
    </row>
    <row r="1647" spans="3:4">
      <c r="C1647" s="1083" t="s">
        <v>84</v>
      </c>
      <c r="D1647" s="1090" t="s">
        <v>2015</v>
      </c>
    </row>
    <row r="1648" spans="3:4">
      <c r="C1648" s="1083" t="s">
        <v>84</v>
      </c>
      <c r="D1648" s="1090" t="s">
        <v>535</v>
      </c>
    </row>
    <row r="1649" spans="3:4">
      <c r="C1649" s="1083" t="s">
        <v>84</v>
      </c>
      <c r="D1649" s="1090" t="s">
        <v>2016</v>
      </c>
    </row>
    <row r="1650" spans="3:4">
      <c r="C1650" s="1083" t="s">
        <v>84</v>
      </c>
      <c r="D1650" s="1090" t="s">
        <v>274</v>
      </c>
    </row>
    <row r="1651" spans="3:4">
      <c r="C1651" s="1083" t="s">
        <v>84</v>
      </c>
      <c r="D1651" s="1090" t="s">
        <v>1874</v>
      </c>
    </row>
    <row r="1652" spans="3:4">
      <c r="C1652" s="1083" t="s">
        <v>84</v>
      </c>
      <c r="D1652" s="1090" t="s">
        <v>1794</v>
      </c>
    </row>
    <row r="1653" spans="3:4">
      <c r="C1653" s="1083" t="s">
        <v>84</v>
      </c>
      <c r="D1653" s="1090" t="s">
        <v>936</v>
      </c>
    </row>
    <row r="1654" spans="3:4">
      <c r="C1654" s="1083" t="s">
        <v>84</v>
      </c>
      <c r="D1654" s="1090" t="s">
        <v>1714</v>
      </c>
    </row>
    <row r="1655" spans="3:4">
      <c r="C1655" s="1083" t="s">
        <v>84</v>
      </c>
      <c r="D1655" s="1090" t="s">
        <v>1899</v>
      </c>
    </row>
    <row r="1656" spans="3:4">
      <c r="C1656" s="1083" t="s">
        <v>84</v>
      </c>
      <c r="D1656" s="1090" t="s">
        <v>1376</v>
      </c>
    </row>
    <row r="1657" spans="3:4">
      <c r="C1657" s="1083" t="s">
        <v>84</v>
      </c>
      <c r="D1657" s="1090" t="s">
        <v>1377</v>
      </c>
    </row>
    <row r="1658" spans="3:4">
      <c r="C1658" s="1083" t="s">
        <v>84</v>
      </c>
      <c r="D1658" s="1090" t="s">
        <v>2017</v>
      </c>
    </row>
    <row r="1659" spans="3:4">
      <c r="C1659" s="1083" t="s">
        <v>84</v>
      </c>
      <c r="D1659" s="1090" t="s">
        <v>1952</v>
      </c>
    </row>
    <row r="1660" spans="3:4">
      <c r="C1660" s="1083" t="s">
        <v>84</v>
      </c>
      <c r="D1660" s="1090" t="s">
        <v>2018</v>
      </c>
    </row>
    <row r="1661" spans="3:4">
      <c r="C1661" s="1083" t="s">
        <v>84</v>
      </c>
      <c r="D1661" s="1090" t="s">
        <v>185</v>
      </c>
    </row>
    <row r="1662" spans="3:4">
      <c r="C1662" s="1083" t="s">
        <v>84</v>
      </c>
      <c r="D1662" s="1090" t="s">
        <v>639</v>
      </c>
    </row>
    <row r="1663" spans="3:4">
      <c r="C1663" s="1083" t="s">
        <v>84</v>
      </c>
      <c r="D1663" s="1090" t="s">
        <v>2019</v>
      </c>
    </row>
    <row r="1664" spans="3:4">
      <c r="C1664" s="1083" t="s">
        <v>84</v>
      </c>
      <c r="D1664" s="1090" t="s">
        <v>2020</v>
      </c>
    </row>
    <row r="1665" spans="3:4">
      <c r="C1665" s="1083" t="s">
        <v>84</v>
      </c>
      <c r="D1665" s="1090" t="s">
        <v>2021</v>
      </c>
    </row>
    <row r="1666" spans="3:4">
      <c r="C1666" s="1083" t="s">
        <v>2022</v>
      </c>
      <c r="D1666" s="1090" t="s">
        <v>413</v>
      </c>
    </row>
    <row r="1667" spans="3:4">
      <c r="C1667" s="1083" t="s">
        <v>2022</v>
      </c>
      <c r="D1667" s="1090" t="s">
        <v>2023</v>
      </c>
    </row>
    <row r="1668" spans="3:4">
      <c r="C1668" s="1083" t="s">
        <v>2022</v>
      </c>
      <c r="D1668" s="1090" t="s">
        <v>1678</v>
      </c>
    </row>
    <row r="1669" spans="3:4">
      <c r="C1669" s="1083" t="s">
        <v>2022</v>
      </c>
      <c r="D1669" s="1090" t="s">
        <v>2025</v>
      </c>
    </row>
    <row r="1670" spans="3:4">
      <c r="C1670" s="1083" t="s">
        <v>2022</v>
      </c>
      <c r="D1670" s="1090" t="s">
        <v>373</v>
      </c>
    </row>
    <row r="1671" spans="3:4">
      <c r="C1671" s="1083" t="s">
        <v>2022</v>
      </c>
      <c r="D1671" s="1090" t="s">
        <v>2027</v>
      </c>
    </row>
    <row r="1672" spans="3:4">
      <c r="C1672" s="1083" t="s">
        <v>2022</v>
      </c>
      <c r="D1672" s="1090" t="s">
        <v>376</v>
      </c>
    </row>
    <row r="1673" spans="3:4">
      <c r="C1673" s="1083" t="s">
        <v>2022</v>
      </c>
      <c r="D1673" s="1090" t="s">
        <v>2028</v>
      </c>
    </row>
    <row r="1674" spans="3:4">
      <c r="C1674" s="1083" t="s">
        <v>2022</v>
      </c>
      <c r="D1674" s="1090" t="s">
        <v>1077</v>
      </c>
    </row>
    <row r="1675" spans="3:4">
      <c r="C1675" s="1083" t="s">
        <v>2022</v>
      </c>
      <c r="D1675" s="1090" t="s">
        <v>2029</v>
      </c>
    </row>
    <row r="1676" spans="3:4">
      <c r="C1676" s="1083" t="s">
        <v>2022</v>
      </c>
      <c r="D1676" s="1090" t="s">
        <v>2030</v>
      </c>
    </row>
    <row r="1677" spans="3:4">
      <c r="C1677" s="1083" t="s">
        <v>2022</v>
      </c>
      <c r="D1677" s="1090" t="s">
        <v>2031</v>
      </c>
    </row>
    <row r="1678" spans="3:4">
      <c r="C1678" s="1083" t="s">
        <v>2022</v>
      </c>
      <c r="D1678" s="1090" t="s">
        <v>2033</v>
      </c>
    </row>
    <row r="1679" spans="3:4">
      <c r="C1679" s="1083" t="s">
        <v>2022</v>
      </c>
      <c r="D1679" s="1090" t="s">
        <v>2034</v>
      </c>
    </row>
    <row r="1680" spans="3:4">
      <c r="C1680" s="1083" t="s">
        <v>2022</v>
      </c>
      <c r="D1680" s="1090" t="s">
        <v>2035</v>
      </c>
    </row>
    <row r="1681" spans="3:4">
      <c r="C1681" s="1083" t="s">
        <v>2022</v>
      </c>
      <c r="D1681" s="1090" t="s">
        <v>1768</v>
      </c>
    </row>
    <row r="1682" spans="3:4">
      <c r="C1682" s="1083" t="s">
        <v>2022</v>
      </c>
      <c r="D1682" s="1090" t="s">
        <v>1204</v>
      </c>
    </row>
    <row r="1683" spans="3:4">
      <c r="C1683" s="1083" t="s">
        <v>2022</v>
      </c>
      <c r="D1683" s="1090" t="s">
        <v>2036</v>
      </c>
    </row>
    <row r="1684" spans="3:4">
      <c r="C1684" s="1083" t="s">
        <v>2022</v>
      </c>
      <c r="D1684" s="1090" t="s">
        <v>2026</v>
      </c>
    </row>
    <row r="1685" spans="3:4">
      <c r="C1685" s="1083" t="s">
        <v>2022</v>
      </c>
      <c r="D1685" s="1090" t="s">
        <v>2037</v>
      </c>
    </row>
    <row r="1686" spans="3:4">
      <c r="C1686" s="1083" t="s">
        <v>2022</v>
      </c>
      <c r="D1686" s="1090" t="s">
        <v>2038</v>
      </c>
    </row>
    <row r="1687" spans="3:4">
      <c r="C1687" s="1083" t="s">
        <v>2022</v>
      </c>
      <c r="D1687" s="1090" t="s">
        <v>1274</v>
      </c>
    </row>
    <row r="1688" spans="3:4">
      <c r="C1688" s="1083" t="s">
        <v>2022</v>
      </c>
      <c r="D1688" s="1090" t="s">
        <v>1519</v>
      </c>
    </row>
    <row r="1689" spans="3:4">
      <c r="C1689" s="1083" t="s">
        <v>2022</v>
      </c>
      <c r="D1689" s="1090" t="s">
        <v>2039</v>
      </c>
    </row>
    <row r="1690" spans="3:4">
      <c r="C1690" s="1083" t="s">
        <v>2022</v>
      </c>
      <c r="D1690" s="1090" t="s">
        <v>2040</v>
      </c>
    </row>
    <row r="1691" spans="3:4">
      <c r="C1691" s="1083" t="s">
        <v>2022</v>
      </c>
      <c r="D1691" s="1090" t="s">
        <v>573</v>
      </c>
    </row>
    <row r="1692" spans="3:4">
      <c r="C1692" s="1083" t="s">
        <v>2022</v>
      </c>
      <c r="D1692" s="1090" t="s">
        <v>2041</v>
      </c>
    </row>
    <row r="1693" spans="3:4">
      <c r="C1693" s="1083" t="s">
        <v>2022</v>
      </c>
      <c r="D1693" s="1090" t="s">
        <v>2043</v>
      </c>
    </row>
    <row r="1694" spans="3:4">
      <c r="C1694" s="1083" t="s">
        <v>2022</v>
      </c>
      <c r="D1694" s="1090" t="s">
        <v>1870</v>
      </c>
    </row>
    <row r="1695" spans="3:4">
      <c r="C1695" s="1083" t="s">
        <v>2022</v>
      </c>
      <c r="D1695" s="1090" t="s">
        <v>997</v>
      </c>
    </row>
    <row r="1696" spans="3:4">
      <c r="C1696" s="1083" t="s">
        <v>2022</v>
      </c>
      <c r="D1696" s="1090" t="s">
        <v>2044</v>
      </c>
    </row>
    <row r="1697" spans="3:4">
      <c r="C1697" s="1083" t="s">
        <v>2022</v>
      </c>
      <c r="D1697" s="1090" t="s">
        <v>1771</v>
      </c>
    </row>
    <row r="1698" spans="3:4">
      <c r="C1698" s="1083" t="s">
        <v>2022</v>
      </c>
      <c r="D1698" s="1090" t="s">
        <v>2045</v>
      </c>
    </row>
    <row r="1699" spans="3:4">
      <c r="C1699" s="1083" t="s">
        <v>2022</v>
      </c>
      <c r="D1699" s="1090" t="s">
        <v>2047</v>
      </c>
    </row>
    <row r="1700" spans="3:4">
      <c r="C1700" s="1083" t="s">
        <v>2022</v>
      </c>
      <c r="D1700" s="1090" t="s">
        <v>2048</v>
      </c>
    </row>
    <row r="1701" spans="3:4">
      <c r="C1701" s="1083" t="s">
        <v>2022</v>
      </c>
      <c r="D1701" s="1090" t="s">
        <v>2049</v>
      </c>
    </row>
    <row r="1702" spans="3:4">
      <c r="C1702" s="1083" t="s">
        <v>2022</v>
      </c>
      <c r="D1702" s="1090" t="s">
        <v>587</v>
      </c>
    </row>
    <row r="1703" spans="3:4">
      <c r="C1703" s="1083" t="s">
        <v>2022</v>
      </c>
      <c r="D1703" s="1090" t="s">
        <v>1265</v>
      </c>
    </row>
    <row r="1704" spans="3:4">
      <c r="C1704" s="1083" t="s">
        <v>2022</v>
      </c>
      <c r="D1704" s="1090" t="s">
        <v>1774</v>
      </c>
    </row>
    <row r="1705" spans="3:4">
      <c r="C1705" s="1083" t="s">
        <v>2022</v>
      </c>
      <c r="D1705" s="1090" t="s">
        <v>2050</v>
      </c>
    </row>
    <row r="1706" spans="3:4">
      <c r="C1706" s="1083" t="s">
        <v>2022</v>
      </c>
      <c r="D1706" s="1090" t="s">
        <v>2051</v>
      </c>
    </row>
    <row r="1707" spans="3:4">
      <c r="C1707" s="1083" t="s">
        <v>2022</v>
      </c>
      <c r="D1707" s="1090" t="s">
        <v>2052</v>
      </c>
    </row>
    <row r="1708" spans="3:4">
      <c r="C1708" s="1083" t="s">
        <v>2022</v>
      </c>
      <c r="D1708" s="1090" t="s">
        <v>1483</v>
      </c>
    </row>
    <row r="1709" spans="3:4">
      <c r="C1709" s="1083" t="s">
        <v>2053</v>
      </c>
      <c r="D1709" s="1090" t="s">
        <v>1949</v>
      </c>
    </row>
    <row r="1710" spans="3:4">
      <c r="C1710" s="1083" t="s">
        <v>2053</v>
      </c>
      <c r="D1710" s="1090" t="s">
        <v>181</v>
      </c>
    </row>
    <row r="1711" spans="3:4">
      <c r="C1711" s="1083" t="s">
        <v>2053</v>
      </c>
      <c r="D1711" s="1090" t="s">
        <v>2054</v>
      </c>
    </row>
    <row r="1712" spans="3:4">
      <c r="C1712" s="1083" t="s">
        <v>2053</v>
      </c>
      <c r="D1712" s="1090" t="s">
        <v>2055</v>
      </c>
    </row>
    <row r="1713" spans="3:4">
      <c r="C1713" s="1083" t="s">
        <v>2053</v>
      </c>
      <c r="D1713" s="1090" t="s">
        <v>1559</v>
      </c>
    </row>
    <row r="1714" spans="3:4">
      <c r="C1714" s="1083" t="s">
        <v>2053</v>
      </c>
      <c r="D1714" s="1090" t="s">
        <v>214</v>
      </c>
    </row>
    <row r="1715" spans="3:4">
      <c r="C1715" s="1083" t="s">
        <v>2053</v>
      </c>
      <c r="D1715" s="1090" t="s">
        <v>2056</v>
      </c>
    </row>
    <row r="1716" spans="3:4">
      <c r="C1716" s="1083" t="s">
        <v>2053</v>
      </c>
      <c r="D1716" s="1090" t="s">
        <v>1979</v>
      </c>
    </row>
    <row r="1717" spans="3:4">
      <c r="C1717" s="1083" t="s">
        <v>2053</v>
      </c>
      <c r="D1717" s="1090" t="s">
        <v>2058</v>
      </c>
    </row>
    <row r="1718" spans="3:4">
      <c r="C1718" s="1083" t="s">
        <v>2053</v>
      </c>
      <c r="D1718" s="1090" t="s">
        <v>2059</v>
      </c>
    </row>
    <row r="1719" spans="3:4">
      <c r="C1719" s="1083" t="s">
        <v>2053</v>
      </c>
      <c r="D1719" s="1090" t="s">
        <v>1689</v>
      </c>
    </row>
    <row r="1720" spans="3:4">
      <c r="C1720" s="1083" t="s">
        <v>2053</v>
      </c>
      <c r="D1720" s="1090" t="s">
        <v>2005</v>
      </c>
    </row>
    <row r="1721" spans="3:4">
      <c r="C1721" s="1083" t="s">
        <v>2053</v>
      </c>
      <c r="D1721" s="1090" t="s">
        <v>1853</v>
      </c>
    </row>
    <row r="1722" spans="3:4">
      <c r="C1722" s="1083" t="s">
        <v>2053</v>
      </c>
      <c r="D1722" s="1090" t="s">
        <v>250</v>
      </c>
    </row>
    <row r="1723" spans="3:4">
      <c r="C1723" s="1083" t="s">
        <v>2053</v>
      </c>
      <c r="D1723" s="1090" t="s">
        <v>2060</v>
      </c>
    </row>
    <row r="1724" spans="3:4">
      <c r="C1724" s="1083" t="s">
        <v>2053</v>
      </c>
      <c r="D1724" s="1090" t="s">
        <v>370</v>
      </c>
    </row>
    <row r="1725" spans="3:4">
      <c r="C1725" s="1083" t="s">
        <v>2053</v>
      </c>
      <c r="D1725" s="1090" t="s">
        <v>503</v>
      </c>
    </row>
    <row r="1726" spans="3:4">
      <c r="C1726" s="1083" t="s">
        <v>2053</v>
      </c>
      <c r="D1726" s="1090" t="s">
        <v>1320</v>
      </c>
    </row>
    <row r="1727" spans="3:4">
      <c r="C1727" s="1083" t="s">
        <v>2053</v>
      </c>
      <c r="D1727" s="1090" t="s">
        <v>2061</v>
      </c>
    </row>
    <row r="1728" spans="3:4">
      <c r="C1728" s="1083" t="s">
        <v>2053</v>
      </c>
      <c r="D1728" s="1090" t="s">
        <v>302</v>
      </c>
    </row>
    <row r="1729" spans="3:4">
      <c r="C1729" s="1083" t="s">
        <v>2053</v>
      </c>
      <c r="D1729" s="1090" t="s">
        <v>2062</v>
      </c>
    </row>
    <row r="1730" spans="3:4">
      <c r="C1730" s="1083" t="s">
        <v>2053</v>
      </c>
      <c r="D1730" s="1090" t="s">
        <v>1996</v>
      </c>
    </row>
    <row r="1731" spans="3:4">
      <c r="C1731" s="1083" t="s">
        <v>2053</v>
      </c>
      <c r="D1731" s="1090" t="s">
        <v>1179</v>
      </c>
    </row>
    <row r="1732" spans="3:4">
      <c r="C1732" s="1083" t="s">
        <v>2053</v>
      </c>
      <c r="D1732" s="1090" t="s">
        <v>2063</v>
      </c>
    </row>
    <row r="1733" spans="3:4">
      <c r="C1733" s="1083" t="s">
        <v>2053</v>
      </c>
      <c r="D1733" s="1090" t="s">
        <v>1737</v>
      </c>
    </row>
    <row r="1734" spans="3:4">
      <c r="C1734" s="1083" t="s">
        <v>2053</v>
      </c>
      <c r="D1734" s="1090" t="s">
        <v>2064</v>
      </c>
    </row>
    <row r="1735" spans="3:4">
      <c r="C1735" s="1083" t="s">
        <v>2053</v>
      </c>
      <c r="D1735" s="1090" t="s">
        <v>316</v>
      </c>
    </row>
    <row r="1736" spans="3:4">
      <c r="C1736" s="1083" t="s">
        <v>2053</v>
      </c>
      <c r="D1736" s="1090" t="s">
        <v>148</v>
      </c>
    </row>
    <row r="1737" spans="3:4">
      <c r="C1737" s="1083" t="s">
        <v>2053</v>
      </c>
      <c r="D1737" s="1090" t="s">
        <v>1573</v>
      </c>
    </row>
    <row r="1738" spans="3:4">
      <c r="C1738" s="1083" t="s">
        <v>2053</v>
      </c>
      <c r="D1738" s="1090" t="s">
        <v>1268</v>
      </c>
    </row>
    <row r="1739" spans="3:4">
      <c r="C1739" s="1083" t="s">
        <v>2053</v>
      </c>
      <c r="D1739" s="1090" t="s">
        <v>1673</v>
      </c>
    </row>
    <row r="1740" spans="3:4">
      <c r="C1740" s="1083" t="s">
        <v>2053</v>
      </c>
      <c r="D1740" s="1090" t="s">
        <v>2065</v>
      </c>
    </row>
    <row r="1741" spans="3:4">
      <c r="C1741" s="1083" t="s">
        <v>2053</v>
      </c>
      <c r="D1741" s="1090" t="s">
        <v>390</v>
      </c>
    </row>
    <row r="1742" spans="3:4">
      <c r="C1742" s="1083" t="s">
        <v>2053</v>
      </c>
      <c r="D1742" s="1090" t="s">
        <v>194</v>
      </c>
    </row>
    <row r="1743" spans="3:4">
      <c r="C1743" s="1083" t="s">
        <v>2053</v>
      </c>
      <c r="D1743" s="1090" t="s">
        <v>2066</v>
      </c>
    </row>
    <row r="1744" spans="3:4">
      <c r="C1744" s="1083" t="s">
        <v>2053</v>
      </c>
      <c r="D1744" s="1090" t="s">
        <v>2067</v>
      </c>
    </row>
    <row r="1745" spans="3:4">
      <c r="C1745" s="1083" t="s">
        <v>2053</v>
      </c>
      <c r="D1745" s="1090" t="s">
        <v>2068</v>
      </c>
    </row>
    <row r="1746" spans="3:4">
      <c r="C1746" s="1083" t="s">
        <v>2053</v>
      </c>
      <c r="D1746" s="1090" t="s">
        <v>2069</v>
      </c>
    </row>
    <row r="1747" spans="3:4">
      <c r="C1747" s="1083" t="s">
        <v>2053</v>
      </c>
      <c r="D1747" s="1090" t="s">
        <v>1717</v>
      </c>
    </row>
    <row r="1748" spans="3:4">
      <c r="C1748" s="1083" t="s">
        <v>2053</v>
      </c>
      <c r="D1748" s="1090" t="s">
        <v>1683</v>
      </c>
    </row>
    <row r="1749" spans="3:4" ht="13.8">
      <c r="C1749" s="1087" t="s">
        <v>2053</v>
      </c>
      <c r="D1749" s="1091" t="s">
        <v>1070</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1092"/>
      <c r="C2" s="1093"/>
      <c r="D2" s="1095" t="s">
        <v>460</v>
      </c>
      <c r="E2" s="1095" t="s">
        <v>427</v>
      </c>
      <c r="F2" s="1095" t="s">
        <v>1902</v>
      </c>
      <c r="G2" s="1095" t="s">
        <v>2185</v>
      </c>
      <c r="H2" s="1095" t="s">
        <v>2186</v>
      </c>
      <c r="I2" s="1095" t="s">
        <v>1000</v>
      </c>
      <c r="J2" s="1095" t="s">
        <v>496</v>
      </c>
      <c r="K2" s="1095" t="s">
        <v>2188</v>
      </c>
      <c r="L2" s="1095" t="s">
        <v>1747</v>
      </c>
      <c r="M2" s="1095" t="s">
        <v>2072</v>
      </c>
      <c r="N2" s="1095" t="s">
        <v>2189</v>
      </c>
      <c r="O2" s="1095" t="s">
        <v>393</v>
      </c>
      <c r="P2" s="1095" t="s">
        <v>457</v>
      </c>
      <c r="Q2" s="1095" t="s">
        <v>225</v>
      </c>
      <c r="R2" s="1095" t="s">
        <v>1121</v>
      </c>
      <c r="S2" s="1095" t="s">
        <v>2190</v>
      </c>
      <c r="T2" s="1095" t="s">
        <v>81</v>
      </c>
      <c r="U2" s="1095" t="s">
        <v>2191</v>
      </c>
      <c r="V2" s="1095" t="s">
        <v>2192</v>
      </c>
      <c r="W2" s="1095" t="s">
        <v>1585</v>
      </c>
      <c r="X2" s="1095" t="s">
        <v>2193</v>
      </c>
      <c r="Y2" s="1095" t="s">
        <v>2194</v>
      </c>
      <c r="Z2" s="1095" t="s">
        <v>2195</v>
      </c>
      <c r="AA2" s="1095" t="s">
        <v>2196</v>
      </c>
      <c r="AB2" s="1095" t="s">
        <v>406</v>
      </c>
      <c r="AC2" s="1095" t="s">
        <v>2197</v>
      </c>
      <c r="AD2" s="1095" t="s">
        <v>2198</v>
      </c>
      <c r="AE2" s="1096" t="s">
        <v>2199</v>
      </c>
      <c r="AF2" s="1096" t="s">
        <v>2200</v>
      </c>
      <c r="AG2" s="1096" t="s">
        <v>1704</v>
      </c>
      <c r="AH2" s="1096" t="s">
        <v>2201</v>
      </c>
      <c r="AI2" s="1096" t="s">
        <v>1164</v>
      </c>
      <c r="AJ2" s="1096" t="s">
        <v>2202</v>
      </c>
      <c r="AL2" s="1097" t="s">
        <v>2139</v>
      </c>
      <c r="AM2" s="1097" t="s">
        <v>156</v>
      </c>
      <c r="AN2" s="1097" t="s">
        <v>855</v>
      </c>
      <c r="AO2" s="1095" t="s">
        <v>460</v>
      </c>
      <c r="AP2" s="1095" t="s">
        <v>427</v>
      </c>
      <c r="AQ2" s="1095" t="s">
        <v>1902</v>
      </c>
      <c r="AR2" s="1095" t="s">
        <v>2185</v>
      </c>
      <c r="AS2" s="1095" t="s">
        <v>2186</v>
      </c>
      <c r="AT2" s="1095" t="s">
        <v>1000</v>
      </c>
      <c r="AU2" s="1095" t="s">
        <v>496</v>
      </c>
      <c r="AV2" s="1095" t="s">
        <v>2188</v>
      </c>
      <c r="AW2" s="1095" t="s">
        <v>1747</v>
      </c>
      <c r="AX2" s="1095" t="s">
        <v>2072</v>
      </c>
      <c r="AY2" s="1095" t="s">
        <v>2189</v>
      </c>
      <c r="AZ2" s="1095" t="s">
        <v>393</v>
      </c>
      <c r="BA2" s="1095" t="s">
        <v>457</v>
      </c>
      <c r="BB2" s="1095" t="s">
        <v>225</v>
      </c>
      <c r="BC2" s="1095" t="s">
        <v>1121</v>
      </c>
      <c r="BD2" s="1095" t="s">
        <v>2190</v>
      </c>
      <c r="BE2" s="1095" t="s">
        <v>81</v>
      </c>
      <c r="BF2" s="1095" t="s">
        <v>2191</v>
      </c>
      <c r="BG2" s="1095" t="s">
        <v>2192</v>
      </c>
      <c r="BH2" s="1095" t="s">
        <v>1585</v>
      </c>
      <c r="BI2" s="1095" t="s">
        <v>2193</v>
      </c>
      <c r="BJ2" s="1095" t="s">
        <v>2194</v>
      </c>
      <c r="BK2" s="1095" t="s">
        <v>2195</v>
      </c>
      <c r="BL2" s="1095" t="s">
        <v>2196</v>
      </c>
      <c r="BM2" s="1095" t="s">
        <v>406</v>
      </c>
      <c r="BN2" s="1095" t="s">
        <v>2197</v>
      </c>
      <c r="BO2" s="1095" t="s">
        <v>2198</v>
      </c>
      <c r="BP2" s="1096" t="s">
        <v>2199</v>
      </c>
      <c r="BQ2" s="1096" t="s">
        <v>2200</v>
      </c>
      <c r="BR2" s="1096" t="s">
        <v>1704</v>
      </c>
      <c r="BS2" s="1096" t="s">
        <v>2201</v>
      </c>
      <c r="BT2" s="1096" t="s">
        <v>1164</v>
      </c>
      <c r="BU2" s="1096" t="s">
        <v>2202</v>
      </c>
    </row>
    <row r="3" spans="2:73" ht="24">
      <c r="B3" s="1092">
        <v>1</v>
      </c>
      <c r="C3" s="1093" t="s">
        <v>210</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000">
        <v>8.1000000000000003e-002</v>
      </c>
      <c r="AB3" s="1000">
        <v>8.1000000000000003e-002</v>
      </c>
      <c r="AC3" s="1000">
        <v>9.9000000000000005e-002</v>
      </c>
      <c r="AD3" s="1000">
        <v>7.9000000000000001e-002</v>
      </c>
      <c r="AE3" s="1000">
        <v>6.1000000000000006e-002</v>
      </c>
      <c r="AF3" s="1000">
        <v>6.8000000000000005e-002</v>
      </c>
      <c r="AG3" s="1000">
        <v>6.8000000000000005e-002</v>
      </c>
      <c r="AH3" s="1000">
        <v>6.7000000000000004e-002</v>
      </c>
      <c r="AI3" s="1000">
        <v>6.5000000000000002e-002</v>
      </c>
      <c r="AJ3" s="1000">
        <v>6.4000000000000001e-002</v>
      </c>
      <c r="AL3" s="1098">
        <v>1</v>
      </c>
      <c r="AM3" s="1098">
        <v>1</v>
      </c>
      <c r="AN3" s="1098" t="str">
        <f t="shared" ref="AN3:AN27" si="0">VLOOKUP(AL3,$B$3:$C$11,2)&amp;"から"&amp;VLOOKUP(AM3,$B$3:$C$11,2)</f>
        <v>処遇加算Ⅰから処遇加算Ⅰ</v>
      </c>
      <c r="AO3" s="1000">
        <f t="shared" ref="AO3:BU3" si="1">(D$3-D$3)/D$3</f>
        <v>0</v>
      </c>
      <c r="AP3" s="1000">
        <f t="shared" si="1"/>
        <v>0</v>
      </c>
      <c r="AQ3" s="1000">
        <f t="shared" si="1"/>
        <v>0</v>
      </c>
      <c r="AR3" s="1000">
        <f t="shared" si="1"/>
        <v>0</v>
      </c>
      <c r="AS3" s="1000">
        <f t="shared" si="1"/>
        <v>0</v>
      </c>
      <c r="AT3" s="1000">
        <f t="shared" si="1"/>
        <v>0</v>
      </c>
      <c r="AU3" s="1000">
        <f t="shared" si="1"/>
        <v>0</v>
      </c>
      <c r="AV3" s="1000">
        <f t="shared" si="1"/>
        <v>0</v>
      </c>
      <c r="AW3" s="1000">
        <f t="shared" si="1"/>
        <v>0</v>
      </c>
      <c r="AX3" s="1000">
        <f t="shared" si="1"/>
        <v>0</v>
      </c>
      <c r="AY3" s="1000">
        <f t="shared" si="1"/>
        <v>0</v>
      </c>
      <c r="AZ3" s="1000">
        <f t="shared" si="1"/>
        <v>0</v>
      </c>
      <c r="BA3" s="1000">
        <f t="shared" si="1"/>
        <v>0</v>
      </c>
      <c r="BB3" s="1000">
        <f t="shared" si="1"/>
        <v>0</v>
      </c>
      <c r="BC3" s="1000">
        <f t="shared" si="1"/>
        <v>0</v>
      </c>
      <c r="BD3" s="1000">
        <f t="shared" si="1"/>
        <v>0</v>
      </c>
      <c r="BE3" s="1000">
        <f t="shared" si="1"/>
        <v>0</v>
      </c>
      <c r="BF3" s="1000">
        <f t="shared" si="1"/>
        <v>0</v>
      </c>
      <c r="BG3" s="1000">
        <f t="shared" si="1"/>
        <v>0</v>
      </c>
      <c r="BH3" s="1000">
        <f t="shared" si="1"/>
        <v>0</v>
      </c>
      <c r="BI3" s="1000">
        <f t="shared" si="1"/>
        <v>0</v>
      </c>
      <c r="BJ3" s="1000">
        <f t="shared" si="1"/>
        <v>0</v>
      </c>
      <c r="BK3" s="1000">
        <f t="shared" si="1"/>
        <v>0</v>
      </c>
      <c r="BL3" s="1000">
        <f t="shared" si="1"/>
        <v>0</v>
      </c>
      <c r="BM3" s="1000">
        <f t="shared" si="1"/>
        <v>0</v>
      </c>
      <c r="BN3" s="1000">
        <f t="shared" si="1"/>
        <v>0</v>
      </c>
      <c r="BO3" s="1000">
        <f t="shared" si="1"/>
        <v>0</v>
      </c>
      <c r="BP3" s="1000">
        <f t="shared" si="1"/>
        <v>0</v>
      </c>
      <c r="BQ3" s="1000">
        <f t="shared" si="1"/>
        <v>0</v>
      </c>
      <c r="BR3" s="1000">
        <f t="shared" si="1"/>
        <v>0</v>
      </c>
      <c r="BS3" s="1000">
        <f t="shared" si="1"/>
        <v>0</v>
      </c>
      <c r="BT3" s="1000">
        <f t="shared" si="1"/>
        <v>0</v>
      </c>
      <c r="BU3" s="1000">
        <f t="shared" si="1"/>
        <v>0</v>
      </c>
    </row>
    <row r="4" spans="2:73" ht="24">
      <c r="B4" s="1092">
        <v>2</v>
      </c>
      <c r="C4" s="1093" t="s">
        <v>290</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000">
        <v>5.8999999999999997e-002</v>
      </c>
      <c r="AB4" s="1000">
        <v>5.8999999999999997e-002</v>
      </c>
      <c r="AC4" s="1000">
        <v>7.1999999999999995e-002</v>
      </c>
      <c r="AD4" s="1000">
        <v>5.8000000000000003e-002</v>
      </c>
      <c r="AE4" s="1000">
        <v>4.4000000000000004e-002</v>
      </c>
      <c r="AF4" s="1000">
        <v>5.e-002</v>
      </c>
      <c r="AG4" s="1000">
        <v>5.e-002</v>
      </c>
      <c r="AH4" s="1000">
        <v>4.9000000000000002e-002</v>
      </c>
      <c r="AI4" s="1000">
        <v>4.7e-002</v>
      </c>
      <c r="AJ4" s="1000">
        <v>4.7e-002</v>
      </c>
      <c r="AL4" s="1098">
        <v>1</v>
      </c>
      <c r="AM4" s="1098">
        <v>2</v>
      </c>
      <c r="AN4" s="1098" t="str">
        <f t="shared" si="0"/>
        <v>処遇加算Ⅰから処遇加算Ⅱ</v>
      </c>
      <c r="AO4" s="1000">
        <f t="shared" ref="AO4:BU4" si="2">(D$4-D$3)/D$4</f>
        <v>-0.37000000000000005</v>
      </c>
      <c r="AP4" s="1000">
        <f t="shared" si="2"/>
        <v>-0.36986301369863028</v>
      </c>
      <c r="AQ4" s="1000">
        <f t="shared" si="2"/>
        <v>-0.37000000000000005</v>
      </c>
      <c r="AR4" s="1000">
        <f t="shared" si="2"/>
        <v>-0.36571428571428577</v>
      </c>
      <c r="AS4" s="1000">
        <f t="shared" si="2"/>
        <v>-0.36923076923076914</v>
      </c>
      <c r="AT4" s="1000">
        <f t="shared" si="2"/>
        <v>-0.37499999999999989</v>
      </c>
      <c r="AU4" s="1000">
        <f t="shared" si="2"/>
        <v>-0.36507936507936495</v>
      </c>
      <c r="AV4" s="1000">
        <f t="shared" si="2"/>
        <v>-0.36507936507936495</v>
      </c>
      <c r="AW4" s="1000">
        <f t="shared" si="2"/>
        <v>-0.36170212765957449</v>
      </c>
      <c r="AX4" s="1000">
        <f t="shared" si="2"/>
        <v>-0.36734693877551022</v>
      </c>
      <c r="AY4" s="1000">
        <f t="shared" si="2"/>
        <v>-0.36734693877551022</v>
      </c>
      <c r="AZ4" s="1000">
        <f t="shared" si="2"/>
        <v>-0.36170212765957449</v>
      </c>
      <c r="BA4" s="1000">
        <f t="shared" si="2"/>
        <v>-0.36170212765957449</v>
      </c>
      <c r="BB4" s="1000">
        <f t="shared" si="2"/>
        <v>-0.3902439024390244</v>
      </c>
      <c r="BC4" s="1000">
        <f t="shared" si="2"/>
        <v>-0.35</v>
      </c>
      <c r="BD4" s="1000">
        <f t="shared" si="2"/>
        <v>-0.36170212765957449</v>
      </c>
      <c r="BE4" s="1000">
        <f t="shared" si="2"/>
        <v>-0.36170212765957449</v>
      </c>
      <c r="BF4" s="1000">
        <f t="shared" si="2"/>
        <v>-0.36507936507936495</v>
      </c>
      <c r="BG4" s="1000">
        <f t="shared" si="2"/>
        <v>-0.36507936507936495</v>
      </c>
      <c r="BH4" s="1000">
        <f t="shared" si="2"/>
        <v>-0.36363636363636359</v>
      </c>
      <c r="BI4" s="1000">
        <f t="shared" si="2"/>
        <v>-0.37288135593220351</v>
      </c>
      <c r="BJ4" s="1000">
        <f t="shared" si="2"/>
        <v>-0.36956521739130438</v>
      </c>
      <c r="BK4" s="1000">
        <f t="shared" si="2"/>
        <v>-0.37704918032786899</v>
      </c>
      <c r="BL4" s="1000">
        <f t="shared" si="2"/>
        <v>-0.37288135593220351</v>
      </c>
      <c r="BM4" s="1000">
        <f t="shared" si="2"/>
        <v>-0.37288135593220351</v>
      </c>
      <c r="BN4" s="1000">
        <f t="shared" si="2"/>
        <v>-0.37500000000000017</v>
      </c>
      <c r="BO4" s="1000">
        <f t="shared" si="2"/>
        <v>-0.36206896551724133</v>
      </c>
      <c r="BP4" s="1000">
        <f t="shared" si="2"/>
        <v>-0.38636363636363635</v>
      </c>
      <c r="BQ4" s="1000">
        <f t="shared" si="2"/>
        <v>-0.36000000000000004</v>
      </c>
      <c r="BR4" s="1000">
        <f t="shared" si="2"/>
        <v>-0.36000000000000004</v>
      </c>
      <c r="BS4" s="1000">
        <f t="shared" si="2"/>
        <v>-0.36734693877551022</v>
      </c>
      <c r="BT4" s="1000">
        <f t="shared" si="2"/>
        <v>-0.38297872340425537</v>
      </c>
      <c r="BU4" s="1000">
        <f t="shared" si="2"/>
        <v>-0.36170212765957449</v>
      </c>
    </row>
    <row r="5" spans="2:73" ht="24">
      <c r="B5" s="1092">
        <v>3</v>
      </c>
      <c r="C5" s="1093" t="s">
        <v>295</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000">
        <v>3.3000000000000002e-002</v>
      </c>
      <c r="AB5" s="1000">
        <v>3.3000000000000002e-002</v>
      </c>
      <c r="AC5" s="1000">
        <v>4.e-002</v>
      </c>
      <c r="AD5" s="1000">
        <v>3.2000000000000001e-002</v>
      </c>
      <c r="AE5" s="1000">
        <v>2.5000000000000001e-002</v>
      </c>
      <c r="AF5" s="1000">
        <v>2.8000000000000001e-002</v>
      </c>
      <c r="AG5" s="1000">
        <v>2.8000000000000001e-002</v>
      </c>
      <c r="AH5" s="1000">
        <v>2.7e-002</v>
      </c>
      <c r="AI5" s="1000">
        <v>2.6000000000000002e-002</v>
      </c>
      <c r="AJ5" s="1000">
        <v>2.6000000000000002e-002</v>
      </c>
      <c r="AL5" s="1098">
        <v>1</v>
      </c>
      <c r="AM5" s="1098">
        <v>3</v>
      </c>
      <c r="AN5" s="1098" t="str">
        <f t="shared" si="0"/>
        <v>処遇加算Ⅰから処遇加算Ⅲ</v>
      </c>
      <c r="AO5" s="1000">
        <f t="shared" ref="AO5:BU5" si="3">(D$5-D$3)/D$5</f>
        <v>-1.4684684684684688</v>
      </c>
      <c r="AP5" s="1000">
        <f t="shared" si="3"/>
        <v>-1.4691358024691359</v>
      </c>
      <c r="AQ5" s="1000">
        <f t="shared" si="3"/>
        <v>-1.4684684684684688</v>
      </c>
      <c r="AR5" s="1000">
        <f t="shared" si="3"/>
        <v>-1.4639175257731958</v>
      </c>
      <c r="AS5" s="1000">
        <f t="shared" si="3"/>
        <v>-1.4722222222222223</v>
      </c>
      <c r="AT5" s="1000">
        <f t="shared" si="3"/>
        <v>-1.4444444444444444</v>
      </c>
      <c r="AU5" s="1000">
        <f t="shared" si="3"/>
        <v>-1.4571428571428566</v>
      </c>
      <c r="AV5" s="1000">
        <f t="shared" si="3"/>
        <v>-1.4571428571428566</v>
      </c>
      <c r="AW5" s="1000">
        <f t="shared" si="3"/>
        <v>-1.4615384615384619</v>
      </c>
      <c r="AX5" s="1000">
        <f t="shared" si="3"/>
        <v>-1.4814814814814818</v>
      </c>
      <c r="AY5" s="1000">
        <f t="shared" si="3"/>
        <v>-1.4814814814814818</v>
      </c>
      <c r="AZ5" s="1000">
        <f t="shared" si="3"/>
        <v>-1.4615384615384619</v>
      </c>
      <c r="BA5" s="1000">
        <f t="shared" si="3"/>
        <v>-1.4615384615384619</v>
      </c>
      <c r="BB5" s="1000">
        <f t="shared" si="3"/>
        <v>-1.4782608695652175</v>
      </c>
      <c r="BC5" s="1000">
        <f t="shared" si="3"/>
        <v>-1.4545454545454546</v>
      </c>
      <c r="BD5" s="1000">
        <f t="shared" si="3"/>
        <v>-1.4615384615384619</v>
      </c>
      <c r="BE5" s="1000">
        <f t="shared" si="3"/>
        <v>-1.4615384615384619</v>
      </c>
      <c r="BF5" s="1000">
        <f t="shared" si="3"/>
        <v>-1.4571428571428566</v>
      </c>
      <c r="BG5" s="1000">
        <f t="shared" si="3"/>
        <v>-1.4571428571428566</v>
      </c>
      <c r="BH5" s="1000">
        <f t="shared" si="3"/>
        <v>-1.459016393442623</v>
      </c>
      <c r="BI5" s="1000">
        <f t="shared" si="3"/>
        <v>-1.4545454545454546</v>
      </c>
      <c r="BJ5" s="1000">
        <f t="shared" si="3"/>
        <v>-1.470588235294118</v>
      </c>
      <c r="BK5" s="1000">
        <f t="shared" si="3"/>
        <v>-1.4705882352941175</v>
      </c>
      <c r="BL5" s="1000">
        <f t="shared" si="3"/>
        <v>-1.4545454545454546</v>
      </c>
      <c r="BM5" s="1000">
        <f t="shared" si="3"/>
        <v>-1.4545454545454546</v>
      </c>
      <c r="BN5" s="1000">
        <f t="shared" si="3"/>
        <v>-1.4750000000000001</v>
      </c>
      <c r="BO5" s="1000">
        <f t="shared" si="3"/>
        <v>-1.46875</v>
      </c>
      <c r="BP5" s="1000">
        <f t="shared" si="3"/>
        <v>-1.4400000000000002</v>
      </c>
      <c r="BQ5" s="1000">
        <f t="shared" si="3"/>
        <v>-1.4285714285714288</v>
      </c>
      <c r="BR5" s="1000">
        <f t="shared" si="3"/>
        <v>-1.4285714285714288</v>
      </c>
      <c r="BS5" s="1000">
        <f t="shared" si="3"/>
        <v>-1.4814814814814818</v>
      </c>
      <c r="BT5" s="1000">
        <f t="shared" si="3"/>
        <v>-1.4999999999999998</v>
      </c>
      <c r="BU5" s="1000">
        <f t="shared" si="3"/>
        <v>-1.4615384615384615</v>
      </c>
    </row>
    <row r="6" spans="2:73" ht="24">
      <c r="B6" s="1092">
        <v>4</v>
      </c>
      <c r="C6" s="1093" t="s">
        <v>712</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2</v>
      </c>
      <c r="AM6" s="1098">
        <v>1</v>
      </c>
      <c r="AN6" s="1098" t="str">
        <f t="shared" si="0"/>
        <v>処遇加算Ⅱから処遇加算Ⅰ</v>
      </c>
      <c r="AO6" s="1000">
        <f t="shared" ref="AO6:BU6" si="4">(D$3-D$4)/D$3</f>
        <v>0.27007299270072993</v>
      </c>
      <c r="AP6" s="1000">
        <f t="shared" si="4"/>
        <v>0.27000000000000007</v>
      </c>
      <c r="AQ6" s="1000">
        <f t="shared" si="4"/>
        <v>0.27007299270072993</v>
      </c>
      <c r="AR6" s="1000">
        <f t="shared" si="4"/>
        <v>0.26778242677824271</v>
      </c>
      <c r="AS6" s="1000">
        <f t="shared" si="4"/>
        <v>0.26966292134831454</v>
      </c>
      <c r="AT6" s="1000">
        <f t="shared" si="4"/>
        <v>0.27272727272727265</v>
      </c>
      <c r="AU6" s="1000">
        <f t="shared" si="4"/>
        <v>0.2674418604651162</v>
      </c>
      <c r="AV6" s="1000">
        <f t="shared" si="4"/>
        <v>0.2674418604651162</v>
      </c>
      <c r="AW6" s="1000">
        <f t="shared" si="4"/>
        <v>0.265625</v>
      </c>
      <c r="AX6" s="1000">
        <f t="shared" si="4"/>
        <v>0.26865671641791045</v>
      </c>
      <c r="AY6" s="1000">
        <f t="shared" si="4"/>
        <v>0.26865671641791045</v>
      </c>
      <c r="AZ6" s="1000">
        <f t="shared" si="4"/>
        <v>0.265625</v>
      </c>
      <c r="BA6" s="1000">
        <f t="shared" si="4"/>
        <v>0.265625</v>
      </c>
      <c r="BB6" s="1000">
        <f t="shared" si="4"/>
        <v>0.2807017543859649</v>
      </c>
      <c r="BC6" s="1000">
        <f t="shared" si="4"/>
        <v>0.25925925925925924</v>
      </c>
      <c r="BD6" s="1000">
        <f t="shared" si="4"/>
        <v>0.265625</v>
      </c>
      <c r="BE6" s="1000">
        <f t="shared" si="4"/>
        <v>0.265625</v>
      </c>
      <c r="BF6" s="1000">
        <f t="shared" si="4"/>
        <v>0.2674418604651162</v>
      </c>
      <c r="BG6" s="1000">
        <f t="shared" si="4"/>
        <v>0.2674418604651162</v>
      </c>
      <c r="BH6" s="1000">
        <f t="shared" si="4"/>
        <v>0.26666666666666666</v>
      </c>
      <c r="BI6" s="1000">
        <f t="shared" si="4"/>
        <v>0.27160493827160498</v>
      </c>
      <c r="BJ6" s="1000">
        <f t="shared" si="4"/>
        <v>0.26984126984126988</v>
      </c>
      <c r="BK6" s="1000">
        <f t="shared" si="4"/>
        <v>0.27380952380952389</v>
      </c>
      <c r="BL6" s="1000">
        <f t="shared" si="4"/>
        <v>0.27160493827160498</v>
      </c>
      <c r="BM6" s="1000">
        <f t="shared" si="4"/>
        <v>0.27160493827160498</v>
      </c>
      <c r="BN6" s="1000">
        <f t="shared" si="4"/>
        <v>0.27272727272727282</v>
      </c>
      <c r="BO6" s="1000">
        <f t="shared" si="4"/>
        <v>0.26582278481012656</v>
      </c>
      <c r="BP6" s="1000">
        <f t="shared" si="4"/>
        <v>0.27868852459016391</v>
      </c>
      <c r="BQ6" s="1000">
        <f t="shared" si="4"/>
        <v>0.26470588235294118</v>
      </c>
      <c r="BR6" s="1000">
        <f t="shared" si="4"/>
        <v>0.26470588235294118</v>
      </c>
      <c r="BS6" s="1000">
        <f t="shared" si="4"/>
        <v>0.26865671641791045</v>
      </c>
      <c r="BT6" s="1000">
        <f t="shared" si="4"/>
        <v>0.27692307692307694</v>
      </c>
      <c r="BU6" s="1000">
        <f t="shared" si="4"/>
        <v>0.265625</v>
      </c>
    </row>
    <row r="7" spans="2:73" ht="24">
      <c r="B7" s="1092">
        <v>5</v>
      </c>
      <c r="C7" s="1093" t="s">
        <v>300</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000">
        <v>1.0999999999999999e-002</v>
      </c>
      <c r="AB7" s="1000">
        <v>1.0999999999999999e-002</v>
      </c>
      <c r="AC7" s="1000">
        <v>4.2999999999999997e-002</v>
      </c>
      <c r="AD7" s="1000">
        <v>4.2999999999999997e-002</v>
      </c>
      <c r="AE7" s="1000">
        <v>1.7000000000000001e-002</v>
      </c>
      <c r="AF7" s="1000">
        <v>2.5999999999999999e-002</v>
      </c>
      <c r="AG7" s="1000">
        <v>2.5999999999999999e-002</v>
      </c>
      <c r="AH7" s="1000">
        <v>1.7999999999999999e-002</v>
      </c>
      <c r="AI7" s="1000">
        <v>1.7999999999999999e-002</v>
      </c>
      <c r="AJ7" s="1000">
        <v>1.7999999999999999e-002</v>
      </c>
      <c r="AL7" s="1098">
        <v>2</v>
      </c>
      <c r="AM7" s="1098">
        <v>2</v>
      </c>
      <c r="AN7" s="1098" t="str">
        <f t="shared" si="0"/>
        <v>処遇加算Ⅱから処遇加算Ⅱ</v>
      </c>
      <c r="AO7" s="1000">
        <f t="shared" ref="AO7:BU7" si="5">(D$4-D$4)/D$4</f>
        <v>0</v>
      </c>
      <c r="AP7" s="1000">
        <f t="shared" si="5"/>
        <v>0</v>
      </c>
      <c r="AQ7" s="1000">
        <f t="shared" si="5"/>
        <v>0</v>
      </c>
      <c r="AR7" s="1000">
        <f t="shared" si="5"/>
        <v>0</v>
      </c>
      <c r="AS7" s="1000">
        <f t="shared" si="5"/>
        <v>0</v>
      </c>
      <c r="AT7" s="1000">
        <f t="shared" si="5"/>
        <v>0</v>
      </c>
      <c r="AU7" s="1000">
        <f t="shared" si="5"/>
        <v>0</v>
      </c>
      <c r="AV7" s="1000">
        <f t="shared" si="5"/>
        <v>0</v>
      </c>
      <c r="AW7" s="1000">
        <f t="shared" si="5"/>
        <v>0</v>
      </c>
      <c r="AX7" s="1000">
        <f t="shared" si="5"/>
        <v>0</v>
      </c>
      <c r="AY7" s="1000">
        <f t="shared" si="5"/>
        <v>0</v>
      </c>
      <c r="AZ7" s="1000">
        <f t="shared" si="5"/>
        <v>0</v>
      </c>
      <c r="BA7" s="1000">
        <f t="shared" si="5"/>
        <v>0</v>
      </c>
      <c r="BB7" s="1000">
        <f t="shared" si="5"/>
        <v>0</v>
      </c>
      <c r="BC7" s="1000">
        <f t="shared" si="5"/>
        <v>0</v>
      </c>
      <c r="BD7" s="1000">
        <f t="shared" si="5"/>
        <v>0</v>
      </c>
      <c r="BE7" s="1000">
        <f t="shared" si="5"/>
        <v>0</v>
      </c>
      <c r="BF7" s="1000">
        <f t="shared" si="5"/>
        <v>0</v>
      </c>
      <c r="BG7" s="1000">
        <f t="shared" si="5"/>
        <v>0</v>
      </c>
      <c r="BH7" s="1000">
        <f t="shared" si="5"/>
        <v>0</v>
      </c>
      <c r="BI7" s="1000">
        <f t="shared" si="5"/>
        <v>0</v>
      </c>
      <c r="BJ7" s="1000">
        <f t="shared" si="5"/>
        <v>0</v>
      </c>
      <c r="BK7" s="1000">
        <f t="shared" si="5"/>
        <v>0</v>
      </c>
      <c r="BL7" s="1000">
        <f t="shared" si="5"/>
        <v>0</v>
      </c>
      <c r="BM7" s="1000">
        <f t="shared" si="5"/>
        <v>0</v>
      </c>
      <c r="BN7" s="1000">
        <f t="shared" si="5"/>
        <v>0</v>
      </c>
      <c r="BO7" s="1000">
        <f t="shared" si="5"/>
        <v>0</v>
      </c>
      <c r="BP7" s="1000">
        <f t="shared" si="5"/>
        <v>0</v>
      </c>
      <c r="BQ7" s="1000">
        <f t="shared" si="5"/>
        <v>0</v>
      </c>
      <c r="BR7" s="1000">
        <f t="shared" si="5"/>
        <v>0</v>
      </c>
      <c r="BS7" s="1000">
        <f t="shared" si="5"/>
        <v>0</v>
      </c>
      <c r="BT7" s="1000">
        <f t="shared" si="5"/>
        <v>0</v>
      </c>
      <c r="BU7" s="1000">
        <f t="shared" si="5"/>
        <v>0</v>
      </c>
    </row>
    <row r="8" spans="2:73" ht="24">
      <c r="B8" s="1092">
        <v>6</v>
      </c>
      <c r="C8" s="1093" t="s">
        <v>305</v>
      </c>
      <c r="D8" s="999">
        <v>5.5e-002</v>
      </c>
      <c r="E8" s="999">
        <v>5.5e-002</v>
      </c>
      <c r="F8" s="999">
        <v>5.5e-002</v>
      </c>
      <c r="G8" s="999">
        <v>5.5e-002</v>
      </c>
      <c r="H8" s="1021" t="s">
        <v>2187</v>
      </c>
      <c r="I8" s="999">
        <v>1.2999999999999999e-002</v>
      </c>
      <c r="J8" s="1021" t="s">
        <v>2187</v>
      </c>
      <c r="K8" s="1021" t="s">
        <v>2187</v>
      </c>
      <c r="L8" s="999">
        <v>1.9e-002</v>
      </c>
      <c r="M8" s="999">
        <v>3.5999999999999997e-002</v>
      </c>
      <c r="N8" s="999">
        <v>3.5999999999999997e-002</v>
      </c>
      <c r="O8" s="999">
        <v>1.4999999999999999e-002</v>
      </c>
      <c r="P8" s="999">
        <v>1.4999999999999999e-002</v>
      </c>
      <c r="Q8" s="999">
        <v>1.4999999999999999e-002</v>
      </c>
      <c r="R8" s="999">
        <v>1.4999999999999999e-002</v>
      </c>
      <c r="S8" s="1021" t="s">
        <v>2187</v>
      </c>
      <c r="T8" s="999">
        <v>1.4999999999999999e-002</v>
      </c>
      <c r="U8" s="999">
        <v>1.6e-002</v>
      </c>
      <c r="V8" s="999">
        <v>1.6e-002</v>
      </c>
      <c r="W8" s="999">
        <v>1.6e-002</v>
      </c>
      <c r="X8" s="999">
        <v>1.e-002</v>
      </c>
      <c r="Y8" s="999">
        <v>1.e-002</v>
      </c>
      <c r="Z8" s="999">
        <v>1.e-002</v>
      </c>
      <c r="AA8" s="1021" t="s">
        <v>2187</v>
      </c>
      <c r="AB8" s="1021" t="s">
        <v>2187</v>
      </c>
      <c r="AC8" s="1000">
        <v>3.9e-002</v>
      </c>
      <c r="AD8" s="1000">
        <v>3.9e-002</v>
      </c>
      <c r="AE8" s="1021" t="s">
        <v>2187</v>
      </c>
      <c r="AF8" s="1021" t="s">
        <v>2187</v>
      </c>
      <c r="AG8" s="1021" t="s">
        <v>2187</v>
      </c>
      <c r="AH8" s="1021" t="s">
        <v>2187</v>
      </c>
      <c r="AI8" s="1021" t="s">
        <v>2187</v>
      </c>
      <c r="AJ8" s="1021" t="s">
        <v>2187</v>
      </c>
      <c r="AL8" s="1098">
        <v>2</v>
      </c>
      <c r="AM8" s="1098">
        <v>3</v>
      </c>
      <c r="AN8" s="1098" t="str">
        <f t="shared" si="0"/>
        <v>処遇加算Ⅱから処遇加算Ⅲ</v>
      </c>
      <c r="AO8" s="1000">
        <f t="shared" ref="AO8:BU8" si="6">(D$5-D$4)/D$5</f>
        <v>-0.80180180180180183</v>
      </c>
      <c r="AP8" s="1000">
        <f t="shared" si="6"/>
        <v>-0.80246913580246892</v>
      </c>
      <c r="AQ8" s="1000">
        <f t="shared" si="6"/>
        <v>-0.80180180180180183</v>
      </c>
      <c r="AR8" s="1000">
        <f t="shared" si="6"/>
        <v>-0.80412371134020599</v>
      </c>
      <c r="AS8" s="1000">
        <f t="shared" si="6"/>
        <v>-0.8055555555555558</v>
      </c>
      <c r="AT8" s="1000">
        <f t="shared" si="6"/>
        <v>-0.7777777777777779</v>
      </c>
      <c r="AU8" s="1000">
        <f t="shared" si="6"/>
        <v>-0.79999999999999982</v>
      </c>
      <c r="AV8" s="1000">
        <f t="shared" si="6"/>
        <v>-0.79999999999999982</v>
      </c>
      <c r="AW8" s="1000">
        <f t="shared" si="6"/>
        <v>-0.80769230769230782</v>
      </c>
      <c r="AX8" s="1000">
        <f t="shared" si="6"/>
        <v>-0.81481481481481488</v>
      </c>
      <c r="AY8" s="1000">
        <f t="shared" si="6"/>
        <v>-0.81481481481481488</v>
      </c>
      <c r="AZ8" s="1000">
        <f t="shared" si="6"/>
        <v>-0.80769230769230782</v>
      </c>
      <c r="BA8" s="1000">
        <f t="shared" si="6"/>
        <v>-0.80769230769230782</v>
      </c>
      <c r="BB8" s="1000">
        <f t="shared" si="6"/>
        <v>-0.78260869565217406</v>
      </c>
      <c r="BC8" s="1000">
        <f t="shared" si="6"/>
        <v>-0.81818181818181834</v>
      </c>
      <c r="BD8" s="1000">
        <f t="shared" si="6"/>
        <v>-0.80769230769230782</v>
      </c>
      <c r="BE8" s="1000">
        <f t="shared" si="6"/>
        <v>-0.80769230769230782</v>
      </c>
      <c r="BF8" s="1000">
        <f t="shared" si="6"/>
        <v>-0.79999999999999982</v>
      </c>
      <c r="BG8" s="1000">
        <f t="shared" si="6"/>
        <v>-0.79999999999999982</v>
      </c>
      <c r="BH8" s="1000">
        <f t="shared" si="6"/>
        <v>-0.80327868852459017</v>
      </c>
      <c r="BI8" s="1000">
        <f t="shared" si="6"/>
        <v>-0.78787878787878773</v>
      </c>
      <c r="BJ8" s="1000">
        <f t="shared" si="6"/>
        <v>-0.80392156862745101</v>
      </c>
      <c r="BK8" s="1000">
        <f t="shared" si="6"/>
        <v>-0.79411764705882337</v>
      </c>
      <c r="BL8" s="1000">
        <f t="shared" si="6"/>
        <v>-0.78787878787878773</v>
      </c>
      <c r="BM8" s="1000">
        <f t="shared" si="6"/>
        <v>-0.78787878787878773</v>
      </c>
      <c r="BN8" s="1000">
        <f t="shared" si="6"/>
        <v>-0.79999999999999982</v>
      </c>
      <c r="BO8" s="1000">
        <f t="shared" si="6"/>
        <v>-0.8125</v>
      </c>
      <c r="BP8" s="1000">
        <f t="shared" si="6"/>
        <v>-0.76000000000000012</v>
      </c>
      <c r="BQ8" s="1000">
        <f t="shared" si="6"/>
        <v>-0.78571428571428581</v>
      </c>
      <c r="BR8" s="1000">
        <f t="shared" si="6"/>
        <v>-0.78571428571428581</v>
      </c>
      <c r="BS8" s="1000">
        <f t="shared" si="6"/>
        <v>-0.81481481481481488</v>
      </c>
      <c r="BT8" s="1000">
        <f t="shared" si="6"/>
        <v>-0.80769230769230749</v>
      </c>
      <c r="BU8" s="1000">
        <f t="shared" si="6"/>
        <v>-0.80769230769230749</v>
      </c>
    </row>
    <row r="9" spans="2:73" ht="24">
      <c r="B9" s="1092">
        <v>7</v>
      </c>
      <c r="C9" s="1093" t="s">
        <v>310</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3</v>
      </c>
      <c r="AM9" s="1098">
        <v>1</v>
      </c>
      <c r="AN9" s="1098" t="str">
        <f t="shared" si="0"/>
        <v>処遇加算Ⅲから処遇加算Ⅰ</v>
      </c>
      <c r="AO9" s="1000">
        <f t="shared" ref="AO9:BU9" si="7">(D$3-D$5)/D$3</f>
        <v>0.59489051094890522</v>
      </c>
      <c r="AP9" s="1000">
        <f t="shared" si="7"/>
        <v>0.59499999999999997</v>
      </c>
      <c r="AQ9" s="1000">
        <f t="shared" si="7"/>
        <v>0.59489051094890522</v>
      </c>
      <c r="AR9" s="1000">
        <f t="shared" si="7"/>
        <v>0.59414225941422594</v>
      </c>
      <c r="AS9" s="1000">
        <f t="shared" si="7"/>
        <v>0.5955056179775281</v>
      </c>
      <c r="AT9" s="1000">
        <f t="shared" si="7"/>
        <v>0.59090909090909094</v>
      </c>
      <c r="AU9" s="1000">
        <f t="shared" si="7"/>
        <v>0.59302325581395343</v>
      </c>
      <c r="AV9" s="1000">
        <f t="shared" si="7"/>
        <v>0.59302325581395343</v>
      </c>
      <c r="AW9" s="1000">
        <f t="shared" si="7"/>
        <v>0.59375000000000011</v>
      </c>
      <c r="AX9" s="1000">
        <f t="shared" si="7"/>
        <v>0.59701492537313439</v>
      </c>
      <c r="AY9" s="1000">
        <f t="shared" si="7"/>
        <v>0.59701492537313439</v>
      </c>
      <c r="AZ9" s="1000">
        <f t="shared" si="7"/>
        <v>0.59375000000000011</v>
      </c>
      <c r="BA9" s="1000">
        <f t="shared" si="7"/>
        <v>0.59375000000000011</v>
      </c>
      <c r="BB9" s="1000">
        <f t="shared" si="7"/>
        <v>0.59649122807017541</v>
      </c>
      <c r="BC9" s="1000">
        <f t="shared" si="7"/>
        <v>0.59259259259259256</v>
      </c>
      <c r="BD9" s="1000">
        <f t="shared" si="7"/>
        <v>0.59375000000000011</v>
      </c>
      <c r="BE9" s="1000">
        <f t="shared" si="7"/>
        <v>0.59375000000000011</v>
      </c>
      <c r="BF9" s="1000">
        <f t="shared" si="7"/>
        <v>0.59302325581395343</v>
      </c>
      <c r="BG9" s="1000">
        <f t="shared" si="7"/>
        <v>0.59302325581395343</v>
      </c>
      <c r="BH9" s="1000">
        <f t="shared" si="7"/>
        <v>0.59333333333333338</v>
      </c>
      <c r="BI9" s="1000">
        <f t="shared" si="7"/>
        <v>0.59259259259259256</v>
      </c>
      <c r="BJ9" s="1000">
        <f t="shared" si="7"/>
        <v>0.59523809523809534</v>
      </c>
      <c r="BK9" s="1000">
        <f t="shared" si="7"/>
        <v>0.59523809523809523</v>
      </c>
      <c r="BL9" s="1000">
        <f t="shared" si="7"/>
        <v>0.59259259259259256</v>
      </c>
      <c r="BM9" s="1000">
        <f t="shared" si="7"/>
        <v>0.59259259259259256</v>
      </c>
      <c r="BN9" s="1000">
        <f t="shared" si="7"/>
        <v>0.59595959595959602</v>
      </c>
      <c r="BO9" s="1000">
        <f t="shared" si="7"/>
        <v>0.59493670886075944</v>
      </c>
      <c r="BP9" s="1000">
        <f t="shared" si="7"/>
        <v>0.5901639344262295</v>
      </c>
      <c r="BQ9" s="1000">
        <f t="shared" si="7"/>
        <v>0.58823529411764708</v>
      </c>
      <c r="BR9" s="1000">
        <f t="shared" si="7"/>
        <v>0.58823529411764708</v>
      </c>
      <c r="BS9" s="1000">
        <f t="shared" si="7"/>
        <v>0.59701492537313439</v>
      </c>
      <c r="BT9" s="1000">
        <f t="shared" si="7"/>
        <v>0.6</v>
      </c>
      <c r="BU9" s="1000">
        <f t="shared" si="7"/>
        <v>0.59375</v>
      </c>
    </row>
    <row r="10" spans="2:73" ht="24">
      <c r="B10" s="1092">
        <v>8</v>
      </c>
      <c r="C10" s="1094" t="s">
        <v>312</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000">
        <v>2.e-002</v>
      </c>
      <c r="AB10" s="1000">
        <v>2.e-002</v>
      </c>
      <c r="AC10" s="1000">
        <v>3.7999999999999999e-002</v>
      </c>
      <c r="AD10" s="1000">
        <v>3.7999999999999999e-002</v>
      </c>
      <c r="AE10" s="1000">
        <v>1.0999999999999999e-002</v>
      </c>
      <c r="AF10" s="1000">
        <v>1.7999999999999999e-002</v>
      </c>
      <c r="AG10" s="1000">
        <v>1.7999999999999999e-002</v>
      </c>
      <c r="AH10" s="1000">
        <v>1.2999999999999999e-002</v>
      </c>
      <c r="AI10" s="1000">
        <v>1.2999999999999999e-002</v>
      </c>
      <c r="AJ10" s="1000">
        <v>1.2999999999999999e-002</v>
      </c>
      <c r="AL10" s="1098">
        <v>3</v>
      </c>
      <c r="AM10" s="1098">
        <v>2</v>
      </c>
      <c r="AN10" s="1098" t="str">
        <f t="shared" si="0"/>
        <v>処遇加算Ⅲから処遇加算Ⅱ</v>
      </c>
      <c r="AO10" s="1000">
        <f t="shared" ref="AO10:BU10" si="8">(D$4-D$5)/D$4</f>
        <v>0.44500000000000001</v>
      </c>
      <c r="AP10" s="1000">
        <f t="shared" si="8"/>
        <v>0.44520547945205474</v>
      </c>
      <c r="AQ10" s="1000">
        <f t="shared" si="8"/>
        <v>0.44500000000000001</v>
      </c>
      <c r="AR10" s="1000">
        <f t="shared" si="8"/>
        <v>0.44571428571428567</v>
      </c>
      <c r="AS10" s="1000">
        <f t="shared" si="8"/>
        <v>0.44615384615384623</v>
      </c>
      <c r="AT10" s="1000">
        <f t="shared" si="8"/>
        <v>0.43750000000000006</v>
      </c>
      <c r="AU10" s="1000">
        <f t="shared" si="8"/>
        <v>0.44444444444444442</v>
      </c>
      <c r="AV10" s="1000">
        <f t="shared" si="8"/>
        <v>0.44444444444444442</v>
      </c>
      <c r="AW10" s="1000">
        <f t="shared" si="8"/>
        <v>0.44680851063829791</v>
      </c>
      <c r="AX10" s="1000">
        <f t="shared" si="8"/>
        <v>0.44897959183673475</v>
      </c>
      <c r="AY10" s="1000">
        <f t="shared" si="8"/>
        <v>0.44897959183673475</v>
      </c>
      <c r="AZ10" s="1000">
        <f t="shared" si="8"/>
        <v>0.44680851063829791</v>
      </c>
      <c r="BA10" s="1000">
        <f t="shared" si="8"/>
        <v>0.44680851063829791</v>
      </c>
      <c r="BB10" s="1000">
        <f t="shared" si="8"/>
        <v>0.4390243902439025</v>
      </c>
      <c r="BC10" s="1000">
        <f t="shared" si="8"/>
        <v>0.45000000000000007</v>
      </c>
      <c r="BD10" s="1000">
        <f t="shared" si="8"/>
        <v>0.44680851063829791</v>
      </c>
      <c r="BE10" s="1000">
        <f t="shared" si="8"/>
        <v>0.44680851063829791</v>
      </c>
      <c r="BF10" s="1000">
        <f t="shared" si="8"/>
        <v>0.44444444444444442</v>
      </c>
      <c r="BG10" s="1000">
        <f t="shared" si="8"/>
        <v>0.44444444444444442</v>
      </c>
      <c r="BH10" s="1000">
        <f t="shared" si="8"/>
        <v>0.44545454545454549</v>
      </c>
      <c r="BI10" s="1000">
        <f t="shared" si="8"/>
        <v>0.44067796610169485</v>
      </c>
      <c r="BJ10" s="1000">
        <f t="shared" si="8"/>
        <v>0.44565217391304351</v>
      </c>
      <c r="BK10" s="1000">
        <f t="shared" si="8"/>
        <v>0.44262295081967207</v>
      </c>
      <c r="BL10" s="1000">
        <f t="shared" si="8"/>
        <v>0.44067796610169485</v>
      </c>
      <c r="BM10" s="1000">
        <f t="shared" si="8"/>
        <v>0.44067796610169485</v>
      </c>
      <c r="BN10" s="1000">
        <f t="shared" si="8"/>
        <v>0.44444444444444436</v>
      </c>
      <c r="BO10" s="1000">
        <f t="shared" si="8"/>
        <v>0.44827586206896552</v>
      </c>
      <c r="BP10" s="1000">
        <f t="shared" si="8"/>
        <v>0.43181818181818182</v>
      </c>
      <c r="BQ10" s="1000">
        <f t="shared" si="8"/>
        <v>0.44</v>
      </c>
      <c r="BR10" s="1000">
        <f t="shared" si="8"/>
        <v>0.44</v>
      </c>
      <c r="BS10" s="1000">
        <f t="shared" si="8"/>
        <v>0.44897959183673475</v>
      </c>
      <c r="BT10" s="1000">
        <f t="shared" si="8"/>
        <v>0.44680851063829785</v>
      </c>
      <c r="BU10" s="1000">
        <f t="shared" si="8"/>
        <v>0.44680851063829785</v>
      </c>
    </row>
    <row r="11" spans="2:73" ht="24">
      <c r="B11" s="1092">
        <v>9</v>
      </c>
      <c r="C11" s="1093" t="s">
        <v>313</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3</v>
      </c>
      <c r="AM11" s="1098">
        <v>3</v>
      </c>
      <c r="AN11" s="1098" t="str">
        <f t="shared" si="0"/>
        <v>処遇加算Ⅲから処遇加算Ⅲ</v>
      </c>
      <c r="AO11" s="1000">
        <f t="shared" ref="AO11:BU11" si="9">(D$5-D$5)/D$5</f>
        <v>0</v>
      </c>
      <c r="AP11" s="1000">
        <f t="shared" si="9"/>
        <v>0</v>
      </c>
      <c r="AQ11" s="1000">
        <f t="shared" si="9"/>
        <v>0</v>
      </c>
      <c r="AR11" s="1000">
        <f t="shared" si="9"/>
        <v>0</v>
      </c>
      <c r="AS11" s="1000">
        <f t="shared" si="9"/>
        <v>0</v>
      </c>
      <c r="AT11" s="1000">
        <f t="shared" si="9"/>
        <v>0</v>
      </c>
      <c r="AU11" s="1000">
        <f t="shared" si="9"/>
        <v>0</v>
      </c>
      <c r="AV11" s="1000">
        <f t="shared" si="9"/>
        <v>0</v>
      </c>
      <c r="AW11" s="1000">
        <f t="shared" si="9"/>
        <v>0</v>
      </c>
      <c r="AX11" s="1000">
        <f t="shared" si="9"/>
        <v>0</v>
      </c>
      <c r="AY11" s="1000">
        <f t="shared" si="9"/>
        <v>0</v>
      </c>
      <c r="AZ11" s="1000">
        <f t="shared" si="9"/>
        <v>0</v>
      </c>
      <c r="BA11" s="1000">
        <f t="shared" si="9"/>
        <v>0</v>
      </c>
      <c r="BB11" s="1000">
        <f t="shared" si="9"/>
        <v>0</v>
      </c>
      <c r="BC11" s="1000">
        <f t="shared" si="9"/>
        <v>0</v>
      </c>
      <c r="BD11" s="1000">
        <f t="shared" si="9"/>
        <v>0</v>
      </c>
      <c r="BE11" s="1000">
        <f t="shared" si="9"/>
        <v>0</v>
      </c>
      <c r="BF11" s="1000">
        <f t="shared" si="9"/>
        <v>0</v>
      </c>
      <c r="BG11" s="1000">
        <f t="shared" si="9"/>
        <v>0</v>
      </c>
      <c r="BH11" s="1000">
        <f t="shared" si="9"/>
        <v>0</v>
      </c>
      <c r="BI11" s="1000">
        <f t="shared" si="9"/>
        <v>0</v>
      </c>
      <c r="BJ11" s="1000">
        <f t="shared" si="9"/>
        <v>0</v>
      </c>
      <c r="BK11" s="1000">
        <f t="shared" si="9"/>
        <v>0</v>
      </c>
      <c r="BL11" s="1000">
        <f t="shared" si="9"/>
        <v>0</v>
      </c>
      <c r="BM11" s="1000">
        <f t="shared" si="9"/>
        <v>0</v>
      </c>
      <c r="BN11" s="1000">
        <f t="shared" si="9"/>
        <v>0</v>
      </c>
      <c r="BO11" s="1000">
        <f t="shared" si="9"/>
        <v>0</v>
      </c>
      <c r="BP11" s="1000">
        <f t="shared" si="9"/>
        <v>0</v>
      </c>
      <c r="BQ11" s="1000">
        <f t="shared" si="9"/>
        <v>0</v>
      </c>
      <c r="BR11" s="1000">
        <f t="shared" si="9"/>
        <v>0</v>
      </c>
      <c r="BS11" s="1000">
        <f t="shared" si="9"/>
        <v>0</v>
      </c>
      <c r="BT11" s="1000">
        <f t="shared" si="9"/>
        <v>0</v>
      </c>
      <c r="BU11" s="1000">
        <f t="shared" si="9"/>
        <v>0</v>
      </c>
    </row>
    <row r="12" spans="2:73" ht="24">
      <c r="AL12" s="1098">
        <v>4</v>
      </c>
      <c r="AM12" s="1098">
        <v>1</v>
      </c>
      <c r="AN12" s="1098" t="str">
        <f t="shared" si="0"/>
        <v>処遇加算なしから処遇加算Ⅰ</v>
      </c>
      <c r="AO12" s="1000">
        <f t="shared" ref="AO12:BU12" si="10">(D$3-D$6)/D$3</f>
        <v>1</v>
      </c>
      <c r="AP12" s="1000">
        <f t="shared" si="10"/>
        <v>1</v>
      </c>
      <c r="AQ12" s="1000">
        <f t="shared" si="10"/>
        <v>1</v>
      </c>
      <c r="AR12" s="1000">
        <f t="shared" si="10"/>
        <v>1</v>
      </c>
      <c r="AS12" s="1000">
        <f t="shared" si="10"/>
        <v>1</v>
      </c>
      <c r="AT12" s="1000">
        <f t="shared" si="10"/>
        <v>1</v>
      </c>
      <c r="AU12" s="1000">
        <f t="shared" si="10"/>
        <v>1</v>
      </c>
      <c r="AV12" s="1000">
        <f t="shared" si="10"/>
        <v>1</v>
      </c>
      <c r="AW12" s="1000">
        <f t="shared" si="10"/>
        <v>1</v>
      </c>
      <c r="AX12" s="1000">
        <f t="shared" si="10"/>
        <v>1</v>
      </c>
      <c r="AY12" s="1000">
        <f t="shared" si="10"/>
        <v>1</v>
      </c>
      <c r="AZ12" s="1000">
        <f t="shared" si="10"/>
        <v>1</v>
      </c>
      <c r="BA12" s="1000">
        <f t="shared" si="10"/>
        <v>1</v>
      </c>
      <c r="BB12" s="1000">
        <f t="shared" si="10"/>
        <v>1</v>
      </c>
      <c r="BC12" s="1000">
        <f t="shared" si="10"/>
        <v>1</v>
      </c>
      <c r="BD12" s="1000">
        <f t="shared" si="10"/>
        <v>1</v>
      </c>
      <c r="BE12" s="1000">
        <f t="shared" si="10"/>
        <v>1</v>
      </c>
      <c r="BF12" s="1000">
        <f t="shared" si="10"/>
        <v>1</v>
      </c>
      <c r="BG12" s="1000">
        <f t="shared" si="10"/>
        <v>1</v>
      </c>
      <c r="BH12" s="1000">
        <f t="shared" si="10"/>
        <v>1</v>
      </c>
      <c r="BI12" s="1000">
        <f t="shared" si="10"/>
        <v>1</v>
      </c>
      <c r="BJ12" s="1000">
        <f t="shared" si="10"/>
        <v>1</v>
      </c>
      <c r="BK12" s="1000">
        <f t="shared" si="10"/>
        <v>1</v>
      </c>
      <c r="BL12" s="1000">
        <f t="shared" si="10"/>
        <v>1</v>
      </c>
      <c r="BM12" s="1000">
        <f t="shared" si="10"/>
        <v>1</v>
      </c>
      <c r="BN12" s="1000">
        <f t="shared" si="10"/>
        <v>1</v>
      </c>
      <c r="BO12" s="1000">
        <f t="shared" si="10"/>
        <v>1</v>
      </c>
      <c r="BP12" s="1000">
        <f t="shared" si="10"/>
        <v>1</v>
      </c>
      <c r="BQ12" s="1000">
        <f t="shared" si="10"/>
        <v>1</v>
      </c>
      <c r="BR12" s="1000">
        <f t="shared" si="10"/>
        <v>1</v>
      </c>
      <c r="BS12" s="1000">
        <f t="shared" si="10"/>
        <v>1</v>
      </c>
      <c r="BT12" s="1000">
        <f t="shared" si="10"/>
        <v>1</v>
      </c>
      <c r="BU12" s="1000">
        <f t="shared" si="10"/>
        <v>1</v>
      </c>
    </row>
    <row r="13" spans="2:73" ht="24">
      <c r="AL13" s="1098">
        <v>4</v>
      </c>
      <c r="AM13" s="1098">
        <v>2</v>
      </c>
      <c r="AN13" s="1098" t="str">
        <f t="shared" si="0"/>
        <v>処遇加算なしから処遇加算Ⅱ</v>
      </c>
      <c r="AO13" s="1000">
        <f t="shared" ref="AO13:BU13" si="11">(D$4-D$6)/D$4</f>
        <v>1</v>
      </c>
      <c r="AP13" s="1000">
        <f t="shared" si="11"/>
        <v>1</v>
      </c>
      <c r="AQ13" s="1000">
        <f t="shared" si="11"/>
        <v>1</v>
      </c>
      <c r="AR13" s="1000">
        <f t="shared" si="11"/>
        <v>1</v>
      </c>
      <c r="AS13" s="1000">
        <f t="shared" si="11"/>
        <v>1</v>
      </c>
      <c r="AT13" s="1000">
        <f t="shared" si="11"/>
        <v>1</v>
      </c>
      <c r="AU13" s="1000">
        <f t="shared" si="11"/>
        <v>1</v>
      </c>
      <c r="AV13" s="1000">
        <f t="shared" si="11"/>
        <v>1</v>
      </c>
      <c r="AW13" s="1000">
        <f t="shared" si="11"/>
        <v>1</v>
      </c>
      <c r="AX13" s="1000">
        <f t="shared" si="11"/>
        <v>1</v>
      </c>
      <c r="AY13" s="1000">
        <f t="shared" si="11"/>
        <v>1</v>
      </c>
      <c r="AZ13" s="1000">
        <f t="shared" si="11"/>
        <v>1</v>
      </c>
      <c r="BA13" s="1000">
        <f t="shared" si="11"/>
        <v>1</v>
      </c>
      <c r="BB13" s="1000">
        <f t="shared" si="11"/>
        <v>1</v>
      </c>
      <c r="BC13" s="1000">
        <f t="shared" si="11"/>
        <v>1</v>
      </c>
      <c r="BD13" s="1000">
        <f t="shared" si="11"/>
        <v>1</v>
      </c>
      <c r="BE13" s="1000">
        <f t="shared" si="11"/>
        <v>1</v>
      </c>
      <c r="BF13" s="1000">
        <f t="shared" si="11"/>
        <v>1</v>
      </c>
      <c r="BG13" s="1000">
        <f t="shared" si="11"/>
        <v>1</v>
      </c>
      <c r="BH13" s="1000">
        <f t="shared" si="11"/>
        <v>1</v>
      </c>
      <c r="BI13" s="1000">
        <f t="shared" si="11"/>
        <v>1</v>
      </c>
      <c r="BJ13" s="1000">
        <f t="shared" si="11"/>
        <v>1</v>
      </c>
      <c r="BK13" s="1000">
        <f t="shared" si="11"/>
        <v>1</v>
      </c>
      <c r="BL13" s="1000">
        <f t="shared" si="11"/>
        <v>1</v>
      </c>
      <c r="BM13" s="1000">
        <f t="shared" si="11"/>
        <v>1</v>
      </c>
      <c r="BN13" s="1000">
        <f t="shared" si="11"/>
        <v>1</v>
      </c>
      <c r="BO13" s="1000">
        <f t="shared" si="11"/>
        <v>1</v>
      </c>
      <c r="BP13" s="1000">
        <f t="shared" si="11"/>
        <v>1</v>
      </c>
      <c r="BQ13" s="1000">
        <f t="shared" si="11"/>
        <v>1</v>
      </c>
      <c r="BR13" s="1000">
        <f t="shared" si="11"/>
        <v>1</v>
      </c>
      <c r="BS13" s="1000">
        <f t="shared" si="11"/>
        <v>1</v>
      </c>
      <c r="BT13" s="1000">
        <f t="shared" si="11"/>
        <v>1</v>
      </c>
      <c r="BU13" s="1000">
        <f t="shared" si="11"/>
        <v>1</v>
      </c>
    </row>
    <row r="14" spans="2:73" ht="24">
      <c r="AL14" s="1098">
        <v>4</v>
      </c>
      <c r="AM14" s="1098">
        <v>3</v>
      </c>
      <c r="AN14" s="1098" t="str">
        <f t="shared" si="0"/>
        <v>処遇加算なしから処遇加算Ⅲ</v>
      </c>
      <c r="AO14" s="1000">
        <f t="shared" ref="AO14:BU14" si="12">(D$5-D$6)/D$5</f>
        <v>1</v>
      </c>
      <c r="AP14" s="1000">
        <f t="shared" si="12"/>
        <v>1</v>
      </c>
      <c r="AQ14" s="1000">
        <f t="shared" si="12"/>
        <v>1</v>
      </c>
      <c r="AR14" s="1000">
        <f t="shared" si="12"/>
        <v>1</v>
      </c>
      <c r="AS14" s="1000">
        <f t="shared" si="12"/>
        <v>1</v>
      </c>
      <c r="AT14" s="1000">
        <f t="shared" si="12"/>
        <v>1</v>
      </c>
      <c r="AU14" s="1000">
        <f t="shared" si="12"/>
        <v>1</v>
      </c>
      <c r="AV14" s="1000">
        <f t="shared" si="12"/>
        <v>1</v>
      </c>
      <c r="AW14" s="1000">
        <f t="shared" si="12"/>
        <v>1</v>
      </c>
      <c r="AX14" s="1000">
        <f t="shared" si="12"/>
        <v>1</v>
      </c>
      <c r="AY14" s="1000">
        <f t="shared" si="12"/>
        <v>1</v>
      </c>
      <c r="AZ14" s="1000">
        <f t="shared" si="12"/>
        <v>1</v>
      </c>
      <c r="BA14" s="1000">
        <f t="shared" si="12"/>
        <v>1</v>
      </c>
      <c r="BB14" s="1000">
        <f t="shared" si="12"/>
        <v>1</v>
      </c>
      <c r="BC14" s="1000">
        <f t="shared" si="12"/>
        <v>1</v>
      </c>
      <c r="BD14" s="1000">
        <f t="shared" si="12"/>
        <v>1</v>
      </c>
      <c r="BE14" s="1000">
        <f t="shared" si="12"/>
        <v>1</v>
      </c>
      <c r="BF14" s="1000">
        <f t="shared" si="12"/>
        <v>1</v>
      </c>
      <c r="BG14" s="1000">
        <f t="shared" si="12"/>
        <v>1</v>
      </c>
      <c r="BH14" s="1000">
        <f t="shared" si="12"/>
        <v>1</v>
      </c>
      <c r="BI14" s="1000">
        <f t="shared" si="12"/>
        <v>1</v>
      </c>
      <c r="BJ14" s="1000">
        <f t="shared" si="12"/>
        <v>1</v>
      </c>
      <c r="BK14" s="1000">
        <f t="shared" si="12"/>
        <v>1</v>
      </c>
      <c r="BL14" s="1000">
        <f t="shared" si="12"/>
        <v>1</v>
      </c>
      <c r="BM14" s="1000">
        <f t="shared" si="12"/>
        <v>1</v>
      </c>
      <c r="BN14" s="1000">
        <f t="shared" si="12"/>
        <v>1</v>
      </c>
      <c r="BO14" s="1000">
        <f t="shared" si="12"/>
        <v>1</v>
      </c>
      <c r="BP14" s="1000">
        <f t="shared" si="12"/>
        <v>1</v>
      </c>
      <c r="BQ14" s="1000">
        <f t="shared" si="12"/>
        <v>1</v>
      </c>
      <c r="BR14" s="1000">
        <f t="shared" si="12"/>
        <v>1</v>
      </c>
      <c r="BS14" s="1000">
        <f t="shared" si="12"/>
        <v>1</v>
      </c>
      <c r="BT14" s="1000">
        <f t="shared" si="12"/>
        <v>1</v>
      </c>
      <c r="BU14" s="1000">
        <f t="shared" si="12"/>
        <v>1</v>
      </c>
    </row>
    <row r="15" spans="2:73" ht="24">
      <c r="AL15" s="1098">
        <v>5</v>
      </c>
      <c r="AM15" s="1098">
        <v>5</v>
      </c>
      <c r="AN15" s="1098" t="str">
        <f t="shared" si="0"/>
        <v>特定加算Ⅰから特定加算Ⅰ</v>
      </c>
      <c r="AO15" s="1000">
        <f t="shared" ref="AO15:BU15" si="13">(D$7-D$7)/D$7</f>
        <v>0</v>
      </c>
      <c r="AP15" s="1000">
        <f t="shared" si="13"/>
        <v>0</v>
      </c>
      <c r="AQ15" s="1000">
        <f t="shared" si="13"/>
        <v>0</v>
      </c>
      <c r="AR15" s="1000">
        <f t="shared" si="13"/>
        <v>0</v>
      </c>
      <c r="AS15" s="1000">
        <f t="shared" si="13"/>
        <v>0</v>
      </c>
      <c r="AT15" s="1000">
        <f t="shared" si="13"/>
        <v>0</v>
      </c>
      <c r="AU15" s="1000">
        <f t="shared" si="13"/>
        <v>0</v>
      </c>
      <c r="AV15" s="1000">
        <f t="shared" si="13"/>
        <v>0</v>
      </c>
      <c r="AW15" s="1000">
        <f t="shared" si="13"/>
        <v>0</v>
      </c>
      <c r="AX15" s="1000">
        <f t="shared" si="13"/>
        <v>0</v>
      </c>
      <c r="AY15" s="1000">
        <f t="shared" si="13"/>
        <v>0</v>
      </c>
      <c r="AZ15" s="1000">
        <f t="shared" si="13"/>
        <v>0</v>
      </c>
      <c r="BA15" s="1000">
        <f t="shared" si="13"/>
        <v>0</v>
      </c>
      <c r="BB15" s="1000">
        <f t="shared" si="13"/>
        <v>0</v>
      </c>
      <c r="BC15" s="1000">
        <f t="shared" si="13"/>
        <v>0</v>
      </c>
      <c r="BD15" s="1000">
        <f t="shared" si="13"/>
        <v>0</v>
      </c>
      <c r="BE15" s="1000">
        <f t="shared" si="13"/>
        <v>0</v>
      </c>
      <c r="BF15" s="1000">
        <f t="shared" si="13"/>
        <v>0</v>
      </c>
      <c r="BG15" s="1000">
        <f t="shared" si="13"/>
        <v>0</v>
      </c>
      <c r="BH15" s="1000">
        <f t="shared" si="13"/>
        <v>0</v>
      </c>
      <c r="BI15" s="1000">
        <f t="shared" si="13"/>
        <v>0</v>
      </c>
      <c r="BJ15" s="1000">
        <f t="shared" si="13"/>
        <v>0</v>
      </c>
      <c r="BK15" s="1000">
        <f t="shared" si="13"/>
        <v>0</v>
      </c>
      <c r="BL15" s="1000">
        <f t="shared" si="13"/>
        <v>0</v>
      </c>
      <c r="BM15" s="1000">
        <f t="shared" si="13"/>
        <v>0</v>
      </c>
      <c r="BN15" s="1000">
        <f t="shared" si="13"/>
        <v>0</v>
      </c>
      <c r="BO15" s="1000">
        <f t="shared" si="13"/>
        <v>0</v>
      </c>
      <c r="BP15" s="1000">
        <f t="shared" si="13"/>
        <v>0</v>
      </c>
      <c r="BQ15" s="1000">
        <f t="shared" si="13"/>
        <v>0</v>
      </c>
      <c r="BR15" s="1000">
        <f t="shared" si="13"/>
        <v>0</v>
      </c>
      <c r="BS15" s="1000">
        <f t="shared" si="13"/>
        <v>0</v>
      </c>
      <c r="BT15" s="1000">
        <f t="shared" si="13"/>
        <v>0</v>
      </c>
      <c r="BU15" s="1000">
        <f t="shared" si="13"/>
        <v>0</v>
      </c>
    </row>
    <row r="16" spans="2:73" ht="24">
      <c r="AL16" s="1098">
        <v>5</v>
      </c>
      <c r="AM16" s="1098">
        <v>6</v>
      </c>
      <c r="AN16" s="1098" t="str">
        <f t="shared" si="0"/>
        <v>特定加算Ⅰから特定加算Ⅱ</v>
      </c>
      <c r="AO16" s="1000">
        <f t="shared" ref="AO16:BU16" si="14">(D$8-D$7)/D$8</f>
        <v>-0.27272727272727282</v>
      </c>
      <c r="AP16" s="1000">
        <f t="shared" si="14"/>
        <v>-0.27272727272727282</v>
      </c>
      <c r="AQ16" s="1000">
        <f t="shared" si="14"/>
        <v>-0.27272727272727282</v>
      </c>
      <c r="AR16" s="1000">
        <f t="shared" si="14"/>
        <v>-0.27272727272727282</v>
      </c>
      <c r="AS16" s="1099" t="e">
        <f t="shared" si="14"/>
        <v>#VALUE!</v>
      </c>
      <c r="AT16" s="1000">
        <f t="shared" si="14"/>
        <v>-7.6923076923076997e-002</v>
      </c>
      <c r="AU16" s="1000" t="e">
        <f t="shared" si="14"/>
        <v>#VALUE!</v>
      </c>
      <c r="AV16" s="1000" t="e">
        <f t="shared" si="14"/>
        <v>#VALUE!</v>
      </c>
      <c r="AW16" s="1000">
        <f t="shared" si="14"/>
        <v>-0.10526315789473693</v>
      </c>
      <c r="AX16" s="1000">
        <f t="shared" si="14"/>
        <v>-0.11111111111111122</v>
      </c>
      <c r="AY16" s="1000">
        <f t="shared" si="14"/>
        <v>-0.11111111111111122</v>
      </c>
      <c r="AZ16" s="1000">
        <f t="shared" si="14"/>
        <v>-0.13333333333333347</v>
      </c>
      <c r="BA16" s="1000">
        <f t="shared" si="14"/>
        <v>-0.13333333333333347</v>
      </c>
      <c r="BB16" s="1000">
        <f t="shared" si="14"/>
        <v>-0.13333333333333347</v>
      </c>
      <c r="BC16" s="1000">
        <f t="shared" si="14"/>
        <v>-0.13333333333333347</v>
      </c>
      <c r="BD16" s="1000" t="e">
        <f t="shared" si="14"/>
        <v>#VALUE!</v>
      </c>
      <c r="BE16" s="1000">
        <f t="shared" si="14"/>
        <v>-0.13333333333333347</v>
      </c>
      <c r="BF16" s="1000">
        <f t="shared" si="14"/>
        <v>-0.18749999999999994</v>
      </c>
      <c r="BG16" s="1000">
        <f t="shared" si="14"/>
        <v>-0.18749999999999994</v>
      </c>
      <c r="BH16" s="1000">
        <f t="shared" si="14"/>
        <v>-0.18749999999999994</v>
      </c>
      <c r="BI16" s="1000">
        <f t="shared" si="14"/>
        <v>-0.29999999999999993</v>
      </c>
      <c r="BJ16" s="1000">
        <f t="shared" si="14"/>
        <v>-0.29999999999999993</v>
      </c>
      <c r="BK16" s="1000">
        <f t="shared" si="14"/>
        <v>-0.29999999999999993</v>
      </c>
      <c r="BL16" s="1000" t="e">
        <f t="shared" si="14"/>
        <v>#VALUE!</v>
      </c>
      <c r="BM16" s="1000" t="e">
        <f t="shared" si="14"/>
        <v>#VALUE!</v>
      </c>
      <c r="BN16" s="1000">
        <f t="shared" si="14"/>
        <v>-0.10256410256410248</v>
      </c>
      <c r="BO16" s="1000">
        <f t="shared" si="14"/>
        <v>-0.10256410256410248</v>
      </c>
      <c r="BP16" s="1000" t="e">
        <f t="shared" si="14"/>
        <v>#VALUE!</v>
      </c>
      <c r="BQ16" s="1000" t="e">
        <f t="shared" si="14"/>
        <v>#VALUE!</v>
      </c>
      <c r="BR16" s="1000" t="e">
        <f t="shared" si="14"/>
        <v>#VALUE!</v>
      </c>
      <c r="BS16" s="1000" t="e">
        <f t="shared" si="14"/>
        <v>#VALUE!</v>
      </c>
      <c r="BT16" s="1000" t="e">
        <f t="shared" si="14"/>
        <v>#VALUE!</v>
      </c>
      <c r="BU16" s="1000" t="e">
        <f t="shared" si="14"/>
        <v>#VALUE!</v>
      </c>
    </row>
    <row r="17" spans="38:73" ht="24">
      <c r="AL17" s="1098">
        <v>5</v>
      </c>
      <c r="AM17" s="1098">
        <v>7</v>
      </c>
      <c r="AN17" s="1098" t="str">
        <f t="shared" si="0"/>
        <v>特定加算Ⅰから特定加算なし</v>
      </c>
      <c r="AO17" s="1000">
        <f t="shared" ref="AO17:BU17" si="15">(D$9-D$7)/D$7</f>
        <v>-1</v>
      </c>
      <c r="AP17" s="1000">
        <f t="shared" si="15"/>
        <v>-1</v>
      </c>
      <c r="AQ17" s="1000">
        <f t="shared" si="15"/>
        <v>-1</v>
      </c>
      <c r="AR17" s="1000">
        <f t="shared" si="15"/>
        <v>-1</v>
      </c>
      <c r="AS17" s="1000">
        <f t="shared" si="15"/>
        <v>-1</v>
      </c>
      <c r="AT17" s="1000">
        <f t="shared" si="15"/>
        <v>-1</v>
      </c>
      <c r="AU17" s="1000">
        <f t="shared" si="15"/>
        <v>-1</v>
      </c>
      <c r="AV17" s="1000">
        <f t="shared" si="15"/>
        <v>-1</v>
      </c>
      <c r="AW17" s="1000">
        <f t="shared" si="15"/>
        <v>-1</v>
      </c>
      <c r="AX17" s="1000">
        <f t="shared" si="15"/>
        <v>-1</v>
      </c>
      <c r="AY17" s="1000">
        <f t="shared" si="15"/>
        <v>-1</v>
      </c>
      <c r="AZ17" s="1000">
        <f t="shared" si="15"/>
        <v>-1</v>
      </c>
      <c r="BA17" s="1000">
        <f t="shared" si="15"/>
        <v>-1</v>
      </c>
      <c r="BB17" s="1000">
        <f t="shared" si="15"/>
        <v>-1</v>
      </c>
      <c r="BC17" s="1000">
        <f t="shared" si="15"/>
        <v>-1</v>
      </c>
      <c r="BD17" s="1000">
        <f t="shared" si="15"/>
        <v>-1</v>
      </c>
      <c r="BE17" s="1000">
        <f t="shared" si="15"/>
        <v>-1</v>
      </c>
      <c r="BF17" s="1000">
        <f t="shared" si="15"/>
        <v>-1</v>
      </c>
      <c r="BG17" s="1000">
        <f t="shared" si="15"/>
        <v>-1</v>
      </c>
      <c r="BH17" s="1000">
        <f t="shared" si="15"/>
        <v>-1</v>
      </c>
      <c r="BI17" s="1000">
        <f t="shared" si="15"/>
        <v>-1</v>
      </c>
      <c r="BJ17" s="1000">
        <f t="shared" si="15"/>
        <v>-1</v>
      </c>
      <c r="BK17" s="1000">
        <f t="shared" si="15"/>
        <v>-1</v>
      </c>
      <c r="BL17" s="1000">
        <f t="shared" si="15"/>
        <v>-1</v>
      </c>
      <c r="BM17" s="1000">
        <f t="shared" si="15"/>
        <v>-1</v>
      </c>
      <c r="BN17" s="1000">
        <f t="shared" si="15"/>
        <v>-1</v>
      </c>
      <c r="BO17" s="1000">
        <f t="shared" si="15"/>
        <v>-1</v>
      </c>
      <c r="BP17" s="1000">
        <f t="shared" si="15"/>
        <v>-1</v>
      </c>
      <c r="BQ17" s="1000">
        <f t="shared" si="15"/>
        <v>-1</v>
      </c>
      <c r="BR17" s="1000">
        <f t="shared" si="15"/>
        <v>-1</v>
      </c>
      <c r="BS17" s="1000">
        <f t="shared" si="15"/>
        <v>-1</v>
      </c>
      <c r="BT17" s="1000">
        <f t="shared" si="15"/>
        <v>-1</v>
      </c>
      <c r="BU17" s="1000">
        <f t="shared" si="15"/>
        <v>-1</v>
      </c>
    </row>
    <row r="18" spans="38:73" ht="24">
      <c r="AL18" s="1098">
        <v>6</v>
      </c>
      <c r="AM18" s="1098">
        <v>5</v>
      </c>
      <c r="AN18" s="1098" t="str">
        <f t="shared" si="0"/>
        <v>特定加算Ⅱから特定加算Ⅰ</v>
      </c>
      <c r="AO18" s="1000">
        <f t="shared" ref="AO18:BU18" si="16">(D$7-D$8)/D$7</f>
        <v>0.21428571428571436</v>
      </c>
      <c r="AP18" s="1000">
        <f t="shared" si="16"/>
        <v>0.21428571428571436</v>
      </c>
      <c r="AQ18" s="1000">
        <f t="shared" si="16"/>
        <v>0.21428571428571436</v>
      </c>
      <c r="AR18" s="1000">
        <f t="shared" si="16"/>
        <v>0.21428571428571436</v>
      </c>
      <c r="AS18" s="1000" t="e">
        <f t="shared" si="16"/>
        <v>#VALUE!</v>
      </c>
      <c r="AT18" s="1000">
        <f t="shared" si="16"/>
        <v>7.1428571428571494e-002</v>
      </c>
      <c r="AU18" s="1000" t="e">
        <f t="shared" si="16"/>
        <v>#VALUE!</v>
      </c>
      <c r="AV18" s="1000" t="e">
        <f t="shared" si="16"/>
        <v>#VALUE!</v>
      </c>
      <c r="AW18" s="1000">
        <f t="shared" si="16"/>
        <v>9.5238095238095316e-002</v>
      </c>
      <c r="AX18" s="1000">
        <f t="shared" si="16"/>
        <v>0.10000000000000009</v>
      </c>
      <c r="AY18" s="1000">
        <f t="shared" si="16"/>
        <v>0.10000000000000009</v>
      </c>
      <c r="AZ18" s="1000">
        <f t="shared" si="16"/>
        <v>0.11764705882352951</v>
      </c>
      <c r="BA18" s="1000">
        <f t="shared" si="16"/>
        <v>0.11764705882352951</v>
      </c>
      <c r="BB18" s="1000">
        <f t="shared" si="16"/>
        <v>0.11764705882352951</v>
      </c>
      <c r="BC18" s="1000">
        <f t="shared" si="16"/>
        <v>0.11764705882352951</v>
      </c>
      <c r="BD18" s="1000" t="e">
        <f t="shared" si="16"/>
        <v>#VALUE!</v>
      </c>
      <c r="BE18" s="1000">
        <f t="shared" si="16"/>
        <v>0.11764705882352951</v>
      </c>
      <c r="BF18" s="1000">
        <f t="shared" si="16"/>
        <v>0.15789473684210523</v>
      </c>
      <c r="BG18" s="1000">
        <f t="shared" si="16"/>
        <v>0.15789473684210523</v>
      </c>
      <c r="BH18" s="1000">
        <f t="shared" si="16"/>
        <v>0.15789473684210523</v>
      </c>
      <c r="BI18" s="1000">
        <f t="shared" si="16"/>
        <v>0.23076923076923073</v>
      </c>
      <c r="BJ18" s="1000">
        <f t="shared" si="16"/>
        <v>0.23076923076923073</v>
      </c>
      <c r="BK18" s="1000">
        <f t="shared" si="16"/>
        <v>0.23076923076923073</v>
      </c>
      <c r="BL18" s="1000" t="e">
        <f t="shared" si="16"/>
        <v>#VALUE!</v>
      </c>
      <c r="BM18" s="1000" t="e">
        <f t="shared" si="16"/>
        <v>#VALUE!</v>
      </c>
      <c r="BN18" s="1000">
        <f t="shared" si="16"/>
        <v>9.3023255813953418e-002</v>
      </c>
      <c r="BO18" s="1000">
        <f t="shared" si="16"/>
        <v>9.3023255813953418e-002</v>
      </c>
      <c r="BP18" s="1000" t="e">
        <f t="shared" si="16"/>
        <v>#VALUE!</v>
      </c>
      <c r="BQ18" s="1000" t="e">
        <f t="shared" si="16"/>
        <v>#VALUE!</v>
      </c>
      <c r="BR18" s="1000" t="e">
        <f t="shared" si="16"/>
        <v>#VALUE!</v>
      </c>
      <c r="BS18" s="1000" t="e">
        <f t="shared" si="16"/>
        <v>#VALUE!</v>
      </c>
      <c r="BT18" s="1000" t="e">
        <f t="shared" si="16"/>
        <v>#VALUE!</v>
      </c>
      <c r="BU18" s="1000" t="e">
        <f t="shared" si="16"/>
        <v>#VALUE!</v>
      </c>
    </row>
    <row r="19" spans="38:73" ht="24">
      <c r="AL19" s="1098">
        <v>6</v>
      </c>
      <c r="AM19" s="1098">
        <v>6</v>
      </c>
      <c r="AN19" s="1098" t="str">
        <f t="shared" si="0"/>
        <v>特定加算Ⅱから特定加算Ⅱ</v>
      </c>
      <c r="AO19" s="1000">
        <f t="shared" ref="AO19:BU19" si="17">(D$8-D$8)/D$8</f>
        <v>0</v>
      </c>
      <c r="AP19" s="1000">
        <f t="shared" si="17"/>
        <v>0</v>
      </c>
      <c r="AQ19" s="1000">
        <f t="shared" si="17"/>
        <v>0</v>
      </c>
      <c r="AR19" s="1000">
        <f t="shared" si="17"/>
        <v>0</v>
      </c>
      <c r="AS19" s="1000" t="e">
        <f t="shared" si="17"/>
        <v>#VALUE!</v>
      </c>
      <c r="AT19" s="1000">
        <f t="shared" si="17"/>
        <v>0</v>
      </c>
      <c r="AU19" s="1000" t="e">
        <f t="shared" si="17"/>
        <v>#VALUE!</v>
      </c>
      <c r="AV19" s="1000" t="e">
        <f t="shared" si="17"/>
        <v>#VALUE!</v>
      </c>
      <c r="AW19" s="1000">
        <f t="shared" si="17"/>
        <v>0</v>
      </c>
      <c r="AX19" s="1000">
        <f t="shared" si="17"/>
        <v>0</v>
      </c>
      <c r="AY19" s="1000">
        <f t="shared" si="17"/>
        <v>0</v>
      </c>
      <c r="AZ19" s="1000">
        <f t="shared" si="17"/>
        <v>0</v>
      </c>
      <c r="BA19" s="1000">
        <f t="shared" si="17"/>
        <v>0</v>
      </c>
      <c r="BB19" s="1000">
        <f t="shared" si="17"/>
        <v>0</v>
      </c>
      <c r="BC19" s="1000">
        <f t="shared" si="17"/>
        <v>0</v>
      </c>
      <c r="BD19" s="1000" t="e">
        <f t="shared" si="17"/>
        <v>#VALUE!</v>
      </c>
      <c r="BE19" s="1000">
        <f t="shared" si="17"/>
        <v>0</v>
      </c>
      <c r="BF19" s="1000">
        <f t="shared" si="17"/>
        <v>0</v>
      </c>
      <c r="BG19" s="1000">
        <f t="shared" si="17"/>
        <v>0</v>
      </c>
      <c r="BH19" s="1000">
        <f t="shared" si="17"/>
        <v>0</v>
      </c>
      <c r="BI19" s="1000">
        <f t="shared" si="17"/>
        <v>0</v>
      </c>
      <c r="BJ19" s="1000">
        <f t="shared" si="17"/>
        <v>0</v>
      </c>
      <c r="BK19" s="1000">
        <f t="shared" si="17"/>
        <v>0</v>
      </c>
      <c r="BL19" s="1000" t="e">
        <f t="shared" si="17"/>
        <v>#VALUE!</v>
      </c>
      <c r="BM19" s="1000" t="e">
        <f t="shared" si="17"/>
        <v>#VALUE!</v>
      </c>
      <c r="BN19" s="1000">
        <f t="shared" si="17"/>
        <v>0</v>
      </c>
      <c r="BO19" s="1000">
        <f t="shared" si="17"/>
        <v>0</v>
      </c>
      <c r="BP19" s="1000" t="e">
        <f t="shared" si="17"/>
        <v>#VALUE!</v>
      </c>
      <c r="BQ19" s="1000" t="e">
        <f t="shared" si="17"/>
        <v>#VALUE!</v>
      </c>
      <c r="BR19" s="1000" t="e">
        <f t="shared" si="17"/>
        <v>#VALUE!</v>
      </c>
      <c r="BS19" s="1000" t="e">
        <f t="shared" si="17"/>
        <v>#VALUE!</v>
      </c>
      <c r="BT19" s="1000" t="e">
        <f t="shared" si="17"/>
        <v>#VALUE!</v>
      </c>
      <c r="BU19" s="1000" t="e">
        <f t="shared" si="17"/>
        <v>#VALUE!</v>
      </c>
    </row>
    <row r="20" spans="38:73" ht="24">
      <c r="AL20" s="1098">
        <v>6</v>
      </c>
      <c r="AM20" s="1098">
        <v>7</v>
      </c>
      <c r="AN20" s="1098" t="str">
        <f t="shared" si="0"/>
        <v>特定加算Ⅱから特定加算なし</v>
      </c>
      <c r="AO20" s="1099" t="e">
        <f t="shared" ref="AO20:BU20" si="18">(D$9-D$8)/D$9</f>
        <v>#DIV/0!</v>
      </c>
      <c r="AP20" s="1099" t="e">
        <f t="shared" si="18"/>
        <v>#DIV/0!</v>
      </c>
      <c r="AQ20" s="1099" t="e">
        <f t="shared" si="18"/>
        <v>#DIV/0!</v>
      </c>
      <c r="AR20" s="1099" t="e">
        <f t="shared" si="18"/>
        <v>#DIV/0!</v>
      </c>
      <c r="AS20" s="1099" t="e">
        <f t="shared" si="18"/>
        <v>#VALUE!</v>
      </c>
      <c r="AT20" s="1099" t="e">
        <f t="shared" si="18"/>
        <v>#DIV/0!</v>
      </c>
      <c r="AU20" s="1099" t="e">
        <f t="shared" si="18"/>
        <v>#VALUE!</v>
      </c>
      <c r="AV20" s="1099" t="e">
        <f t="shared" si="18"/>
        <v>#VALUE!</v>
      </c>
      <c r="AW20" s="1099" t="e">
        <f t="shared" si="18"/>
        <v>#DIV/0!</v>
      </c>
      <c r="AX20" s="1099" t="e">
        <f t="shared" si="18"/>
        <v>#DIV/0!</v>
      </c>
      <c r="AY20" s="1099" t="e">
        <f t="shared" si="18"/>
        <v>#DIV/0!</v>
      </c>
      <c r="AZ20" s="1099" t="e">
        <f t="shared" si="18"/>
        <v>#DIV/0!</v>
      </c>
      <c r="BA20" s="1099" t="e">
        <f t="shared" si="18"/>
        <v>#DIV/0!</v>
      </c>
      <c r="BB20" s="1099" t="e">
        <f t="shared" si="18"/>
        <v>#DIV/0!</v>
      </c>
      <c r="BC20" s="1099" t="e">
        <f t="shared" si="18"/>
        <v>#DIV/0!</v>
      </c>
      <c r="BD20" s="1099" t="e">
        <f t="shared" si="18"/>
        <v>#VALUE!</v>
      </c>
      <c r="BE20" s="1099" t="e">
        <f t="shared" si="18"/>
        <v>#DIV/0!</v>
      </c>
      <c r="BF20" s="1099" t="e">
        <f t="shared" si="18"/>
        <v>#DIV/0!</v>
      </c>
      <c r="BG20" s="1099" t="e">
        <f t="shared" si="18"/>
        <v>#DIV/0!</v>
      </c>
      <c r="BH20" s="1099" t="e">
        <f t="shared" si="18"/>
        <v>#DIV/0!</v>
      </c>
      <c r="BI20" s="1099" t="e">
        <f t="shared" si="18"/>
        <v>#DIV/0!</v>
      </c>
      <c r="BJ20" s="1099" t="e">
        <f t="shared" si="18"/>
        <v>#DIV/0!</v>
      </c>
      <c r="BK20" s="1099" t="e">
        <f t="shared" si="18"/>
        <v>#DIV/0!</v>
      </c>
      <c r="BL20" s="1099" t="e">
        <f t="shared" si="18"/>
        <v>#VALUE!</v>
      </c>
      <c r="BM20" s="1099" t="e">
        <f t="shared" si="18"/>
        <v>#VALUE!</v>
      </c>
      <c r="BN20" s="1099" t="e">
        <f t="shared" si="18"/>
        <v>#DIV/0!</v>
      </c>
      <c r="BO20" s="1099" t="e">
        <f t="shared" si="18"/>
        <v>#DIV/0!</v>
      </c>
      <c r="BP20" s="1099" t="e">
        <f t="shared" si="18"/>
        <v>#VALUE!</v>
      </c>
      <c r="BQ20" s="1099" t="e">
        <f t="shared" si="18"/>
        <v>#VALUE!</v>
      </c>
      <c r="BR20" s="1099" t="e">
        <f t="shared" si="18"/>
        <v>#VALUE!</v>
      </c>
      <c r="BS20" s="1099" t="e">
        <f t="shared" si="18"/>
        <v>#VALUE!</v>
      </c>
      <c r="BT20" s="1099" t="e">
        <f t="shared" si="18"/>
        <v>#VALUE!</v>
      </c>
      <c r="BU20" s="1099" t="e">
        <f t="shared" si="18"/>
        <v>#VALUE!</v>
      </c>
    </row>
    <row r="21" spans="38:73" ht="24">
      <c r="AL21" s="1098">
        <v>7</v>
      </c>
      <c r="AM21" s="1098">
        <v>5</v>
      </c>
      <c r="AN21" s="1098" t="str">
        <f t="shared" si="0"/>
        <v>特定加算なしから特定加算Ⅰ</v>
      </c>
      <c r="AO21" s="1000">
        <f t="shared" ref="AO21:BU21" si="19">(D$7-D$9)/D$7</f>
        <v>1</v>
      </c>
      <c r="AP21" s="1000">
        <f t="shared" si="19"/>
        <v>1</v>
      </c>
      <c r="AQ21" s="1000">
        <f t="shared" si="19"/>
        <v>1</v>
      </c>
      <c r="AR21" s="1000">
        <f t="shared" si="19"/>
        <v>1</v>
      </c>
      <c r="AS21" s="1000">
        <f t="shared" si="19"/>
        <v>1</v>
      </c>
      <c r="AT21" s="1000">
        <f t="shared" si="19"/>
        <v>1</v>
      </c>
      <c r="AU21" s="1000">
        <f t="shared" si="19"/>
        <v>1</v>
      </c>
      <c r="AV21" s="1000">
        <f t="shared" si="19"/>
        <v>1</v>
      </c>
      <c r="AW21" s="1000">
        <f t="shared" si="19"/>
        <v>1</v>
      </c>
      <c r="AX21" s="1000">
        <f t="shared" si="19"/>
        <v>1</v>
      </c>
      <c r="AY21" s="1000">
        <f t="shared" si="19"/>
        <v>1</v>
      </c>
      <c r="AZ21" s="1000">
        <f t="shared" si="19"/>
        <v>1</v>
      </c>
      <c r="BA21" s="1000">
        <f t="shared" si="19"/>
        <v>1</v>
      </c>
      <c r="BB21" s="1000">
        <f t="shared" si="19"/>
        <v>1</v>
      </c>
      <c r="BC21" s="1000">
        <f t="shared" si="19"/>
        <v>1</v>
      </c>
      <c r="BD21" s="1000">
        <f t="shared" si="19"/>
        <v>1</v>
      </c>
      <c r="BE21" s="1000">
        <f t="shared" si="19"/>
        <v>1</v>
      </c>
      <c r="BF21" s="1000">
        <f t="shared" si="19"/>
        <v>1</v>
      </c>
      <c r="BG21" s="1000">
        <f t="shared" si="19"/>
        <v>1</v>
      </c>
      <c r="BH21" s="1000">
        <f t="shared" si="19"/>
        <v>1</v>
      </c>
      <c r="BI21" s="1000">
        <f t="shared" si="19"/>
        <v>1</v>
      </c>
      <c r="BJ21" s="1000">
        <f t="shared" si="19"/>
        <v>1</v>
      </c>
      <c r="BK21" s="1000">
        <f t="shared" si="19"/>
        <v>1</v>
      </c>
      <c r="BL21" s="1000">
        <f t="shared" si="19"/>
        <v>1</v>
      </c>
      <c r="BM21" s="1000">
        <f t="shared" si="19"/>
        <v>1</v>
      </c>
      <c r="BN21" s="1000">
        <f t="shared" si="19"/>
        <v>1</v>
      </c>
      <c r="BO21" s="1000">
        <f t="shared" si="19"/>
        <v>1</v>
      </c>
      <c r="BP21" s="1000">
        <f t="shared" si="19"/>
        <v>1</v>
      </c>
      <c r="BQ21" s="1000">
        <f t="shared" si="19"/>
        <v>1</v>
      </c>
      <c r="BR21" s="1000">
        <f t="shared" si="19"/>
        <v>1</v>
      </c>
      <c r="BS21" s="1000">
        <f t="shared" si="19"/>
        <v>1</v>
      </c>
      <c r="BT21" s="1000">
        <f t="shared" si="19"/>
        <v>1</v>
      </c>
      <c r="BU21" s="1000">
        <f t="shared" si="19"/>
        <v>1</v>
      </c>
    </row>
    <row r="22" spans="38:73" ht="24">
      <c r="AL22" s="1098">
        <v>7</v>
      </c>
      <c r="AM22" s="1098">
        <v>6</v>
      </c>
      <c r="AN22" s="1098" t="str">
        <f t="shared" si="0"/>
        <v>特定加算なしから特定加算Ⅱ</v>
      </c>
      <c r="AO22" s="1000">
        <f t="shared" ref="AO22:BU22" si="20">(D$8-D$9)/D$8</f>
        <v>1</v>
      </c>
      <c r="AP22" s="1000">
        <f t="shared" si="20"/>
        <v>1</v>
      </c>
      <c r="AQ22" s="1000">
        <f t="shared" si="20"/>
        <v>1</v>
      </c>
      <c r="AR22" s="1000">
        <f t="shared" si="20"/>
        <v>1</v>
      </c>
      <c r="AS22" s="1000" t="e">
        <f t="shared" si="20"/>
        <v>#VALUE!</v>
      </c>
      <c r="AT22" s="1000">
        <f t="shared" si="20"/>
        <v>1</v>
      </c>
      <c r="AU22" s="1000" t="e">
        <f t="shared" si="20"/>
        <v>#VALUE!</v>
      </c>
      <c r="AV22" s="1000" t="e">
        <f t="shared" si="20"/>
        <v>#VALUE!</v>
      </c>
      <c r="AW22" s="1000">
        <f t="shared" si="20"/>
        <v>1</v>
      </c>
      <c r="AX22" s="1000">
        <f t="shared" si="20"/>
        <v>1</v>
      </c>
      <c r="AY22" s="1000">
        <f t="shared" si="20"/>
        <v>1</v>
      </c>
      <c r="AZ22" s="1000">
        <f t="shared" si="20"/>
        <v>1</v>
      </c>
      <c r="BA22" s="1000">
        <f t="shared" si="20"/>
        <v>1</v>
      </c>
      <c r="BB22" s="1000">
        <f t="shared" si="20"/>
        <v>1</v>
      </c>
      <c r="BC22" s="1000">
        <f t="shared" si="20"/>
        <v>1</v>
      </c>
      <c r="BD22" s="1000" t="e">
        <f t="shared" si="20"/>
        <v>#VALUE!</v>
      </c>
      <c r="BE22" s="1000">
        <f t="shared" si="20"/>
        <v>1</v>
      </c>
      <c r="BF22" s="1000">
        <f t="shared" si="20"/>
        <v>1</v>
      </c>
      <c r="BG22" s="1000">
        <f t="shared" si="20"/>
        <v>1</v>
      </c>
      <c r="BH22" s="1000">
        <f t="shared" si="20"/>
        <v>1</v>
      </c>
      <c r="BI22" s="1000">
        <f t="shared" si="20"/>
        <v>1</v>
      </c>
      <c r="BJ22" s="1000">
        <f t="shared" si="20"/>
        <v>1</v>
      </c>
      <c r="BK22" s="1000">
        <f t="shared" si="20"/>
        <v>1</v>
      </c>
      <c r="BL22" s="1000" t="e">
        <f t="shared" si="20"/>
        <v>#VALUE!</v>
      </c>
      <c r="BM22" s="1000" t="e">
        <f t="shared" si="20"/>
        <v>#VALUE!</v>
      </c>
      <c r="BN22" s="1000">
        <f t="shared" si="20"/>
        <v>1</v>
      </c>
      <c r="BO22" s="1000">
        <f t="shared" si="20"/>
        <v>1</v>
      </c>
      <c r="BP22" s="1000" t="e">
        <f t="shared" si="20"/>
        <v>#VALUE!</v>
      </c>
      <c r="BQ22" s="1000" t="e">
        <f t="shared" si="20"/>
        <v>#VALUE!</v>
      </c>
      <c r="BR22" s="1000" t="e">
        <f t="shared" si="20"/>
        <v>#VALUE!</v>
      </c>
      <c r="BS22" s="1000" t="e">
        <f t="shared" si="20"/>
        <v>#VALUE!</v>
      </c>
      <c r="BT22" s="1000" t="e">
        <f t="shared" si="20"/>
        <v>#VALUE!</v>
      </c>
      <c r="BU22" s="1000" t="e">
        <f t="shared" si="20"/>
        <v>#VALUE!</v>
      </c>
    </row>
    <row r="23" spans="38:73" ht="24">
      <c r="AL23" s="1098">
        <v>7</v>
      </c>
      <c r="AM23" s="1098">
        <v>7</v>
      </c>
      <c r="AN23" s="1098" t="str">
        <f t="shared" si="0"/>
        <v>特定加算なしから特定加算なし</v>
      </c>
      <c r="AO23" s="1099" t="e">
        <f t="shared" ref="AO23:BU23" si="21">(D$9-D$9)/D$9</f>
        <v>#DIV/0!</v>
      </c>
      <c r="AP23" s="1099" t="e">
        <f t="shared" si="21"/>
        <v>#DIV/0!</v>
      </c>
      <c r="AQ23" s="1099" t="e">
        <f t="shared" si="21"/>
        <v>#DIV/0!</v>
      </c>
      <c r="AR23" s="1099" t="e">
        <f t="shared" si="21"/>
        <v>#DIV/0!</v>
      </c>
      <c r="AS23" s="1099" t="e">
        <f t="shared" si="21"/>
        <v>#DIV/0!</v>
      </c>
      <c r="AT23" s="1099" t="e">
        <f t="shared" si="21"/>
        <v>#DIV/0!</v>
      </c>
      <c r="AU23" s="1099" t="e">
        <f t="shared" si="21"/>
        <v>#DIV/0!</v>
      </c>
      <c r="AV23" s="1099" t="e">
        <f t="shared" si="21"/>
        <v>#DIV/0!</v>
      </c>
      <c r="AW23" s="1099" t="e">
        <f t="shared" si="21"/>
        <v>#DIV/0!</v>
      </c>
      <c r="AX23" s="1099" t="e">
        <f t="shared" si="21"/>
        <v>#DIV/0!</v>
      </c>
      <c r="AY23" s="1099" t="e">
        <f t="shared" si="21"/>
        <v>#DIV/0!</v>
      </c>
      <c r="AZ23" s="1099" t="e">
        <f t="shared" si="21"/>
        <v>#DIV/0!</v>
      </c>
      <c r="BA23" s="1099" t="e">
        <f t="shared" si="21"/>
        <v>#DIV/0!</v>
      </c>
      <c r="BB23" s="1099" t="e">
        <f t="shared" si="21"/>
        <v>#DIV/0!</v>
      </c>
      <c r="BC23" s="1099" t="e">
        <f t="shared" si="21"/>
        <v>#DIV/0!</v>
      </c>
      <c r="BD23" s="1099" t="e">
        <f t="shared" si="21"/>
        <v>#DIV/0!</v>
      </c>
      <c r="BE23" s="1099" t="e">
        <f t="shared" si="21"/>
        <v>#DIV/0!</v>
      </c>
      <c r="BF23" s="1099" t="e">
        <f t="shared" si="21"/>
        <v>#DIV/0!</v>
      </c>
      <c r="BG23" s="1099" t="e">
        <f t="shared" si="21"/>
        <v>#DIV/0!</v>
      </c>
      <c r="BH23" s="1099" t="e">
        <f t="shared" si="21"/>
        <v>#DIV/0!</v>
      </c>
      <c r="BI23" s="1099" t="e">
        <f t="shared" si="21"/>
        <v>#DIV/0!</v>
      </c>
      <c r="BJ23" s="1099" t="e">
        <f t="shared" si="21"/>
        <v>#DIV/0!</v>
      </c>
      <c r="BK23" s="1099" t="e">
        <f t="shared" si="21"/>
        <v>#DIV/0!</v>
      </c>
      <c r="BL23" s="1099" t="e">
        <f t="shared" si="21"/>
        <v>#DIV/0!</v>
      </c>
      <c r="BM23" s="1099" t="e">
        <f t="shared" si="21"/>
        <v>#DIV/0!</v>
      </c>
      <c r="BN23" s="1099" t="e">
        <f t="shared" si="21"/>
        <v>#DIV/0!</v>
      </c>
      <c r="BO23" s="1099" t="e">
        <f t="shared" si="21"/>
        <v>#DIV/0!</v>
      </c>
      <c r="BP23" s="1099" t="e">
        <f t="shared" si="21"/>
        <v>#DIV/0!</v>
      </c>
      <c r="BQ23" s="1099" t="e">
        <f t="shared" si="21"/>
        <v>#DIV/0!</v>
      </c>
      <c r="BR23" s="1099" t="e">
        <f t="shared" si="21"/>
        <v>#DIV/0!</v>
      </c>
      <c r="BS23" s="1099" t="e">
        <f t="shared" si="21"/>
        <v>#DIV/0!</v>
      </c>
      <c r="BT23" s="1099" t="e">
        <f t="shared" si="21"/>
        <v>#DIV/0!</v>
      </c>
      <c r="BU23" s="1099" t="e">
        <f t="shared" si="21"/>
        <v>#DIV/0!</v>
      </c>
    </row>
    <row r="24" spans="38:73">
      <c r="AL24" s="1098">
        <v>8</v>
      </c>
      <c r="AM24" s="1098">
        <v>8</v>
      </c>
      <c r="AN24" s="1098" t="str">
        <f t="shared" si="0"/>
        <v>ベア加算からベア加算</v>
      </c>
      <c r="AO24" s="1000">
        <f t="shared" ref="AO24:BU24" si="22">(D$10-D$10)/D$10</f>
        <v>0</v>
      </c>
      <c r="AP24" s="1000">
        <f t="shared" si="22"/>
        <v>0</v>
      </c>
      <c r="AQ24" s="1000">
        <f t="shared" si="22"/>
        <v>0</v>
      </c>
      <c r="AR24" s="1000">
        <f t="shared" si="22"/>
        <v>0</v>
      </c>
      <c r="AS24" s="1000">
        <f t="shared" si="22"/>
        <v>0</v>
      </c>
      <c r="AT24" s="1000">
        <f t="shared" si="22"/>
        <v>0</v>
      </c>
      <c r="AU24" s="1000">
        <f t="shared" si="22"/>
        <v>0</v>
      </c>
      <c r="AV24" s="1000">
        <f t="shared" si="22"/>
        <v>0</v>
      </c>
      <c r="AW24" s="1000">
        <f t="shared" si="22"/>
        <v>0</v>
      </c>
      <c r="AX24" s="1000">
        <f t="shared" si="22"/>
        <v>0</v>
      </c>
      <c r="AY24" s="1000">
        <f t="shared" si="22"/>
        <v>0</v>
      </c>
      <c r="AZ24" s="1000">
        <f t="shared" si="22"/>
        <v>0</v>
      </c>
      <c r="BA24" s="1000">
        <f t="shared" si="22"/>
        <v>0</v>
      </c>
      <c r="BB24" s="1000">
        <f t="shared" si="22"/>
        <v>0</v>
      </c>
      <c r="BC24" s="1000">
        <f t="shared" si="22"/>
        <v>0</v>
      </c>
      <c r="BD24" s="1000">
        <f t="shared" si="22"/>
        <v>0</v>
      </c>
      <c r="BE24" s="1000">
        <f t="shared" si="22"/>
        <v>0</v>
      </c>
      <c r="BF24" s="1000">
        <f t="shared" si="22"/>
        <v>0</v>
      </c>
      <c r="BG24" s="1000">
        <f t="shared" si="22"/>
        <v>0</v>
      </c>
      <c r="BH24" s="1000">
        <f t="shared" si="22"/>
        <v>0</v>
      </c>
      <c r="BI24" s="1000">
        <f t="shared" si="22"/>
        <v>0</v>
      </c>
      <c r="BJ24" s="1000">
        <f t="shared" si="22"/>
        <v>0</v>
      </c>
      <c r="BK24" s="1000">
        <f t="shared" si="22"/>
        <v>0</v>
      </c>
      <c r="BL24" s="1000">
        <f t="shared" si="22"/>
        <v>0</v>
      </c>
      <c r="BM24" s="1000">
        <f t="shared" si="22"/>
        <v>0</v>
      </c>
      <c r="BN24" s="1000">
        <f t="shared" si="22"/>
        <v>0</v>
      </c>
      <c r="BO24" s="1000">
        <f t="shared" si="22"/>
        <v>0</v>
      </c>
      <c r="BP24" s="1000">
        <f t="shared" si="22"/>
        <v>0</v>
      </c>
      <c r="BQ24" s="1000">
        <f t="shared" si="22"/>
        <v>0</v>
      </c>
      <c r="BR24" s="1000">
        <f t="shared" si="22"/>
        <v>0</v>
      </c>
      <c r="BS24" s="1000">
        <f t="shared" si="22"/>
        <v>0</v>
      </c>
      <c r="BT24" s="1000">
        <f t="shared" si="22"/>
        <v>0</v>
      </c>
      <c r="BU24" s="1000">
        <f t="shared" si="22"/>
        <v>0</v>
      </c>
    </row>
    <row r="25" spans="38:73">
      <c r="AL25" s="1098">
        <v>8</v>
      </c>
      <c r="AM25" s="1098">
        <v>9</v>
      </c>
      <c r="AN25" s="1098" t="str">
        <f t="shared" si="0"/>
        <v>ベア加算からベア加算なし</v>
      </c>
      <c r="AO25" s="1000">
        <f t="shared" ref="AO25:BU25" si="23">(D$11-D$10)/D$10</f>
        <v>-1</v>
      </c>
      <c r="AP25" s="1000">
        <f t="shared" si="23"/>
        <v>-1</v>
      </c>
      <c r="AQ25" s="1000">
        <f t="shared" si="23"/>
        <v>-1</v>
      </c>
      <c r="AR25" s="1000">
        <f t="shared" si="23"/>
        <v>-1</v>
      </c>
      <c r="AS25" s="1000">
        <f t="shared" si="23"/>
        <v>-1</v>
      </c>
      <c r="AT25" s="1000">
        <f t="shared" si="23"/>
        <v>-1</v>
      </c>
      <c r="AU25" s="1000">
        <f t="shared" si="23"/>
        <v>-1</v>
      </c>
      <c r="AV25" s="1000">
        <f t="shared" si="23"/>
        <v>-1</v>
      </c>
      <c r="AW25" s="1000">
        <f t="shared" si="23"/>
        <v>-1</v>
      </c>
      <c r="AX25" s="1000">
        <f t="shared" si="23"/>
        <v>-1</v>
      </c>
      <c r="AY25" s="1000">
        <f t="shared" si="23"/>
        <v>-1</v>
      </c>
      <c r="AZ25" s="1000">
        <f t="shared" si="23"/>
        <v>-1</v>
      </c>
      <c r="BA25" s="1000">
        <f t="shared" si="23"/>
        <v>-1</v>
      </c>
      <c r="BB25" s="1000">
        <f t="shared" si="23"/>
        <v>-1</v>
      </c>
      <c r="BC25" s="1000">
        <f t="shared" si="23"/>
        <v>-1</v>
      </c>
      <c r="BD25" s="1000">
        <f t="shared" si="23"/>
        <v>-1</v>
      </c>
      <c r="BE25" s="1000">
        <f t="shared" si="23"/>
        <v>-1</v>
      </c>
      <c r="BF25" s="1000">
        <f t="shared" si="23"/>
        <v>-1</v>
      </c>
      <c r="BG25" s="1000">
        <f t="shared" si="23"/>
        <v>-1</v>
      </c>
      <c r="BH25" s="1000">
        <f t="shared" si="23"/>
        <v>-1</v>
      </c>
      <c r="BI25" s="1000">
        <f t="shared" si="23"/>
        <v>-1</v>
      </c>
      <c r="BJ25" s="1000">
        <f t="shared" si="23"/>
        <v>-1</v>
      </c>
      <c r="BK25" s="1000">
        <f t="shared" si="23"/>
        <v>-1</v>
      </c>
      <c r="BL25" s="1000">
        <f t="shared" si="23"/>
        <v>-1</v>
      </c>
      <c r="BM25" s="1000">
        <f t="shared" si="23"/>
        <v>-1</v>
      </c>
      <c r="BN25" s="1000">
        <f t="shared" si="23"/>
        <v>-1</v>
      </c>
      <c r="BO25" s="1000">
        <f t="shared" si="23"/>
        <v>-1</v>
      </c>
      <c r="BP25" s="1000">
        <f t="shared" si="23"/>
        <v>-1</v>
      </c>
      <c r="BQ25" s="1000">
        <f t="shared" si="23"/>
        <v>-1</v>
      </c>
      <c r="BR25" s="1000">
        <f t="shared" si="23"/>
        <v>-1</v>
      </c>
      <c r="BS25" s="1000">
        <f t="shared" si="23"/>
        <v>-1</v>
      </c>
      <c r="BT25" s="1000">
        <f t="shared" si="23"/>
        <v>-1</v>
      </c>
      <c r="BU25" s="1000">
        <f t="shared" si="23"/>
        <v>-1</v>
      </c>
    </row>
    <row r="26" spans="38:73">
      <c r="AL26" s="1098">
        <v>9</v>
      </c>
      <c r="AM26" s="1098">
        <v>8</v>
      </c>
      <c r="AN26" s="1098" t="str">
        <f t="shared" si="0"/>
        <v>ベア加算なしからベア加算</v>
      </c>
      <c r="AO26" s="1000">
        <f t="shared" ref="AO26:BU26" si="24">(D$10-D$11)/D$10</f>
        <v>1</v>
      </c>
      <c r="AP26" s="1000">
        <f t="shared" si="24"/>
        <v>1</v>
      </c>
      <c r="AQ26" s="1000">
        <f t="shared" si="24"/>
        <v>1</v>
      </c>
      <c r="AR26" s="1000">
        <f t="shared" si="24"/>
        <v>1</v>
      </c>
      <c r="AS26" s="1000">
        <f t="shared" si="24"/>
        <v>1</v>
      </c>
      <c r="AT26" s="1000">
        <f t="shared" si="24"/>
        <v>1</v>
      </c>
      <c r="AU26" s="1000">
        <f t="shared" si="24"/>
        <v>1</v>
      </c>
      <c r="AV26" s="1000">
        <f t="shared" si="24"/>
        <v>1</v>
      </c>
      <c r="AW26" s="1000">
        <f t="shared" si="24"/>
        <v>1</v>
      </c>
      <c r="AX26" s="1000">
        <f t="shared" si="24"/>
        <v>1</v>
      </c>
      <c r="AY26" s="1000">
        <f t="shared" si="24"/>
        <v>1</v>
      </c>
      <c r="AZ26" s="1000">
        <f t="shared" si="24"/>
        <v>1</v>
      </c>
      <c r="BA26" s="1000">
        <f t="shared" si="24"/>
        <v>1</v>
      </c>
      <c r="BB26" s="1000">
        <f t="shared" si="24"/>
        <v>1</v>
      </c>
      <c r="BC26" s="1000">
        <f t="shared" si="24"/>
        <v>1</v>
      </c>
      <c r="BD26" s="1000">
        <f t="shared" si="24"/>
        <v>1</v>
      </c>
      <c r="BE26" s="1000">
        <f t="shared" si="24"/>
        <v>1</v>
      </c>
      <c r="BF26" s="1000">
        <f t="shared" si="24"/>
        <v>1</v>
      </c>
      <c r="BG26" s="1000">
        <f t="shared" si="24"/>
        <v>1</v>
      </c>
      <c r="BH26" s="1000">
        <f t="shared" si="24"/>
        <v>1</v>
      </c>
      <c r="BI26" s="1000">
        <f t="shared" si="24"/>
        <v>1</v>
      </c>
      <c r="BJ26" s="1000">
        <f t="shared" si="24"/>
        <v>1</v>
      </c>
      <c r="BK26" s="1000">
        <f t="shared" si="24"/>
        <v>1</v>
      </c>
      <c r="BL26" s="1000">
        <f t="shared" si="24"/>
        <v>1</v>
      </c>
      <c r="BM26" s="1000">
        <f t="shared" si="24"/>
        <v>1</v>
      </c>
      <c r="BN26" s="1000">
        <f t="shared" si="24"/>
        <v>1</v>
      </c>
      <c r="BO26" s="1000">
        <f t="shared" si="24"/>
        <v>1</v>
      </c>
      <c r="BP26" s="1000">
        <f t="shared" si="24"/>
        <v>1</v>
      </c>
      <c r="BQ26" s="1000">
        <f t="shared" si="24"/>
        <v>1</v>
      </c>
      <c r="BR26" s="1000">
        <f t="shared" si="24"/>
        <v>1</v>
      </c>
      <c r="BS26" s="1000">
        <f t="shared" si="24"/>
        <v>1</v>
      </c>
      <c r="BT26" s="1000">
        <f t="shared" si="24"/>
        <v>1</v>
      </c>
      <c r="BU26" s="1000">
        <f t="shared" si="24"/>
        <v>1</v>
      </c>
    </row>
    <row r="27" spans="38:73" ht="24">
      <c r="AL27" s="1098">
        <v>9</v>
      </c>
      <c r="AM27" s="1098">
        <v>9</v>
      </c>
      <c r="AN27" s="1098" t="str">
        <f t="shared" si="0"/>
        <v>ベア加算なしからベア加算なし</v>
      </c>
      <c r="AO27" s="1099" t="e">
        <f t="shared" ref="AO27:BU27" si="25">(D$11-D$11)/D$11</f>
        <v>#DIV/0!</v>
      </c>
      <c r="AP27" s="1099" t="e">
        <f t="shared" si="25"/>
        <v>#DIV/0!</v>
      </c>
      <c r="AQ27" s="1099" t="e">
        <f t="shared" si="25"/>
        <v>#DIV/0!</v>
      </c>
      <c r="AR27" s="1099" t="e">
        <f t="shared" si="25"/>
        <v>#DIV/0!</v>
      </c>
      <c r="AS27" s="1099" t="e">
        <f t="shared" si="25"/>
        <v>#DIV/0!</v>
      </c>
      <c r="AT27" s="1099" t="e">
        <f t="shared" si="25"/>
        <v>#DIV/0!</v>
      </c>
      <c r="AU27" s="1099" t="e">
        <f t="shared" si="25"/>
        <v>#DIV/0!</v>
      </c>
      <c r="AV27" s="1099" t="e">
        <f t="shared" si="25"/>
        <v>#DIV/0!</v>
      </c>
      <c r="AW27" s="1099" t="e">
        <f t="shared" si="25"/>
        <v>#DIV/0!</v>
      </c>
      <c r="AX27" s="1099" t="e">
        <f t="shared" si="25"/>
        <v>#DIV/0!</v>
      </c>
      <c r="AY27" s="1099" t="e">
        <f t="shared" si="25"/>
        <v>#DIV/0!</v>
      </c>
      <c r="AZ27" s="1099" t="e">
        <f t="shared" si="25"/>
        <v>#DIV/0!</v>
      </c>
      <c r="BA27" s="1099" t="e">
        <f t="shared" si="25"/>
        <v>#DIV/0!</v>
      </c>
      <c r="BB27" s="1099" t="e">
        <f t="shared" si="25"/>
        <v>#DIV/0!</v>
      </c>
      <c r="BC27" s="1099" t="e">
        <f t="shared" si="25"/>
        <v>#DIV/0!</v>
      </c>
      <c r="BD27" s="1099" t="e">
        <f t="shared" si="25"/>
        <v>#DIV/0!</v>
      </c>
      <c r="BE27" s="1099" t="e">
        <f t="shared" si="25"/>
        <v>#DIV/0!</v>
      </c>
      <c r="BF27" s="1099" t="e">
        <f t="shared" si="25"/>
        <v>#DIV/0!</v>
      </c>
      <c r="BG27" s="1099" t="e">
        <f t="shared" si="25"/>
        <v>#DIV/0!</v>
      </c>
      <c r="BH27" s="1099" t="e">
        <f t="shared" si="25"/>
        <v>#DIV/0!</v>
      </c>
      <c r="BI27" s="1099" t="e">
        <f t="shared" si="25"/>
        <v>#DIV/0!</v>
      </c>
      <c r="BJ27" s="1099" t="e">
        <f t="shared" si="25"/>
        <v>#DIV/0!</v>
      </c>
      <c r="BK27" s="1099" t="e">
        <f t="shared" si="25"/>
        <v>#DIV/0!</v>
      </c>
      <c r="BL27" s="1099" t="e">
        <f t="shared" si="25"/>
        <v>#DIV/0!</v>
      </c>
      <c r="BM27" s="1099" t="e">
        <f t="shared" si="25"/>
        <v>#DIV/0!</v>
      </c>
      <c r="BN27" s="1099" t="e">
        <f t="shared" si="25"/>
        <v>#DIV/0!</v>
      </c>
      <c r="BO27" s="1099" t="e">
        <f t="shared" si="25"/>
        <v>#DIV/0!</v>
      </c>
      <c r="BP27" s="1099" t="e">
        <f t="shared" si="25"/>
        <v>#DIV/0!</v>
      </c>
      <c r="BQ27" s="1099" t="e">
        <f t="shared" si="25"/>
        <v>#DIV/0!</v>
      </c>
      <c r="BR27" s="1099" t="e">
        <f t="shared" si="25"/>
        <v>#DIV/0!</v>
      </c>
      <c r="BS27" s="1099" t="e">
        <f t="shared" si="25"/>
        <v>#DIV/0!</v>
      </c>
      <c r="BT27" s="1099" t="e">
        <f t="shared" si="25"/>
        <v>#DIV/0!</v>
      </c>
      <c r="BU27" s="1099" t="e">
        <f t="shared" si="25"/>
        <v>#DIV/0!</v>
      </c>
    </row>
  </sheetData>
  <phoneticPr fontId="7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69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1092"/>
      <c r="C2" s="1093"/>
      <c r="D2" s="1095" t="s">
        <v>460</v>
      </c>
      <c r="E2" s="1095" t="s">
        <v>427</v>
      </c>
      <c r="F2" s="1095" t="s">
        <v>1902</v>
      </c>
      <c r="G2" s="1095" t="s">
        <v>2185</v>
      </c>
      <c r="H2" s="1095" t="s">
        <v>2186</v>
      </c>
      <c r="I2" s="1095" t="s">
        <v>1000</v>
      </c>
      <c r="J2" s="1095" t="s">
        <v>496</v>
      </c>
      <c r="K2" s="1095" t="s">
        <v>2188</v>
      </c>
      <c r="L2" s="1095" t="s">
        <v>1747</v>
      </c>
      <c r="M2" s="1095" t="s">
        <v>2072</v>
      </c>
      <c r="N2" s="1095" t="s">
        <v>2189</v>
      </c>
      <c r="O2" s="1095" t="s">
        <v>393</v>
      </c>
      <c r="P2" s="1095" t="s">
        <v>457</v>
      </c>
      <c r="Q2" s="1095" t="s">
        <v>225</v>
      </c>
      <c r="R2" s="1095" t="s">
        <v>1121</v>
      </c>
      <c r="S2" s="1095" t="s">
        <v>2190</v>
      </c>
      <c r="T2" s="1095" t="s">
        <v>81</v>
      </c>
      <c r="U2" s="1095" t="s">
        <v>2191</v>
      </c>
      <c r="V2" s="1095" t="s">
        <v>2192</v>
      </c>
      <c r="W2" s="1095" t="s">
        <v>1585</v>
      </c>
      <c r="X2" s="1095" t="s">
        <v>2193</v>
      </c>
      <c r="Y2" s="1095" t="s">
        <v>2194</v>
      </c>
      <c r="Z2" s="1095" t="s">
        <v>2195</v>
      </c>
      <c r="AA2" s="1095" t="s">
        <v>2196</v>
      </c>
      <c r="AB2" s="1095" t="s">
        <v>406</v>
      </c>
      <c r="AC2" s="1095" t="s">
        <v>2197</v>
      </c>
      <c r="AD2" s="1095" t="s">
        <v>2198</v>
      </c>
      <c r="AE2" s="1096" t="s">
        <v>2199</v>
      </c>
      <c r="AF2" s="1096" t="s">
        <v>2200</v>
      </c>
      <c r="AG2" s="1096" t="s">
        <v>1704</v>
      </c>
      <c r="AH2" s="1096" t="s">
        <v>2201</v>
      </c>
      <c r="AI2" s="1096" t="s">
        <v>1164</v>
      </c>
      <c r="AJ2" s="1096" t="s">
        <v>2202</v>
      </c>
      <c r="AL2" s="1101" t="s">
        <v>2046</v>
      </c>
      <c r="AM2" s="1101"/>
      <c r="AN2" s="1095" t="s">
        <v>460</v>
      </c>
      <c r="AO2" s="1095" t="s">
        <v>427</v>
      </c>
      <c r="AP2" s="1095" t="s">
        <v>1902</v>
      </c>
      <c r="AQ2" s="1095" t="s">
        <v>2185</v>
      </c>
      <c r="AR2" s="1095" t="s">
        <v>2186</v>
      </c>
      <c r="AS2" s="1095" t="s">
        <v>1000</v>
      </c>
      <c r="AT2" s="1095" t="s">
        <v>496</v>
      </c>
      <c r="AU2" s="1095" t="s">
        <v>2188</v>
      </c>
      <c r="AV2" s="1095" t="s">
        <v>1747</v>
      </c>
      <c r="AW2" s="1095" t="s">
        <v>2072</v>
      </c>
      <c r="AX2" s="1095" t="s">
        <v>2189</v>
      </c>
      <c r="AY2" s="1095" t="s">
        <v>393</v>
      </c>
      <c r="AZ2" s="1095" t="s">
        <v>457</v>
      </c>
      <c r="BA2" s="1095" t="s">
        <v>225</v>
      </c>
      <c r="BB2" s="1095" t="s">
        <v>1121</v>
      </c>
      <c r="BC2" s="1095" t="s">
        <v>2190</v>
      </c>
      <c r="BD2" s="1095" t="s">
        <v>81</v>
      </c>
      <c r="BE2" s="1095" t="s">
        <v>2191</v>
      </c>
      <c r="BF2" s="1095" t="s">
        <v>2192</v>
      </c>
      <c r="BG2" s="1095" t="s">
        <v>1585</v>
      </c>
      <c r="BH2" s="1095" t="s">
        <v>2193</v>
      </c>
      <c r="BI2" s="1095" t="s">
        <v>2194</v>
      </c>
      <c r="BJ2" s="1095" t="s">
        <v>2195</v>
      </c>
      <c r="BK2" s="1095" t="s">
        <v>2196</v>
      </c>
      <c r="BL2" s="1095" t="s">
        <v>406</v>
      </c>
      <c r="BM2" s="1095" t="s">
        <v>2197</v>
      </c>
      <c r="BN2" s="1095" t="s">
        <v>2198</v>
      </c>
      <c r="BO2" s="1096" t="s">
        <v>2199</v>
      </c>
      <c r="BP2" s="1096" t="s">
        <v>2200</v>
      </c>
      <c r="BQ2" s="1096" t="s">
        <v>1704</v>
      </c>
      <c r="BR2" s="1096" t="s">
        <v>2201</v>
      </c>
      <c r="BS2" s="1096" t="s">
        <v>1164</v>
      </c>
      <c r="BT2" s="1096" t="s">
        <v>2202</v>
      </c>
      <c r="BU2" s="1102"/>
      <c r="BW2" s="1105" t="s">
        <v>2142</v>
      </c>
      <c r="BX2" s="1105"/>
      <c r="BY2" s="1095" t="s">
        <v>460</v>
      </c>
      <c r="BZ2" s="1095" t="s">
        <v>427</v>
      </c>
      <c r="CA2" s="1095" t="s">
        <v>1902</v>
      </c>
      <c r="CB2" s="1095" t="s">
        <v>2185</v>
      </c>
      <c r="CC2" s="1095" t="s">
        <v>2186</v>
      </c>
      <c r="CD2" s="1095" t="s">
        <v>1000</v>
      </c>
      <c r="CE2" s="1095" t="s">
        <v>496</v>
      </c>
      <c r="CF2" s="1095" t="s">
        <v>2188</v>
      </c>
      <c r="CG2" s="1095" t="s">
        <v>1747</v>
      </c>
      <c r="CH2" s="1095" t="s">
        <v>2072</v>
      </c>
      <c r="CI2" s="1095" t="s">
        <v>2189</v>
      </c>
      <c r="CJ2" s="1095" t="s">
        <v>393</v>
      </c>
      <c r="CK2" s="1095" t="s">
        <v>457</v>
      </c>
      <c r="CL2" s="1095" t="s">
        <v>225</v>
      </c>
      <c r="CM2" s="1095" t="s">
        <v>1121</v>
      </c>
      <c r="CN2" s="1095" t="s">
        <v>2190</v>
      </c>
      <c r="CO2" s="1095" t="s">
        <v>81</v>
      </c>
      <c r="CP2" s="1095" t="s">
        <v>2191</v>
      </c>
      <c r="CQ2" s="1095" t="s">
        <v>2192</v>
      </c>
      <c r="CR2" s="1095" t="s">
        <v>1585</v>
      </c>
      <c r="CS2" s="1095" t="s">
        <v>2193</v>
      </c>
      <c r="CT2" s="1095" t="s">
        <v>2194</v>
      </c>
      <c r="CU2" s="1095" t="s">
        <v>2195</v>
      </c>
      <c r="CV2" s="1095" t="s">
        <v>2196</v>
      </c>
      <c r="CW2" s="1095" t="s">
        <v>406</v>
      </c>
      <c r="CX2" s="1095" t="s">
        <v>2197</v>
      </c>
      <c r="CY2" s="1095" t="s">
        <v>2198</v>
      </c>
      <c r="CZ2" s="1096" t="s">
        <v>2199</v>
      </c>
      <c r="DA2" s="1096" t="s">
        <v>2200</v>
      </c>
      <c r="DB2" s="1096" t="s">
        <v>1704</v>
      </c>
      <c r="DC2" s="1096" t="s">
        <v>2201</v>
      </c>
      <c r="DD2" s="1096" t="s">
        <v>1164</v>
      </c>
      <c r="DE2" s="1096" t="s">
        <v>2202</v>
      </c>
      <c r="DF2" s="1102"/>
      <c r="DG2" s="1102"/>
      <c r="DH2" s="1102"/>
      <c r="DI2" s="1102"/>
      <c r="DJ2" s="1102"/>
      <c r="DK2" s="1102"/>
      <c r="DM2" s="1093" t="s">
        <v>2139</v>
      </c>
      <c r="DN2" s="1093" t="s">
        <v>2143</v>
      </c>
      <c r="DO2" s="1093" t="s">
        <v>2144</v>
      </c>
      <c r="DP2" s="1095" t="s">
        <v>460</v>
      </c>
      <c r="DQ2" s="1095" t="s">
        <v>427</v>
      </c>
      <c r="DR2" s="1095" t="s">
        <v>1902</v>
      </c>
      <c r="DS2" s="1095" t="s">
        <v>2185</v>
      </c>
      <c r="DT2" s="1095" t="s">
        <v>2186</v>
      </c>
      <c r="DU2" s="1095" t="s">
        <v>1000</v>
      </c>
      <c r="DV2" s="1095" t="s">
        <v>496</v>
      </c>
      <c r="DW2" s="1095" t="s">
        <v>2188</v>
      </c>
      <c r="DX2" s="1095" t="s">
        <v>1747</v>
      </c>
      <c r="DY2" s="1095" t="s">
        <v>2072</v>
      </c>
      <c r="DZ2" s="1095" t="s">
        <v>2189</v>
      </c>
      <c r="EA2" s="1095" t="s">
        <v>393</v>
      </c>
      <c r="EB2" s="1095" t="s">
        <v>457</v>
      </c>
      <c r="EC2" s="1095" t="s">
        <v>225</v>
      </c>
      <c r="ED2" s="1095" t="s">
        <v>1121</v>
      </c>
      <c r="EE2" s="1095" t="s">
        <v>2190</v>
      </c>
      <c r="EF2" s="1095" t="s">
        <v>81</v>
      </c>
      <c r="EG2" s="1095" t="s">
        <v>2191</v>
      </c>
      <c r="EH2" s="1095" t="s">
        <v>2192</v>
      </c>
      <c r="EI2" s="1095" t="s">
        <v>1585</v>
      </c>
      <c r="EJ2" s="1095" t="s">
        <v>2193</v>
      </c>
      <c r="EK2" s="1095" t="s">
        <v>2194</v>
      </c>
      <c r="EL2" s="1095" t="s">
        <v>2195</v>
      </c>
      <c r="EM2" s="1095" t="s">
        <v>2196</v>
      </c>
      <c r="EN2" s="1095" t="s">
        <v>406</v>
      </c>
      <c r="EO2" s="1095" t="s">
        <v>2197</v>
      </c>
      <c r="EP2" s="1095" t="s">
        <v>2198</v>
      </c>
      <c r="EQ2" s="1096" t="s">
        <v>2199</v>
      </c>
      <c r="ER2" s="1096" t="s">
        <v>2200</v>
      </c>
      <c r="ES2" s="1096" t="s">
        <v>1704</v>
      </c>
      <c r="ET2" s="1096" t="s">
        <v>2201</v>
      </c>
      <c r="EU2" s="1096" t="s">
        <v>1164</v>
      </c>
      <c r="EV2" s="1096" t="s">
        <v>2202</v>
      </c>
      <c r="EY2" s="1093" t="s">
        <v>2144</v>
      </c>
      <c r="EZ2" s="1095" t="s">
        <v>460</v>
      </c>
      <c r="FA2" s="1095" t="s">
        <v>427</v>
      </c>
      <c r="FB2" s="1095" t="s">
        <v>1902</v>
      </c>
      <c r="FC2" s="1095" t="s">
        <v>2185</v>
      </c>
      <c r="FD2" s="1095" t="s">
        <v>2186</v>
      </c>
      <c r="FE2" s="1095" t="s">
        <v>1000</v>
      </c>
      <c r="FF2" s="1095" t="s">
        <v>496</v>
      </c>
      <c r="FG2" s="1095" t="s">
        <v>2188</v>
      </c>
      <c r="FH2" s="1095" t="s">
        <v>1747</v>
      </c>
      <c r="FI2" s="1095" t="s">
        <v>2072</v>
      </c>
      <c r="FJ2" s="1095" t="s">
        <v>2189</v>
      </c>
      <c r="FK2" s="1095" t="s">
        <v>393</v>
      </c>
      <c r="FL2" s="1095" t="s">
        <v>457</v>
      </c>
      <c r="FM2" s="1095" t="s">
        <v>225</v>
      </c>
      <c r="FN2" s="1095" t="s">
        <v>1121</v>
      </c>
      <c r="FO2" s="1095" t="s">
        <v>2190</v>
      </c>
      <c r="FP2" s="1095" t="s">
        <v>81</v>
      </c>
      <c r="FQ2" s="1095" t="s">
        <v>2191</v>
      </c>
      <c r="FR2" s="1095" t="s">
        <v>2192</v>
      </c>
      <c r="FS2" s="1095" t="s">
        <v>1585</v>
      </c>
      <c r="FT2" s="1095" t="s">
        <v>2193</v>
      </c>
      <c r="FU2" s="1095" t="s">
        <v>2194</v>
      </c>
      <c r="FV2" s="1095" t="s">
        <v>2195</v>
      </c>
      <c r="FW2" s="1095" t="s">
        <v>2196</v>
      </c>
      <c r="FX2" s="1095" t="s">
        <v>406</v>
      </c>
      <c r="FY2" s="1095" t="s">
        <v>2197</v>
      </c>
      <c r="FZ2" s="1095" t="s">
        <v>2198</v>
      </c>
      <c r="GA2" s="1096" t="s">
        <v>2199</v>
      </c>
      <c r="GB2" s="1096" t="s">
        <v>2200</v>
      </c>
      <c r="GC2" s="1096" t="s">
        <v>1704</v>
      </c>
      <c r="GD2" s="1096" t="s">
        <v>2201</v>
      </c>
      <c r="GE2" s="1096" t="s">
        <v>1164</v>
      </c>
      <c r="GF2" s="1096" t="s">
        <v>2202</v>
      </c>
    </row>
    <row r="3" spans="2:188">
      <c r="B3" s="1092">
        <v>1</v>
      </c>
      <c r="C3" s="1093" t="s">
        <v>210</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100">
        <v>8.1000000000000003e-002</v>
      </c>
      <c r="AB3" s="1100">
        <v>8.1000000000000003e-002</v>
      </c>
      <c r="AC3" s="1100">
        <v>9.9000000000000005e-002</v>
      </c>
      <c r="AD3" s="1100">
        <v>7.9000000000000001e-002</v>
      </c>
      <c r="AE3" s="1100">
        <v>6.1000000000000006e-002</v>
      </c>
      <c r="AF3" s="1100">
        <v>6.8000000000000005e-002</v>
      </c>
      <c r="AG3" s="1100">
        <v>6.8000000000000005e-002</v>
      </c>
      <c r="AH3" s="1100">
        <v>6.7000000000000004e-002</v>
      </c>
      <c r="AI3" s="1100">
        <v>6.5000000000000002e-002</v>
      </c>
      <c r="AJ3" s="1100">
        <v>6.4000000000000001e-002</v>
      </c>
      <c r="AL3" s="1098">
        <v>1</v>
      </c>
      <c r="AM3" s="1094" t="s">
        <v>2129</v>
      </c>
      <c r="AN3" s="999">
        <f t="shared" ref="AN3:BT3" si="0">D3+D7+D10</f>
        <v>0.38900000000000001</v>
      </c>
      <c r="AO3" s="999">
        <f t="shared" si="0"/>
        <v>0.315</v>
      </c>
      <c r="AP3" s="999">
        <f t="shared" si="0"/>
        <v>0.38900000000000001</v>
      </c>
      <c r="AQ3" s="999">
        <f t="shared" si="0"/>
        <v>0.35399999999999998</v>
      </c>
      <c r="AR3" s="999">
        <f t="shared" si="0"/>
        <v>0.19500000000000001</v>
      </c>
      <c r="AS3" s="999">
        <f t="shared" si="0"/>
        <v>6.8999999999999992e-002</v>
      </c>
      <c r="AT3" s="999">
        <f t="shared" si="0"/>
        <v>0.13500000000000001</v>
      </c>
      <c r="AU3" s="999">
        <f t="shared" si="0"/>
        <v>0.13500000000000001</v>
      </c>
      <c r="AV3" s="999">
        <f t="shared" si="0"/>
        <v>0.113</v>
      </c>
      <c r="AW3" s="999">
        <f t="shared" si="0"/>
        <v>0.125</v>
      </c>
      <c r="AX3" s="999">
        <f t="shared" si="0"/>
        <v>0.125</v>
      </c>
      <c r="AY3" s="999">
        <f t="shared" si="0"/>
        <v>9.4e-002</v>
      </c>
      <c r="AZ3" s="999">
        <f t="shared" si="0"/>
        <v>9.4e-002</v>
      </c>
      <c r="BA3" s="999">
        <f t="shared" si="0"/>
        <v>8.7000000000000008e-002</v>
      </c>
      <c r="BB3" s="999">
        <f t="shared" si="0"/>
        <v>8.4000000000000005e-002</v>
      </c>
      <c r="BC3" s="999">
        <f t="shared" si="0"/>
        <v>9.4e-002</v>
      </c>
      <c r="BD3" s="999">
        <f t="shared" si="0"/>
        <v>9.4e-002</v>
      </c>
      <c r="BE3" s="999">
        <f t="shared" si="0"/>
        <v>0.13100000000000001</v>
      </c>
      <c r="BF3" s="999">
        <f t="shared" si="0"/>
        <v>0.13100000000000001</v>
      </c>
      <c r="BG3" s="999">
        <f t="shared" si="0"/>
        <v>0.19499999999999998</v>
      </c>
      <c r="BH3" s="999">
        <f t="shared" si="0"/>
        <v>0.114</v>
      </c>
      <c r="BI3" s="999">
        <f t="shared" si="0"/>
        <v>0.159</v>
      </c>
      <c r="BJ3" s="999">
        <f t="shared" si="0"/>
        <v>0.11700000000000001</v>
      </c>
      <c r="BK3" s="999">
        <f t="shared" si="0"/>
        <v>0.112</v>
      </c>
      <c r="BL3" s="999">
        <f t="shared" si="0"/>
        <v>0.112</v>
      </c>
      <c r="BM3" s="999">
        <f t="shared" si="0"/>
        <v>0.18000000000000002</v>
      </c>
      <c r="BN3" s="999">
        <f t="shared" si="0"/>
        <v>0.16</v>
      </c>
      <c r="BO3" s="999">
        <f t="shared" si="0"/>
        <v>8.900000000000001e-002</v>
      </c>
      <c r="BP3" s="999">
        <f t="shared" si="0"/>
        <v>0.112</v>
      </c>
      <c r="BQ3" s="999">
        <f t="shared" si="0"/>
        <v>0.112</v>
      </c>
      <c r="BR3" s="999">
        <f t="shared" si="0"/>
        <v>9.8000000000000004e-002</v>
      </c>
      <c r="BS3" s="999">
        <f t="shared" si="0"/>
        <v>9.6000000000000002e-002</v>
      </c>
      <c r="BT3" s="999">
        <f t="shared" si="0"/>
        <v>9.5000000000000001e-002</v>
      </c>
      <c r="BU3" s="1103"/>
      <c r="BW3" s="1098">
        <v>1</v>
      </c>
      <c r="BX3" s="1094" t="s">
        <v>315</v>
      </c>
      <c r="BY3" s="1042">
        <v>0.41700000000000004</v>
      </c>
      <c r="BZ3" s="1042">
        <v>0.34300000000000003</v>
      </c>
      <c r="CA3" s="1042">
        <v>0.41700000000000004</v>
      </c>
      <c r="CB3" s="1042">
        <v>0.38200000000000001</v>
      </c>
      <c r="CC3" s="1042">
        <v>0.223</v>
      </c>
      <c r="CD3" s="1042">
        <v>8.0999999999999989e-002</v>
      </c>
      <c r="CE3" s="1042">
        <v>0.159</v>
      </c>
      <c r="CF3" s="1042">
        <v>0.159</v>
      </c>
      <c r="CG3" s="1042">
        <v>0.13700000000000001</v>
      </c>
      <c r="CH3" s="1042">
        <v>0.13800000000000001</v>
      </c>
      <c r="CI3" s="1042">
        <v>0.13800000000000001</v>
      </c>
      <c r="CJ3" s="1042">
        <v>0.10299999999999999</v>
      </c>
      <c r="CK3" s="1042">
        <v>0.10299999999999999</v>
      </c>
      <c r="CL3" s="1042">
        <v>9.6000000000000002e-002</v>
      </c>
      <c r="CM3" s="1042">
        <v>9.2999999999999999e-002</v>
      </c>
      <c r="CN3" s="1042">
        <v>0.10299999999999999</v>
      </c>
      <c r="CO3" s="1042">
        <v>0.10299999999999999</v>
      </c>
      <c r="CP3" s="1042">
        <v>0.14700000000000002</v>
      </c>
      <c r="CQ3" s="1042">
        <v>0.14700000000000002</v>
      </c>
      <c r="CR3" s="1042">
        <v>0.21099999999999997</v>
      </c>
      <c r="CS3" s="1042">
        <v>0.13100000000000001</v>
      </c>
      <c r="CT3" s="1042">
        <v>0.17599999999999999</v>
      </c>
      <c r="CU3" s="1042">
        <v>0.13400000000000001</v>
      </c>
      <c r="CV3" s="1043">
        <v>0.129</v>
      </c>
      <c r="CW3" s="1043">
        <v>0.129</v>
      </c>
      <c r="CX3" s="1043">
        <v>0.21100000000000002</v>
      </c>
      <c r="CY3" s="1043">
        <v>0.191</v>
      </c>
      <c r="CZ3" s="1043">
        <v>0.10100000000000001</v>
      </c>
      <c r="DA3" s="1043">
        <v>0.125</v>
      </c>
      <c r="DB3" s="1043">
        <v>0.125</v>
      </c>
      <c r="DC3" s="1043">
        <v>0.107</v>
      </c>
      <c r="DD3" s="1043">
        <v>0.105</v>
      </c>
      <c r="DE3" s="1043">
        <v>0.104</v>
      </c>
      <c r="DF3" s="1103"/>
      <c r="DG3" s="1103"/>
      <c r="DH3" s="1103"/>
      <c r="DI3" s="1103"/>
      <c r="DJ3" s="1103"/>
      <c r="DK3" s="1103"/>
      <c r="DM3" s="1098">
        <v>1</v>
      </c>
      <c r="DN3" s="1098">
        <v>1</v>
      </c>
      <c r="DO3" s="1098" t="str">
        <f t="shared" ref="DO3:DO66" si="1">VLOOKUP(DM3,$AL$3:$AM$21,2)&amp;"から"&amp;VLOOKUP(DN3,$BW$3:$BX$20,2)</f>
        <v>処遇加算Ⅰ特定加算Ⅰベア加算から新加算Ⅰ</v>
      </c>
      <c r="DP3" s="1000">
        <f t="shared" ref="DP3:EV6" si="2">BY3-AN$3</f>
        <v>2.8000000000000025e-002</v>
      </c>
      <c r="DQ3" s="1000">
        <f t="shared" si="2"/>
        <v>2.8000000000000025e-002</v>
      </c>
      <c r="DR3" s="1000">
        <f t="shared" si="2"/>
        <v>2.8000000000000025e-002</v>
      </c>
      <c r="DS3" s="1000">
        <f t="shared" si="2"/>
        <v>2.8000000000000025e-002</v>
      </c>
      <c r="DT3" s="1000">
        <f t="shared" si="2"/>
        <v>2.7999999999999997e-002</v>
      </c>
      <c r="DU3" s="1000">
        <f t="shared" si="2"/>
        <v>1.1999999999999997e-002</v>
      </c>
      <c r="DV3" s="1000">
        <f t="shared" si="2"/>
        <v>2.3999999999999994e-002</v>
      </c>
      <c r="DW3" s="1000">
        <f t="shared" si="2"/>
        <v>2.3999999999999994e-002</v>
      </c>
      <c r="DX3" s="1000">
        <f t="shared" si="2"/>
        <v>2.4000000000000007e-002</v>
      </c>
      <c r="DY3" s="1000">
        <f t="shared" si="2"/>
        <v>1.3000000000000012e-002</v>
      </c>
      <c r="DZ3" s="1000">
        <f t="shared" si="2"/>
        <v>1.3000000000000012e-002</v>
      </c>
      <c r="EA3" s="1000">
        <f t="shared" si="2"/>
        <v>8.9999999999999941e-003</v>
      </c>
      <c r="EB3" s="1000">
        <f t="shared" si="2"/>
        <v>8.9999999999999941e-003</v>
      </c>
      <c r="EC3" s="1000">
        <f t="shared" si="2"/>
        <v>8.9999999999999941e-003</v>
      </c>
      <c r="ED3" s="1000">
        <f t="shared" si="2"/>
        <v>8.9999999999999941e-003</v>
      </c>
      <c r="EE3" s="1000">
        <f t="shared" si="2"/>
        <v>8.9999999999999941e-003</v>
      </c>
      <c r="EF3" s="1000">
        <f t="shared" si="2"/>
        <v>8.9999999999999941e-003</v>
      </c>
      <c r="EG3" s="1000">
        <f t="shared" si="2"/>
        <v>1.6000000000000014e-002</v>
      </c>
      <c r="EH3" s="1000">
        <f t="shared" si="2"/>
        <v>1.6000000000000014e-002</v>
      </c>
      <c r="EI3" s="1000">
        <f t="shared" si="2"/>
        <v>1.5999999999999986e-002</v>
      </c>
      <c r="EJ3" s="1000">
        <f t="shared" si="2"/>
        <v>1.7000000000000001e-002</v>
      </c>
      <c r="EK3" s="1000">
        <f t="shared" si="2"/>
        <v>1.6999999999999987e-002</v>
      </c>
      <c r="EL3" s="1000">
        <f t="shared" si="2"/>
        <v>1.7000000000000001e-002</v>
      </c>
      <c r="EM3" s="1000">
        <f t="shared" si="2"/>
        <v>1.7000000000000001e-002</v>
      </c>
      <c r="EN3" s="1000">
        <f t="shared" si="2"/>
        <v>1.7000000000000001e-002</v>
      </c>
      <c r="EO3" s="1000">
        <f t="shared" si="2"/>
        <v>3.1e-002</v>
      </c>
      <c r="EP3" s="1000">
        <f t="shared" si="2"/>
        <v>3.1e-002</v>
      </c>
      <c r="EQ3" s="1000">
        <f t="shared" si="2"/>
        <v>1.1999999999999997e-002</v>
      </c>
      <c r="ER3" s="1000">
        <f t="shared" si="2"/>
        <v>1.2999999999999998e-002</v>
      </c>
      <c r="ES3" s="1000">
        <f t="shared" si="2"/>
        <v>1.2999999999999998e-002</v>
      </c>
      <c r="ET3" s="1000">
        <f t="shared" si="2"/>
        <v>8.9999999999999941e-003</v>
      </c>
      <c r="EU3" s="1000">
        <f t="shared" si="2"/>
        <v>8.9999999999999941e-003</v>
      </c>
      <c r="EV3" s="1000">
        <f t="shared" si="2"/>
        <v>8.9999999999999941e-003</v>
      </c>
      <c r="EY3" s="1098" t="s">
        <v>448</v>
      </c>
      <c r="EZ3" s="1000">
        <f t="shared" ref="EZ3:GF3" si="3">DP3/BY3</f>
        <v>6.7146282973621157e-002</v>
      </c>
      <c r="FA3" s="1000">
        <f t="shared" si="3"/>
        <v>8.1632653061224553e-002</v>
      </c>
      <c r="FB3" s="1000">
        <f t="shared" si="3"/>
        <v>6.7146282973621157e-002</v>
      </c>
      <c r="FC3" s="1000">
        <f t="shared" si="3"/>
        <v>7.3298429319371791e-002</v>
      </c>
      <c r="FD3" s="1000">
        <f t="shared" si="3"/>
        <v>0.1255605381165919</v>
      </c>
      <c r="FE3" s="1000">
        <f t="shared" si="3"/>
        <v>0.14814814814814814</v>
      </c>
      <c r="FF3" s="1000">
        <f t="shared" si="3"/>
        <v>0.15094339622641506</v>
      </c>
      <c r="FG3" s="1000">
        <f t="shared" si="3"/>
        <v>0.15094339622641506</v>
      </c>
      <c r="FH3" s="1000">
        <f t="shared" si="3"/>
        <v>0.17518248175182485</v>
      </c>
      <c r="FI3" s="1000">
        <f t="shared" si="3"/>
        <v>9.4202898550724709e-002</v>
      </c>
      <c r="FJ3" s="1000">
        <f t="shared" si="3"/>
        <v>9.4202898550724709e-002</v>
      </c>
      <c r="FK3" s="1000">
        <f t="shared" si="3"/>
        <v>8.7378640776698976e-002</v>
      </c>
      <c r="FL3" s="1000">
        <f t="shared" si="3"/>
        <v>8.7378640776698976e-002</v>
      </c>
      <c r="FM3" s="1000">
        <f t="shared" si="3"/>
        <v>9.3749999999999931e-002</v>
      </c>
      <c r="FN3" s="1000">
        <f t="shared" si="3"/>
        <v>9.6774193548387039e-002</v>
      </c>
      <c r="FO3" s="1000">
        <f t="shared" si="3"/>
        <v>8.7378640776698976e-002</v>
      </c>
      <c r="FP3" s="1000">
        <f t="shared" si="3"/>
        <v>8.7378640776698976e-002</v>
      </c>
      <c r="FQ3" s="1000">
        <f t="shared" si="3"/>
        <v>0.10884353741496607</v>
      </c>
      <c r="FR3" s="1000">
        <f t="shared" si="3"/>
        <v>0.10884353741496607</v>
      </c>
      <c r="FS3" s="1000">
        <f t="shared" si="3"/>
        <v>7.5829383886255874e-002</v>
      </c>
      <c r="FT3" s="1000">
        <f t="shared" si="3"/>
        <v>0.12977099236641221</v>
      </c>
      <c r="FU3" s="1000">
        <f t="shared" si="3"/>
        <v>9.6590909090909019e-002</v>
      </c>
      <c r="FV3" s="1000">
        <f t="shared" si="3"/>
        <v>0.12686567164179105</v>
      </c>
      <c r="FW3" s="1000">
        <f t="shared" si="3"/>
        <v>0.13178294573643412</v>
      </c>
      <c r="FX3" s="1000">
        <f t="shared" si="3"/>
        <v>0.13178294573643412</v>
      </c>
      <c r="FY3" s="1000">
        <f t="shared" si="3"/>
        <v>0.14691943127962084</v>
      </c>
      <c r="FZ3" s="1000">
        <f t="shared" si="3"/>
        <v>0.16230366492146597</v>
      </c>
      <c r="GA3" s="1000">
        <f t="shared" si="3"/>
        <v>0.11881188118811878</v>
      </c>
      <c r="GB3" s="1000">
        <f t="shared" si="3"/>
        <v>0.10399999999999998</v>
      </c>
      <c r="GC3" s="1000">
        <f t="shared" si="3"/>
        <v>0.10399999999999998</v>
      </c>
      <c r="GD3" s="1000">
        <f t="shared" si="3"/>
        <v>8.411214953271022e-002</v>
      </c>
      <c r="GE3" s="1000">
        <f t="shared" si="3"/>
        <v>8.571428571428566e-002</v>
      </c>
      <c r="GF3" s="1000">
        <f t="shared" si="3"/>
        <v>8.6538461538461481e-002</v>
      </c>
    </row>
    <row r="4" spans="2:188">
      <c r="B4" s="1092">
        <v>2</v>
      </c>
      <c r="C4" s="1093" t="s">
        <v>290</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100">
        <v>5.8999999999999997e-002</v>
      </c>
      <c r="AB4" s="1100">
        <v>5.8999999999999997e-002</v>
      </c>
      <c r="AC4" s="1100">
        <v>7.1999999999999995e-002</v>
      </c>
      <c r="AD4" s="1100">
        <v>5.8000000000000003e-002</v>
      </c>
      <c r="AE4" s="1100">
        <v>4.4000000000000004e-002</v>
      </c>
      <c r="AF4" s="1100">
        <v>5.e-002</v>
      </c>
      <c r="AG4" s="1100">
        <v>5.e-002</v>
      </c>
      <c r="AH4" s="1100">
        <v>4.9000000000000002e-002</v>
      </c>
      <c r="AI4" s="1100">
        <v>4.7e-002</v>
      </c>
      <c r="AJ4" s="1100">
        <v>4.7e-002</v>
      </c>
      <c r="AL4" s="1098">
        <v>2</v>
      </c>
      <c r="AM4" s="1094" t="s">
        <v>814</v>
      </c>
      <c r="AN4" s="999">
        <f t="shared" ref="AN4:BT4" si="4">D3+D7+D11</f>
        <v>0.34400000000000003</v>
      </c>
      <c r="AO4" s="999">
        <f t="shared" si="4"/>
        <v>0.27</v>
      </c>
      <c r="AP4" s="999">
        <f t="shared" si="4"/>
        <v>0.34400000000000003</v>
      </c>
      <c r="AQ4" s="999">
        <f t="shared" si="4"/>
        <v>0.309</v>
      </c>
      <c r="AR4" s="999">
        <f t="shared" si="4"/>
        <v>0.15</v>
      </c>
      <c r="AS4" s="999">
        <f t="shared" si="4"/>
        <v>5.7999999999999996e-002</v>
      </c>
      <c r="AT4" s="999">
        <f t="shared" si="4"/>
        <v>0.107</v>
      </c>
      <c r="AU4" s="999">
        <f t="shared" si="4"/>
        <v>0.107</v>
      </c>
      <c r="AV4" s="999">
        <f t="shared" si="4"/>
        <v>8.5000000000000006e-002</v>
      </c>
      <c r="AW4" s="999">
        <f t="shared" si="4"/>
        <v>0.10700000000000001</v>
      </c>
      <c r="AX4" s="999">
        <f t="shared" si="4"/>
        <v>0.10700000000000001</v>
      </c>
      <c r="AY4" s="999">
        <f t="shared" si="4"/>
        <v>8.1000000000000003e-002</v>
      </c>
      <c r="AZ4" s="999">
        <f t="shared" si="4"/>
        <v>8.1000000000000003e-002</v>
      </c>
      <c r="BA4" s="999">
        <f t="shared" si="4"/>
        <v>7.400000000000001e-002</v>
      </c>
      <c r="BB4" s="999">
        <f t="shared" si="4"/>
        <v>7.1000000000000008e-002</v>
      </c>
      <c r="BC4" s="999">
        <f t="shared" si="4"/>
        <v>8.1000000000000003e-002</v>
      </c>
      <c r="BD4" s="999">
        <f t="shared" si="4"/>
        <v>8.1000000000000003e-002</v>
      </c>
      <c r="BE4" s="999">
        <f t="shared" si="4"/>
        <v>0.105</v>
      </c>
      <c r="BF4" s="999">
        <f t="shared" si="4"/>
        <v>0.105</v>
      </c>
      <c r="BG4" s="999">
        <f t="shared" si="4"/>
        <v>0.16899999999999998</v>
      </c>
      <c r="BH4" s="999">
        <f t="shared" si="4"/>
        <v>9.4e-002</v>
      </c>
      <c r="BI4" s="999">
        <f t="shared" si="4"/>
        <v>0.13900000000000001</v>
      </c>
      <c r="BJ4" s="999">
        <f t="shared" si="4"/>
        <v>9.7000000000000003e-002</v>
      </c>
      <c r="BK4" s="999">
        <f t="shared" si="4"/>
        <v>9.1999999999999998e-002</v>
      </c>
      <c r="BL4" s="999">
        <f t="shared" si="4"/>
        <v>9.1999999999999998e-002</v>
      </c>
      <c r="BM4" s="999">
        <f t="shared" si="4"/>
        <v>0.14200000000000002</v>
      </c>
      <c r="BN4" s="999">
        <f t="shared" si="4"/>
        <v>0.122</v>
      </c>
      <c r="BO4" s="999">
        <f t="shared" si="4"/>
        <v>7.8000000000000014e-002</v>
      </c>
      <c r="BP4" s="999">
        <f t="shared" si="4"/>
        <v>9.4e-002</v>
      </c>
      <c r="BQ4" s="999">
        <f t="shared" si="4"/>
        <v>9.4e-002</v>
      </c>
      <c r="BR4" s="999">
        <f t="shared" si="4"/>
        <v>8.5000000000000006e-002</v>
      </c>
      <c r="BS4" s="999">
        <f t="shared" si="4"/>
        <v>8.3000000000000004e-002</v>
      </c>
      <c r="BT4" s="999">
        <f t="shared" si="4"/>
        <v>8.2000000000000003e-002</v>
      </c>
      <c r="BU4" s="1103"/>
      <c r="BW4" s="1098">
        <v>2</v>
      </c>
      <c r="BX4" s="1094" t="s">
        <v>124</v>
      </c>
      <c r="BY4" s="1042">
        <v>0.40200000000000002</v>
      </c>
      <c r="BZ4" s="1042">
        <v>0.32800000000000001</v>
      </c>
      <c r="CA4" s="1042">
        <v>0.40200000000000002</v>
      </c>
      <c r="CB4" s="1042">
        <v>0.36699999999999999</v>
      </c>
      <c r="CC4" s="1021" t="s">
        <v>2187</v>
      </c>
      <c r="CD4" s="1042">
        <v>7.9999999999999988e-002</v>
      </c>
      <c r="CE4" s="1021" t="s">
        <v>2187</v>
      </c>
      <c r="CF4" s="1021" t="s">
        <v>2187</v>
      </c>
      <c r="CG4" s="1042">
        <v>0.13500000000000001</v>
      </c>
      <c r="CH4" s="1042">
        <v>0.13400000000000001</v>
      </c>
      <c r="CI4" s="1042">
        <v>0.13400000000000001</v>
      </c>
      <c r="CJ4" s="1042">
        <v>0.10099999999999999</v>
      </c>
      <c r="CK4" s="1042">
        <v>0.10099999999999999</v>
      </c>
      <c r="CL4" s="1042">
        <v>9.4e-002</v>
      </c>
      <c r="CM4" s="1042">
        <v>9.0999999999999998e-002</v>
      </c>
      <c r="CN4" s="1021" t="s">
        <v>2187</v>
      </c>
      <c r="CO4" s="1042">
        <v>0.10099999999999999</v>
      </c>
      <c r="CP4" s="1042">
        <v>0.14400000000000002</v>
      </c>
      <c r="CQ4" s="1042">
        <v>0.14400000000000002</v>
      </c>
      <c r="CR4" s="1042">
        <v>0.20799999999999996</v>
      </c>
      <c r="CS4" s="1042">
        <v>0.128</v>
      </c>
      <c r="CT4" s="1042">
        <v>0.17299999999999999</v>
      </c>
      <c r="CU4" s="1042">
        <v>0.13100000000000001</v>
      </c>
      <c r="CV4" s="1021" t="s">
        <v>2187</v>
      </c>
      <c r="CW4" s="1021" t="s">
        <v>2187</v>
      </c>
      <c r="CX4" s="1043">
        <v>0.20700000000000002</v>
      </c>
      <c r="CY4" s="1043">
        <v>0.187</v>
      </c>
      <c r="CZ4" s="1021" t="s">
        <v>2187</v>
      </c>
      <c r="DA4" s="1021" t="s">
        <v>2187</v>
      </c>
      <c r="DB4" s="1021" t="s">
        <v>2187</v>
      </c>
      <c r="DC4" s="1021" t="s">
        <v>2187</v>
      </c>
      <c r="DD4" s="1021" t="s">
        <v>2187</v>
      </c>
      <c r="DE4" s="1021" t="s">
        <v>2187</v>
      </c>
      <c r="DF4" s="1103"/>
      <c r="DG4" s="1103"/>
      <c r="DH4" s="1103"/>
      <c r="DI4" s="1103"/>
      <c r="DJ4" s="1103"/>
      <c r="DK4" s="1103"/>
      <c r="DM4" s="1098">
        <v>1</v>
      </c>
      <c r="DN4" s="1098">
        <v>2</v>
      </c>
      <c r="DO4" s="1098" t="str">
        <f t="shared" si="1"/>
        <v>処遇加算Ⅰ特定加算Ⅰベア加算から新加算Ⅱ</v>
      </c>
      <c r="DP4" s="1000">
        <f t="shared" si="2"/>
        <v>1.3000000000000012e-002</v>
      </c>
      <c r="DQ4" s="1000">
        <f t="shared" si="2"/>
        <v>1.3000000000000012e-002</v>
      </c>
      <c r="DR4" s="1000">
        <f t="shared" si="2"/>
        <v>1.3000000000000012e-002</v>
      </c>
      <c r="DS4" s="1000">
        <f t="shared" si="2"/>
        <v>1.3000000000000012e-002</v>
      </c>
      <c r="DT4" s="1000" t="e">
        <f t="shared" si="2"/>
        <v>#VALUE!</v>
      </c>
      <c r="DU4" s="1000">
        <f t="shared" si="2"/>
        <v>1.0999999999999996e-002</v>
      </c>
      <c r="DV4" s="1000" t="e">
        <f t="shared" si="2"/>
        <v>#VALUE!</v>
      </c>
      <c r="DW4" s="1000" t="e">
        <f t="shared" si="2"/>
        <v>#VALUE!</v>
      </c>
      <c r="DX4" s="1000">
        <f t="shared" si="2"/>
        <v>2.2000000000000006e-002</v>
      </c>
      <c r="DY4" s="1000">
        <f t="shared" si="2"/>
        <v>9.000000000000008e-003</v>
      </c>
      <c r="DZ4" s="1000">
        <f t="shared" si="2"/>
        <v>9.000000000000008e-003</v>
      </c>
      <c r="EA4" s="1000">
        <f t="shared" si="2"/>
        <v>6.9999999999999923e-003</v>
      </c>
      <c r="EB4" s="1000">
        <f t="shared" si="2"/>
        <v>6.9999999999999923e-003</v>
      </c>
      <c r="EC4" s="1000">
        <f t="shared" si="2"/>
        <v>6.9999999999999923e-003</v>
      </c>
      <c r="ED4" s="1000">
        <f t="shared" si="2"/>
        <v>6.9999999999999923e-003</v>
      </c>
      <c r="EE4" s="1000" t="e">
        <f t="shared" si="2"/>
        <v>#VALUE!</v>
      </c>
      <c r="EF4" s="1000">
        <f t="shared" si="2"/>
        <v>6.9999999999999923e-003</v>
      </c>
      <c r="EG4" s="1000">
        <f t="shared" si="2"/>
        <v>1.3000000000000012e-002</v>
      </c>
      <c r="EH4" s="1000">
        <f t="shared" si="2"/>
        <v>1.3000000000000012e-002</v>
      </c>
      <c r="EI4" s="1000">
        <f t="shared" si="2"/>
        <v>1.2999999999999984e-002</v>
      </c>
      <c r="EJ4" s="1000">
        <f t="shared" si="2"/>
        <v>1.3999999999999999e-002</v>
      </c>
      <c r="EK4" s="1000">
        <f t="shared" si="2"/>
        <v>1.3999999999999985e-002</v>
      </c>
      <c r="EL4" s="1000">
        <f t="shared" si="2"/>
        <v>1.3999999999999999e-002</v>
      </c>
      <c r="EM4" s="1000" t="e">
        <f t="shared" si="2"/>
        <v>#VALUE!</v>
      </c>
      <c r="EN4" s="1000" t="e">
        <f t="shared" si="2"/>
        <v>#VALUE!</v>
      </c>
      <c r="EO4" s="1000">
        <f t="shared" si="2"/>
        <v>2.6999999999999996e-002</v>
      </c>
      <c r="EP4" s="1000">
        <f t="shared" si="2"/>
        <v>2.6999999999999996e-002</v>
      </c>
      <c r="EQ4" s="1000" t="e">
        <f t="shared" si="2"/>
        <v>#VALUE!</v>
      </c>
      <c r="ER4" s="1000" t="e">
        <f t="shared" si="2"/>
        <v>#VALUE!</v>
      </c>
      <c r="ES4" s="1000" t="e">
        <f t="shared" si="2"/>
        <v>#VALUE!</v>
      </c>
      <c r="ET4" s="1000" t="e">
        <f t="shared" si="2"/>
        <v>#VALUE!</v>
      </c>
      <c r="EU4" s="1000" t="e">
        <f t="shared" si="2"/>
        <v>#VALUE!</v>
      </c>
      <c r="EV4" s="1000" t="e">
        <f t="shared" si="2"/>
        <v>#VALUE!</v>
      </c>
      <c r="EY4" s="1098" t="s">
        <v>2227</v>
      </c>
      <c r="EZ4" s="1000">
        <f t="shared" ref="EZ4:FC6" si="5">DP4/BY4</f>
        <v>3.2338308457711469e-002</v>
      </c>
      <c r="FA4" s="1000">
        <f t="shared" si="5"/>
        <v>3.963414634146345e-002</v>
      </c>
      <c r="FB4" s="1000">
        <f t="shared" si="5"/>
        <v>3.2338308457711469e-002</v>
      </c>
      <c r="FC4" s="1000">
        <f t="shared" si="5"/>
        <v>3.5422343324250712e-002</v>
      </c>
      <c r="FD4" s="1021" t="s">
        <v>2187</v>
      </c>
      <c r="FE4" s="1000">
        <f>DU4/CD4</f>
        <v>0.13749999999999998</v>
      </c>
      <c r="FF4" s="1021" t="s">
        <v>2187</v>
      </c>
      <c r="FG4" s="1021" t="s">
        <v>2187</v>
      </c>
      <c r="FH4" s="1000">
        <f t="shared" ref="FH4:FN6" si="6">DX4/CG4</f>
        <v>0.162962962962963</v>
      </c>
      <c r="FI4" s="1000">
        <f t="shared" si="6"/>
        <v>6.7164179104477667e-002</v>
      </c>
      <c r="FJ4" s="1000">
        <f t="shared" si="6"/>
        <v>6.7164179104477667e-002</v>
      </c>
      <c r="FK4" s="1000">
        <f t="shared" si="6"/>
        <v>6.930693069306923e-002</v>
      </c>
      <c r="FL4" s="1000">
        <f t="shared" si="6"/>
        <v>6.930693069306923e-002</v>
      </c>
      <c r="FM4" s="1000">
        <f t="shared" si="6"/>
        <v>7.4468085106382892e-002</v>
      </c>
      <c r="FN4" s="1000">
        <f t="shared" si="6"/>
        <v>7.6923076923076844e-002</v>
      </c>
      <c r="FO4" s="1021" t="s">
        <v>2187</v>
      </c>
      <c r="FP4" s="1000">
        <f t="shared" ref="FP4:FV6" si="7">EF4/CO4</f>
        <v>6.930693069306923e-002</v>
      </c>
      <c r="FQ4" s="1000">
        <f t="shared" si="7"/>
        <v>9.0277777777777846e-002</v>
      </c>
      <c r="FR4" s="1000">
        <f t="shared" si="7"/>
        <v>9.0277777777777846e-002</v>
      </c>
      <c r="FS4" s="1000">
        <f t="shared" si="7"/>
        <v>6.2499999999999931e-002</v>
      </c>
      <c r="FT4" s="1000">
        <f t="shared" si="7"/>
        <v>0.10937499999999999</v>
      </c>
      <c r="FU4" s="1000">
        <f t="shared" si="7"/>
        <v>8.0924855491329398e-002</v>
      </c>
      <c r="FV4" s="1000">
        <f t="shared" si="7"/>
        <v>0.10687022900763357</v>
      </c>
      <c r="FW4" s="1021" t="s">
        <v>2187</v>
      </c>
      <c r="FX4" s="1021" t="s">
        <v>2187</v>
      </c>
      <c r="FY4" s="1000">
        <f t="shared" ref="FY4:FZ6" si="8">EO4/CX4</f>
        <v>0.13043478260869562</v>
      </c>
      <c r="FZ4" s="1000">
        <f t="shared" si="8"/>
        <v>0.14438502673796788</v>
      </c>
      <c r="GA4" s="1021" t="s">
        <v>2187</v>
      </c>
      <c r="GB4" s="1021" t="s">
        <v>2187</v>
      </c>
      <c r="GC4" s="1021" t="s">
        <v>2187</v>
      </c>
      <c r="GD4" s="1021" t="s">
        <v>2187</v>
      </c>
      <c r="GE4" s="1021" t="s">
        <v>2187</v>
      </c>
      <c r="GF4" s="1021" t="s">
        <v>2187</v>
      </c>
    </row>
    <row r="5" spans="2:188">
      <c r="B5" s="1092">
        <v>3</v>
      </c>
      <c r="C5" s="1093" t="s">
        <v>295</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100">
        <v>3.3000000000000002e-002</v>
      </c>
      <c r="AB5" s="1100">
        <v>3.3000000000000002e-002</v>
      </c>
      <c r="AC5" s="1100">
        <v>4.e-002</v>
      </c>
      <c r="AD5" s="1100">
        <v>3.2000000000000001e-002</v>
      </c>
      <c r="AE5" s="1100">
        <v>2.5000000000000001e-002</v>
      </c>
      <c r="AF5" s="1100">
        <v>2.8000000000000001e-002</v>
      </c>
      <c r="AG5" s="1100">
        <v>2.8000000000000001e-002</v>
      </c>
      <c r="AH5" s="1100">
        <v>2.7e-002</v>
      </c>
      <c r="AI5" s="1100">
        <v>2.6000000000000002e-002</v>
      </c>
      <c r="AJ5" s="1100">
        <v>2.6000000000000002e-002</v>
      </c>
      <c r="AL5" s="1098">
        <v>3</v>
      </c>
      <c r="AM5" s="1094" t="s">
        <v>2130</v>
      </c>
      <c r="AN5" s="999">
        <f t="shared" ref="AN5:BT5" si="9">D3+D8+D10</f>
        <v>0.374</v>
      </c>
      <c r="AO5" s="999">
        <f t="shared" si="9"/>
        <v>0.3</v>
      </c>
      <c r="AP5" s="999">
        <f t="shared" si="9"/>
        <v>0.374</v>
      </c>
      <c r="AQ5" s="999">
        <f t="shared" si="9"/>
        <v>0.33899999999999997</v>
      </c>
      <c r="AR5" s="999" t="e">
        <f t="shared" si="9"/>
        <v>#VALUE!</v>
      </c>
      <c r="AS5" s="999">
        <f t="shared" si="9"/>
        <v>6.7999999999999991e-002</v>
      </c>
      <c r="AT5" s="999" t="e">
        <f t="shared" si="9"/>
        <v>#VALUE!</v>
      </c>
      <c r="AU5" s="999" t="e">
        <f t="shared" si="9"/>
        <v>#VALUE!</v>
      </c>
      <c r="AV5" s="999">
        <f t="shared" si="9"/>
        <v>0.111</v>
      </c>
      <c r="AW5" s="999">
        <f t="shared" si="9"/>
        <v>0.12100000000000001</v>
      </c>
      <c r="AX5" s="999">
        <f t="shared" si="9"/>
        <v>0.12100000000000001</v>
      </c>
      <c r="AY5" s="999">
        <f t="shared" si="9"/>
        <v>9.1999999999999998e-002</v>
      </c>
      <c r="AZ5" s="999">
        <f t="shared" si="9"/>
        <v>9.1999999999999998e-002</v>
      </c>
      <c r="BA5" s="999">
        <f t="shared" si="9"/>
        <v>8.5000000000000006e-002</v>
      </c>
      <c r="BB5" s="999">
        <f t="shared" si="9"/>
        <v>8.2000000000000003e-002</v>
      </c>
      <c r="BC5" s="999" t="e">
        <f t="shared" si="9"/>
        <v>#VALUE!</v>
      </c>
      <c r="BD5" s="999">
        <f t="shared" si="9"/>
        <v>9.1999999999999998e-002</v>
      </c>
      <c r="BE5" s="999">
        <f t="shared" si="9"/>
        <v>0.128</v>
      </c>
      <c r="BF5" s="999">
        <f t="shared" si="9"/>
        <v>0.128</v>
      </c>
      <c r="BG5" s="999">
        <f t="shared" si="9"/>
        <v>0.19199999999999998</v>
      </c>
      <c r="BH5" s="999">
        <f t="shared" si="9"/>
        <v>0.111</v>
      </c>
      <c r="BI5" s="999">
        <f t="shared" si="9"/>
        <v>0.156</v>
      </c>
      <c r="BJ5" s="999">
        <f t="shared" si="9"/>
        <v>0.114</v>
      </c>
      <c r="BK5" s="999" t="e">
        <f t="shared" si="9"/>
        <v>#VALUE!</v>
      </c>
      <c r="BL5" s="999" t="e">
        <f t="shared" si="9"/>
        <v>#VALUE!</v>
      </c>
      <c r="BM5" s="999">
        <f t="shared" si="9"/>
        <v>0.17600000000000002</v>
      </c>
      <c r="BN5" s="999">
        <f t="shared" si="9"/>
        <v>0.156</v>
      </c>
      <c r="BO5" s="999" t="e">
        <f t="shared" si="9"/>
        <v>#VALUE!</v>
      </c>
      <c r="BP5" s="999" t="e">
        <f t="shared" si="9"/>
        <v>#VALUE!</v>
      </c>
      <c r="BQ5" s="999" t="e">
        <f t="shared" si="9"/>
        <v>#VALUE!</v>
      </c>
      <c r="BR5" s="999" t="e">
        <f t="shared" si="9"/>
        <v>#VALUE!</v>
      </c>
      <c r="BS5" s="999" t="e">
        <f t="shared" si="9"/>
        <v>#VALUE!</v>
      </c>
      <c r="BT5" s="999" t="e">
        <f t="shared" si="9"/>
        <v>#VALUE!</v>
      </c>
      <c r="BU5" s="1103"/>
      <c r="BW5" s="1098">
        <v>3</v>
      </c>
      <c r="BX5" s="1094" t="s">
        <v>319</v>
      </c>
      <c r="BY5" s="1042">
        <v>0.34700000000000003</v>
      </c>
      <c r="BZ5" s="1042">
        <v>0.27300000000000002</v>
      </c>
      <c r="CA5" s="1042">
        <v>0.34700000000000003</v>
      </c>
      <c r="CB5" s="1042">
        <v>0.312</v>
      </c>
      <c r="CC5" s="1042">
        <v>0.16200000000000001</v>
      </c>
      <c r="CD5" s="1042">
        <v>6.699999999999999e-002</v>
      </c>
      <c r="CE5" s="1042">
        <v>0.13799999999999998</v>
      </c>
      <c r="CF5" s="1042">
        <v>0.13799999999999998</v>
      </c>
      <c r="CG5" s="1042">
        <v>0.11599999999999999</v>
      </c>
      <c r="CH5" s="1042">
        <v>9.8000000000000004e-002</v>
      </c>
      <c r="CI5" s="1042">
        <v>9.8000000000000004e-002</v>
      </c>
      <c r="CJ5" s="1042">
        <v>8.5999999999999993e-002</v>
      </c>
      <c r="CK5" s="1042">
        <v>8.5999999999999993e-002</v>
      </c>
      <c r="CL5" s="1042">
        <v>7.9000000000000001e-002</v>
      </c>
      <c r="CM5" s="1042">
        <v>7.5999999999999998e-002</v>
      </c>
      <c r="CN5" s="1042">
        <v>8.5999999999999993e-002</v>
      </c>
      <c r="CO5" s="1042">
        <v>8.5999999999999993e-002</v>
      </c>
      <c r="CP5" s="1042">
        <v>0.128</v>
      </c>
      <c r="CQ5" s="1042">
        <v>0.128</v>
      </c>
      <c r="CR5" s="1042">
        <v>0.192</v>
      </c>
      <c r="CS5" s="1042">
        <v>0.11800000000000001</v>
      </c>
      <c r="CT5" s="1042">
        <v>0.16299999999999998</v>
      </c>
      <c r="CU5" s="1042">
        <v>0.12100000000000001</v>
      </c>
      <c r="CV5" s="1043">
        <v>0.11800000000000001</v>
      </c>
      <c r="CW5" s="1043">
        <v>0.11800000000000001</v>
      </c>
      <c r="CX5" s="1043">
        <v>0.16800000000000001</v>
      </c>
      <c r="CY5" s="1043">
        <v>0.14799999999999999</v>
      </c>
      <c r="CZ5" s="1043">
        <v>8.4000000000000005e-002</v>
      </c>
      <c r="DA5" s="1043">
        <v>9.9000000000000005e-002</v>
      </c>
      <c r="DB5" s="1043">
        <v>9.9000000000000005e-002</v>
      </c>
      <c r="DC5" s="1043">
        <v>8.8999999999999996e-002</v>
      </c>
      <c r="DD5" s="1043">
        <v>8.6999999999999994e-002</v>
      </c>
      <c r="DE5" s="1043">
        <v>8.5999999999999993e-002</v>
      </c>
      <c r="DF5" s="1103"/>
      <c r="DG5" s="1103"/>
      <c r="DH5" s="1103"/>
      <c r="DI5" s="1103"/>
      <c r="DJ5" s="1103"/>
      <c r="DK5" s="1103"/>
      <c r="DM5" s="1098">
        <v>1</v>
      </c>
      <c r="DN5" s="1098">
        <v>3</v>
      </c>
      <c r="DO5" s="1098" t="str">
        <f t="shared" si="1"/>
        <v>処遇加算Ⅰ特定加算Ⅰベア加算から新加算Ⅲ</v>
      </c>
      <c r="DP5" s="1000">
        <f t="shared" si="2"/>
        <v>-4.1999999999999982e-002</v>
      </c>
      <c r="DQ5" s="1000">
        <f t="shared" si="2"/>
        <v>-4.1999999999999982e-002</v>
      </c>
      <c r="DR5" s="1000">
        <f t="shared" si="2"/>
        <v>-4.1999999999999982e-002</v>
      </c>
      <c r="DS5" s="1000">
        <f t="shared" si="2"/>
        <v>-4.1999999999999982e-002</v>
      </c>
      <c r="DT5" s="1000">
        <f t="shared" si="2"/>
        <v>-3.3000000000000002e-002</v>
      </c>
      <c r="DU5" s="1000">
        <f t="shared" si="2"/>
        <v>-2.0000000000000018e-003</v>
      </c>
      <c r="DV5" s="1000">
        <f t="shared" si="2"/>
        <v>2.9999999999999749e-003</v>
      </c>
      <c r="DW5" s="1000">
        <f t="shared" si="2"/>
        <v>2.9999999999999749e-003</v>
      </c>
      <c r="DX5" s="1000">
        <f t="shared" si="2"/>
        <v>2.9999999999999888e-003</v>
      </c>
      <c r="DY5" s="1000">
        <f t="shared" si="2"/>
        <v>-2.6999999999999996e-002</v>
      </c>
      <c r="DZ5" s="1000">
        <f t="shared" si="2"/>
        <v>-2.6999999999999996e-002</v>
      </c>
      <c r="EA5" s="1000">
        <f t="shared" si="2"/>
        <v>-8.0000000000000071e-003</v>
      </c>
      <c r="EB5" s="1000">
        <f t="shared" si="2"/>
        <v>-8.0000000000000071e-003</v>
      </c>
      <c r="EC5" s="1000">
        <f t="shared" si="2"/>
        <v>-8.0000000000000071e-003</v>
      </c>
      <c r="ED5" s="1000">
        <f t="shared" si="2"/>
        <v>-8.0000000000000071e-003</v>
      </c>
      <c r="EE5" s="1000">
        <f t="shared" si="2"/>
        <v>-8.0000000000000071e-003</v>
      </c>
      <c r="EF5" s="1000">
        <f t="shared" si="2"/>
        <v>-8.0000000000000071e-003</v>
      </c>
      <c r="EG5" s="1000">
        <f t="shared" si="2"/>
        <v>-3.0000000000000027e-003</v>
      </c>
      <c r="EH5" s="1000">
        <f t="shared" si="2"/>
        <v>-3.0000000000000027e-003</v>
      </c>
      <c r="EI5" s="1000">
        <f t="shared" si="2"/>
        <v>-2.9999999999999749e-003</v>
      </c>
      <c r="EJ5" s="1000">
        <f t="shared" si="2"/>
        <v>4.0000000000000036e-003</v>
      </c>
      <c r="EK5" s="1000">
        <f t="shared" si="2"/>
        <v>3.9999999999999758e-003</v>
      </c>
      <c r="EL5" s="1000">
        <f t="shared" si="2"/>
        <v>4.0000000000000036e-003</v>
      </c>
      <c r="EM5" s="1000">
        <f t="shared" si="2"/>
        <v>6.0000000000000053e-003</v>
      </c>
      <c r="EN5" s="1000">
        <f t="shared" si="2"/>
        <v>6.0000000000000053e-003</v>
      </c>
      <c r="EO5" s="1000">
        <f t="shared" si="2"/>
        <v>-1.2000000000000011e-002</v>
      </c>
      <c r="EP5" s="1000">
        <f t="shared" si="2"/>
        <v>-1.2000000000000011e-002</v>
      </c>
      <c r="EQ5" s="1000">
        <f t="shared" si="2"/>
        <v>-5.0000000000000044e-003</v>
      </c>
      <c r="ER5" s="1000">
        <f t="shared" si="2"/>
        <v>-1.2999999999999998e-002</v>
      </c>
      <c r="ES5" s="1000">
        <f t="shared" si="2"/>
        <v>-1.2999999999999998e-002</v>
      </c>
      <c r="ET5" s="1000">
        <f t="shared" si="2"/>
        <v>-9.000000000000008e-003</v>
      </c>
      <c r="EU5" s="1000">
        <f t="shared" si="2"/>
        <v>-9.000000000000008e-003</v>
      </c>
      <c r="EV5" s="1000">
        <f t="shared" si="2"/>
        <v>-9.000000000000008e-003</v>
      </c>
      <c r="EY5" s="1098" t="s">
        <v>2228</v>
      </c>
      <c r="EZ5" s="1000">
        <f t="shared" si="5"/>
        <v>-0.12103746397694518</v>
      </c>
      <c r="FA5" s="1000">
        <f t="shared" si="5"/>
        <v>-0.15384615384615377</v>
      </c>
      <c r="FB5" s="1000">
        <f t="shared" si="5"/>
        <v>-0.12103746397694518</v>
      </c>
      <c r="FC5" s="1000">
        <f t="shared" si="5"/>
        <v>-0.13461538461538455</v>
      </c>
      <c r="FD5" s="1000">
        <f>DT5/CC5</f>
        <v>-0.20370370370370372</v>
      </c>
      <c r="FE5" s="1000">
        <f>DU5/CD5</f>
        <v>-2.9850746268656747e-002</v>
      </c>
      <c r="FF5" s="1000">
        <f>DV5/CE5</f>
        <v>2.1739130434782431e-002</v>
      </c>
      <c r="FG5" s="1000">
        <f>DW5/CF5</f>
        <v>2.1739130434782431e-002</v>
      </c>
      <c r="FH5" s="1000">
        <f t="shared" si="6"/>
        <v>2.5862068965517147e-002</v>
      </c>
      <c r="FI5" s="1000">
        <f t="shared" si="6"/>
        <v>-0.27551020408163263</v>
      </c>
      <c r="FJ5" s="1000">
        <f t="shared" si="6"/>
        <v>-0.27551020408163263</v>
      </c>
      <c r="FK5" s="1000">
        <f t="shared" si="6"/>
        <v>-9.3023255813953584e-002</v>
      </c>
      <c r="FL5" s="1000">
        <f t="shared" si="6"/>
        <v>-9.3023255813953584e-002</v>
      </c>
      <c r="FM5" s="1000">
        <f t="shared" si="6"/>
        <v>-0.10126582278481022</v>
      </c>
      <c r="FN5" s="1000">
        <f t="shared" si="6"/>
        <v>-0.10526315789473693</v>
      </c>
      <c r="FO5" s="1000">
        <f>EE5/CN5</f>
        <v>-9.3023255813953584e-002</v>
      </c>
      <c r="FP5" s="1000">
        <f t="shared" si="7"/>
        <v>-9.3023255813953584e-002</v>
      </c>
      <c r="FQ5" s="1000">
        <f t="shared" si="7"/>
        <v>-2.3437500000000021e-002</v>
      </c>
      <c r="FR5" s="1000">
        <f t="shared" si="7"/>
        <v>-2.3437500000000021e-002</v>
      </c>
      <c r="FS5" s="1000">
        <f t="shared" si="7"/>
        <v>-1.5624999999999868e-002</v>
      </c>
      <c r="FT5" s="1000">
        <f t="shared" si="7"/>
        <v>3.389830508474579e-002</v>
      </c>
      <c r="FU5" s="1000">
        <f t="shared" si="7"/>
        <v>2.4539877300613352e-002</v>
      </c>
      <c r="FV5" s="1000">
        <f t="shared" si="7"/>
        <v>3.305785123966945e-002</v>
      </c>
      <c r="FW5" s="1000">
        <f>EM5/CV5</f>
        <v>5.0847457627118689e-002</v>
      </c>
      <c r="FX5" s="1000">
        <f>EN5/CW5</f>
        <v>5.0847457627118689e-002</v>
      </c>
      <c r="FY5" s="1000">
        <f t="shared" si="8"/>
        <v>-7.1428571428571494e-002</v>
      </c>
      <c r="FZ5" s="1000">
        <f t="shared" si="8"/>
        <v>-8.1081081081081155e-002</v>
      </c>
      <c r="GA5" s="1000">
        <f t="shared" ref="GA5:GF6" si="10">EQ5/CZ5</f>
        <v>-5.9523809523809576e-002</v>
      </c>
      <c r="GB5" s="1000">
        <f t="shared" si="10"/>
        <v>-0.13131313131313127</v>
      </c>
      <c r="GC5" s="1000">
        <f t="shared" si="10"/>
        <v>-0.13131313131313127</v>
      </c>
      <c r="GD5" s="1000">
        <f t="shared" si="10"/>
        <v>-0.10112359550561807</v>
      </c>
      <c r="GE5" s="1000">
        <f t="shared" si="10"/>
        <v>-0.10344827586206906</v>
      </c>
      <c r="GF5" s="1000">
        <f t="shared" si="10"/>
        <v>-0.10465116279069778</v>
      </c>
    </row>
    <row r="6" spans="2:188">
      <c r="B6" s="1092">
        <v>4</v>
      </c>
      <c r="C6" s="1093" t="s">
        <v>712</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4</v>
      </c>
      <c r="AM6" s="1094" t="s">
        <v>2131</v>
      </c>
      <c r="AN6" s="999">
        <f t="shared" ref="AN6:BT6" si="11">D3+D8+D11</f>
        <v>0.32900000000000001</v>
      </c>
      <c r="AO6" s="999">
        <f t="shared" si="11"/>
        <v>0.255</v>
      </c>
      <c r="AP6" s="999">
        <f t="shared" si="11"/>
        <v>0.32900000000000001</v>
      </c>
      <c r="AQ6" s="999">
        <f t="shared" si="11"/>
        <v>0.29399999999999998</v>
      </c>
      <c r="AR6" s="999" t="e">
        <f t="shared" si="11"/>
        <v>#VALUE!</v>
      </c>
      <c r="AS6" s="999">
        <f t="shared" si="11"/>
        <v>5.6999999999999995e-002</v>
      </c>
      <c r="AT6" s="999" t="e">
        <f t="shared" si="11"/>
        <v>#VALUE!</v>
      </c>
      <c r="AU6" s="999" t="e">
        <f t="shared" si="11"/>
        <v>#VALUE!</v>
      </c>
      <c r="AV6" s="999">
        <f t="shared" si="11"/>
        <v>8.3000000000000004e-002</v>
      </c>
      <c r="AW6" s="999">
        <f t="shared" si="11"/>
        <v>0.10300000000000001</v>
      </c>
      <c r="AX6" s="999">
        <f t="shared" si="11"/>
        <v>0.10300000000000001</v>
      </c>
      <c r="AY6" s="999">
        <f t="shared" si="11"/>
        <v>7.9000000000000001e-002</v>
      </c>
      <c r="AZ6" s="999">
        <f t="shared" si="11"/>
        <v>7.9000000000000001e-002</v>
      </c>
      <c r="BA6" s="999">
        <f t="shared" si="11"/>
        <v>7.2000000000000008e-002</v>
      </c>
      <c r="BB6" s="999">
        <f t="shared" si="11"/>
        <v>6.9000000000000006e-002</v>
      </c>
      <c r="BC6" s="999" t="e">
        <f t="shared" si="11"/>
        <v>#VALUE!</v>
      </c>
      <c r="BD6" s="999">
        <f t="shared" si="11"/>
        <v>7.9000000000000001e-002</v>
      </c>
      <c r="BE6" s="999">
        <f t="shared" si="11"/>
        <v>0.10199999999999999</v>
      </c>
      <c r="BF6" s="999">
        <f t="shared" si="11"/>
        <v>0.10199999999999999</v>
      </c>
      <c r="BG6" s="999">
        <f t="shared" si="11"/>
        <v>0.16599999999999998</v>
      </c>
      <c r="BH6" s="999">
        <f t="shared" si="11"/>
        <v>9.0999999999999998e-002</v>
      </c>
      <c r="BI6" s="999">
        <f t="shared" si="11"/>
        <v>0.13600000000000001</v>
      </c>
      <c r="BJ6" s="999">
        <f t="shared" si="11"/>
        <v>9.4e-002</v>
      </c>
      <c r="BK6" s="999" t="e">
        <f t="shared" si="11"/>
        <v>#VALUE!</v>
      </c>
      <c r="BL6" s="999" t="e">
        <f t="shared" si="11"/>
        <v>#VALUE!</v>
      </c>
      <c r="BM6" s="999">
        <f t="shared" si="11"/>
        <v>0.13800000000000001</v>
      </c>
      <c r="BN6" s="999">
        <f t="shared" si="11"/>
        <v>0.11799999999999999</v>
      </c>
      <c r="BO6" s="999" t="e">
        <f t="shared" si="11"/>
        <v>#VALUE!</v>
      </c>
      <c r="BP6" s="999" t="e">
        <f t="shared" si="11"/>
        <v>#VALUE!</v>
      </c>
      <c r="BQ6" s="999" t="e">
        <f t="shared" si="11"/>
        <v>#VALUE!</v>
      </c>
      <c r="BR6" s="999" t="e">
        <f t="shared" si="11"/>
        <v>#VALUE!</v>
      </c>
      <c r="BS6" s="999" t="e">
        <f t="shared" si="11"/>
        <v>#VALUE!</v>
      </c>
      <c r="BT6" s="999" t="e">
        <f t="shared" si="11"/>
        <v>#VALUE!</v>
      </c>
      <c r="BU6" s="1103"/>
      <c r="BW6" s="1098">
        <v>4</v>
      </c>
      <c r="BX6" s="1094" t="s">
        <v>323</v>
      </c>
      <c r="BY6" s="1042">
        <v>0.27300000000000002</v>
      </c>
      <c r="BZ6" s="1042">
        <v>0.219</v>
      </c>
      <c r="CA6" s="1042">
        <v>0.27300000000000002</v>
      </c>
      <c r="CB6" s="1042">
        <v>0.24799999999999997</v>
      </c>
      <c r="CC6" s="1042">
        <v>0.13800000000000001</v>
      </c>
      <c r="CD6" s="1042">
        <v>5.4999999999999993e-002</v>
      </c>
      <c r="CE6" s="1042">
        <v>0.11499999999999999</v>
      </c>
      <c r="CF6" s="1042">
        <v>0.11499999999999999</v>
      </c>
      <c r="CG6" s="1042">
        <v>9.9000000000000005e-002</v>
      </c>
      <c r="CH6" s="1042">
        <v>8.e-002</v>
      </c>
      <c r="CI6" s="1042">
        <v>8.e-002</v>
      </c>
      <c r="CJ6" s="1042">
        <v>6.8999999999999992e-002</v>
      </c>
      <c r="CK6" s="1042">
        <v>6.8999999999999992e-002</v>
      </c>
      <c r="CL6" s="1042">
        <v>6.3e-002</v>
      </c>
      <c r="CM6" s="1042">
        <v>6.2e-002</v>
      </c>
      <c r="CN6" s="1042">
        <v>6.8999999999999992e-002</v>
      </c>
      <c r="CO6" s="1042">
        <v>6.8999999999999992e-002</v>
      </c>
      <c r="CP6" s="1042">
        <v>0.105</v>
      </c>
      <c r="CQ6" s="1042">
        <v>0.105</v>
      </c>
      <c r="CR6" s="1042">
        <v>0.15200000000000002</v>
      </c>
      <c r="CS6" s="1042">
        <v>9.6000000000000002e-002</v>
      </c>
      <c r="CT6" s="1042">
        <v>0.129</v>
      </c>
      <c r="CU6" s="1042">
        <v>9.8000000000000004e-002</v>
      </c>
      <c r="CV6" s="1043">
        <v>9.6000000000000002e-002</v>
      </c>
      <c r="CW6" s="1043">
        <v>9.6000000000000002e-002</v>
      </c>
      <c r="CX6" s="1043">
        <v>0.14099999999999999</v>
      </c>
      <c r="CY6" s="1043">
        <v>0.127</v>
      </c>
      <c r="CZ6" s="1043">
        <v>6.7000000000000004e-002</v>
      </c>
      <c r="DA6" s="1043">
        <v>8.1000000000000003e-002</v>
      </c>
      <c r="DB6" s="1043">
        <v>8.1000000000000003e-002</v>
      </c>
      <c r="DC6" s="1043">
        <v>7.0999999999999994e-002</v>
      </c>
      <c r="DD6" s="1043">
        <v>6.8999999999999992e-002</v>
      </c>
      <c r="DE6" s="1043">
        <v>6.8999999999999992e-002</v>
      </c>
      <c r="DF6" s="1103"/>
      <c r="DG6" s="1103"/>
      <c r="DH6" s="1103"/>
      <c r="DI6" s="1103"/>
      <c r="DJ6" s="1103"/>
      <c r="DK6" s="1103"/>
      <c r="DM6" s="1098">
        <v>1</v>
      </c>
      <c r="DN6" s="1098">
        <v>4</v>
      </c>
      <c r="DO6" s="1098" t="str">
        <f t="shared" si="1"/>
        <v>処遇加算Ⅰ特定加算Ⅰベア加算から新加算Ⅳ</v>
      </c>
      <c r="DP6" s="1000">
        <f t="shared" si="2"/>
        <v>-0.11599999999999999</v>
      </c>
      <c r="DQ6" s="1000">
        <f t="shared" si="2"/>
        <v>-9.6000000000000002e-002</v>
      </c>
      <c r="DR6" s="1000">
        <f t="shared" si="2"/>
        <v>-0.11599999999999999</v>
      </c>
      <c r="DS6" s="1000">
        <f t="shared" si="2"/>
        <v>-0.10600000000000001</v>
      </c>
      <c r="DT6" s="1000">
        <f t="shared" si="2"/>
        <v>-5.6999999999999995e-002</v>
      </c>
      <c r="DU6" s="1000">
        <f t="shared" si="2"/>
        <v>-1.3999999999999999e-002</v>
      </c>
      <c r="DV6" s="1000">
        <f t="shared" si="2"/>
        <v>-2.0000000000000018e-002</v>
      </c>
      <c r="DW6" s="1000">
        <f t="shared" si="2"/>
        <v>-2.0000000000000018e-002</v>
      </c>
      <c r="DX6" s="1000">
        <f t="shared" si="2"/>
        <v>-1.3999999999999999e-002</v>
      </c>
      <c r="DY6" s="1000">
        <f t="shared" si="2"/>
        <v>-4.4999999999999998e-002</v>
      </c>
      <c r="DZ6" s="1000">
        <f t="shared" si="2"/>
        <v>-4.4999999999999998e-002</v>
      </c>
      <c r="EA6" s="1000">
        <f t="shared" si="2"/>
        <v>-2.5000000000000008e-002</v>
      </c>
      <c r="EB6" s="1000">
        <f t="shared" si="2"/>
        <v>-2.5000000000000008e-002</v>
      </c>
      <c r="EC6" s="1000">
        <f t="shared" si="2"/>
        <v>-2.4000000000000007e-002</v>
      </c>
      <c r="ED6" s="1000">
        <f t="shared" si="2"/>
        <v>-2.2000000000000006e-002</v>
      </c>
      <c r="EE6" s="1000">
        <f t="shared" si="2"/>
        <v>-2.5000000000000008e-002</v>
      </c>
      <c r="EF6" s="1000">
        <f t="shared" si="2"/>
        <v>-2.5000000000000008e-002</v>
      </c>
      <c r="EG6" s="1000">
        <f t="shared" si="2"/>
        <v>-2.6000000000000009e-002</v>
      </c>
      <c r="EH6" s="1000">
        <f t="shared" si="2"/>
        <v>-2.6000000000000009e-002</v>
      </c>
      <c r="EI6" s="1000">
        <f t="shared" si="2"/>
        <v>-4.2999999999999955e-002</v>
      </c>
      <c r="EJ6" s="1000">
        <f t="shared" si="2"/>
        <v>-1.8000000000000002e-002</v>
      </c>
      <c r="EK6" s="1000">
        <f t="shared" si="2"/>
        <v>-3.e-002</v>
      </c>
      <c r="EL6" s="1000">
        <f t="shared" si="2"/>
        <v>-1.9000000000000003e-002</v>
      </c>
      <c r="EM6" s="1000">
        <f t="shared" si="2"/>
        <v>-1.6e-002</v>
      </c>
      <c r="EN6" s="1000">
        <f t="shared" si="2"/>
        <v>-1.6e-002</v>
      </c>
      <c r="EO6" s="1000">
        <f t="shared" si="2"/>
        <v>-3.9000000000000035e-002</v>
      </c>
      <c r="EP6" s="1000">
        <f t="shared" si="2"/>
        <v>-3.3000000000000002e-002</v>
      </c>
      <c r="EQ6" s="1000">
        <f t="shared" si="2"/>
        <v>-2.2000000000000006e-002</v>
      </c>
      <c r="ER6" s="1000">
        <f t="shared" si="2"/>
        <v>-3.1e-002</v>
      </c>
      <c r="ES6" s="1000">
        <f t="shared" si="2"/>
        <v>-3.1e-002</v>
      </c>
      <c r="ET6" s="1000">
        <f t="shared" si="2"/>
        <v>-2.700000000000001e-002</v>
      </c>
      <c r="EU6" s="1000">
        <f t="shared" si="2"/>
        <v>-2.700000000000001e-002</v>
      </c>
      <c r="EV6" s="1000">
        <f t="shared" si="2"/>
        <v>-2.6000000000000009e-002</v>
      </c>
      <c r="EY6" s="1098" t="s">
        <v>2229</v>
      </c>
      <c r="EZ6" s="1000">
        <f t="shared" si="5"/>
        <v>-0.42490842490842484</v>
      </c>
      <c r="FA6" s="1000">
        <f t="shared" si="5"/>
        <v>-0.43835616438356168</v>
      </c>
      <c r="FB6" s="1000">
        <f t="shared" si="5"/>
        <v>-0.42490842490842484</v>
      </c>
      <c r="FC6" s="1000">
        <f t="shared" si="5"/>
        <v>-0.4274193548387098</v>
      </c>
      <c r="FD6" s="1000">
        <f>DT6/CC6</f>
        <v>-0.41304347826086951</v>
      </c>
      <c r="FE6" s="1000">
        <f>DU6/CD6</f>
        <v>-0.25454545454545457</v>
      </c>
      <c r="FF6" s="1000">
        <f>DV6/CE6</f>
        <v>-0.17391304347826103</v>
      </c>
      <c r="FG6" s="1000">
        <f>DW6/CF6</f>
        <v>-0.17391304347826103</v>
      </c>
      <c r="FH6" s="1000">
        <f t="shared" si="6"/>
        <v>-0.14141414141414138</v>
      </c>
      <c r="FI6" s="1000">
        <f t="shared" si="6"/>
        <v>-0.5625</v>
      </c>
      <c r="FJ6" s="1000">
        <f t="shared" si="6"/>
        <v>-0.5625</v>
      </c>
      <c r="FK6" s="1000">
        <f t="shared" si="6"/>
        <v>-0.36231884057971031</v>
      </c>
      <c r="FL6" s="1000">
        <f t="shared" si="6"/>
        <v>-0.36231884057971031</v>
      </c>
      <c r="FM6" s="1000">
        <f t="shared" si="6"/>
        <v>-0.38095238095238104</v>
      </c>
      <c r="FN6" s="1000">
        <f t="shared" si="6"/>
        <v>-0.35483870967741943</v>
      </c>
      <c r="FO6" s="1000">
        <f>EE6/CN6</f>
        <v>-0.36231884057971031</v>
      </c>
      <c r="FP6" s="1000">
        <f t="shared" si="7"/>
        <v>-0.36231884057971031</v>
      </c>
      <c r="FQ6" s="1000">
        <f t="shared" si="7"/>
        <v>-0.24761904761904771</v>
      </c>
      <c r="FR6" s="1000">
        <f t="shared" si="7"/>
        <v>-0.24761904761904771</v>
      </c>
      <c r="FS6" s="1000">
        <f t="shared" si="7"/>
        <v>-0.28289473684210492</v>
      </c>
      <c r="FT6" s="1000">
        <f t="shared" si="7"/>
        <v>-0.18750000000000003</v>
      </c>
      <c r="FU6" s="1000">
        <f t="shared" si="7"/>
        <v>-0.23255813953488372</v>
      </c>
      <c r="FV6" s="1000">
        <f t="shared" si="7"/>
        <v>-0.19387755102040818</v>
      </c>
      <c r="FW6" s="1000">
        <f>EM6/CV6</f>
        <v>-0.16666666666666666</v>
      </c>
      <c r="FX6" s="1000">
        <f>EN6/CW6</f>
        <v>-0.16666666666666666</v>
      </c>
      <c r="FY6" s="1000">
        <f t="shared" si="8"/>
        <v>-0.27659574468085135</v>
      </c>
      <c r="FZ6" s="1000">
        <f t="shared" si="8"/>
        <v>-0.25984251968503935</v>
      </c>
      <c r="GA6" s="1000">
        <f t="shared" si="10"/>
        <v>-0.32835820895522394</v>
      </c>
      <c r="GB6" s="1000">
        <f t="shared" si="10"/>
        <v>-0.38271604938271603</v>
      </c>
      <c r="GC6" s="1000">
        <f t="shared" si="10"/>
        <v>-0.38271604938271603</v>
      </c>
      <c r="GD6" s="1000">
        <f t="shared" si="10"/>
        <v>-0.38028169014084523</v>
      </c>
      <c r="GE6" s="1000">
        <f t="shared" si="10"/>
        <v>-0.39130434782608714</v>
      </c>
      <c r="GF6" s="1000">
        <f t="shared" si="10"/>
        <v>-0.37681159420289873</v>
      </c>
    </row>
    <row r="7" spans="2:188">
      <c r="B7" s="1092">
        <v>5</v>
      </c>
      <c r="C7" s="1093" t="s">
        <v>300</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100">
        <v>1.0999999999999999e-002</v>
      </c>
      <c r="AB7" s="1100">
        <v>1.0999999999999999e-002</v>
      </c>
      <c r="AC7" s="1100">
        <v>4.2999999999999997e-002</v>
      </c>
      <c r="AD7" s="1100">
        <v>4.2999999999999997e-002</v>
      </c>
      <c r="AE7" s="1100">
        <v>1.7000000000000001e-002</v>
      </c>
      <c r="AF7" s="1100">
        <v>2.5999999999999999e-002</v>
      </c>
      <c r="AG7" s="1100">
        <v>2.5999999999999999e-002</v>
      </c>
      <c r="AH7" s="1100">
        <v>1.7999999999999999e-002</v>
      </c>
      <c r="AI7" s="1100">
        <v>1.7999999999999999e-002</v>
      </c>
      <c r="AJ7" s="1100">
        <v>1.7999999999999999e-002</v>
      </c>
      <c r="AL7" s="1098">
        <v>5</v>
      </c>
      <c r="AM7" s="1094" t="s">
        <v>1999</v>
      </c>
      <c r="AN7" s="999">
        <f t="shared" ref="AN7:BT7" si="12">D3+D9+D10</f>
        <v>0.31900000000000001</v>
      </c>
      <c r="AO7" s="999">
        <f t="shared" si="12"/>
        <v>0.245</v>
      </c>
      <c r="AP7" s="999">
        <f t="shared" si="12"/>
        <v>0.31900000000000001</v>
      </c>
      <c r="AQ7" s="999">
        <f t="shared" si="12"/>
        <v>0.28399999999999997</v>
      </c>
      <c r="AR7" s="999">
        <f t="shared" si="12"/>
        <v>0.13400000000000001</v>
      </c>
      <c r="AS7" s="999">
        <f t="shared" si="12"/>
        <v>5.4999999999999993e-002</v>
      </c>
      <c r="AT7" s="999">
        <f t="shared" si="12"/>
        <v>0.11399999999999999</v>
      </c>
      <c r="AU7" s="999">
        <f t="shared" si="12"/>
        <v>0.11399999999999999</v>
      </c>
      <c r="AV7" s="999">
        <f t="shared" si="12"/>
        <v>9.1999999999999998e-002</v>
      </c>
      <c r="AW7" s="999">
        <f t="shared" si="12"/>
        <v>8.5000000000000006e-002</v>
      </c>
      <c r="AX7" s="999">
        <f t="shared" si="12"/>
        <v>8.5000000000000006e-002</v>
      </c>
      <c r="AY7" s="999">
        <f t="shared" si="12"/>
        <v>7.6999999999999999e-002</v>
      </c>
      <c r="AZ7" s="999">
        <f t="shared" si="12"/>
        <v>7.6999999999999999e-002</v>
      </c>
      <c r="BA7" s="999">
        <f t="shared" si="12"/>
        <v>7.0000000000000007e-002</v>
      </c>
      <c r="BB7" s="999">
        <f t="shared" si="12"/>
        <v>6.7000000000000004e-002</v>
      </c>
      <c r="BC7" s="999">
        <f t="shared" si="12"/>
        <v>7.6999999999999999e-002</v>
      </c>
      <c r="BD7" s="999">
        <f t="shared" si="12"/>
        <v>7.6999999999999999e-002</v>
      </c>
      <c r="BE7" s="999">
        <f t="shared" si="12"/>
        <v>0.11199999999999999</v>
      </c>
      <c r="BF7" s="999">
        <f t="shared" si="12"/>
        <v>0.11199999999999999</v>
      </c>
      <c r="BG7" s="999">
        <f t="shared" si="12"/>
        <v>0.17599999999999999</v>
      </c>
      <c r="BH7" s="999">
        <f t="shared" si="12"/>
        <v>0.10100000000000001</v>
      </c>
      <c r="BI7" s="999">
        <f t="shared" si="12"/>
        <v>0.14599999999999999</v>
      </c>
      <c r="BJ7" s="999">
        <f t="shared" si="12"/>
        <v>0.10400000000000001</v>
      </c>
      <c r="BK7" s="999">
        <f t="shared" si="12"/>
        <v>0.10100000000000001</v>
      </c>
      <c r="BL7" s="999">
        <f t="shared" si="12"/>
        <v>0.10100000000000001</v>
      </c>
      <c r="BM7" s="999">
        <f t="shared" si="12"/>
        <v>0.13700000000000001</v>
      </c>
      <c r="BN7" s="999">
        <f t="shared" si="12"/>
        <v>0.11699999999999999</v>
      </c>
      <c r="BO7" s="999">
        <f t="shared" si="12"/>
        <v>7.2000000000000008e-002</v>
      </c>
      <c r="BP7" s="999">
        <f t="shared" si="12"/>
        <v>8.6000000000000007e-002</v>
      </c>
      <c r="BQ7" s="999">
        <f t="shared" si="12"/>
        <v>8.6000000000000007e-002</v>
      </c>
      <c r="BR7" s="999">
        <f t="shared" si="12"/>
        <v>8.e-002</v>
      </c>
      <c r="BS7" s="999">
        <f t="shared" si="12"/>
        <v>7.8e-002</v>
      </c>
      <c r="BT7" s="999">
        <f t="shared" si="12"/>
        <v>7.6999999999999999e-002</v>
      </c>
      <c r="BU7" s="1103"/>
      <c r="BW7" s="1098">
        <v>5</v>
      </c>
      <c r="BX7" s="1094" t="s">
        <v>325</v>
      </c>
      <c r="BY7" s="1042">
        <v>0.37200000000000005</v>
      </c>
      <c r="BZ7" s="1042">
        <v>0.29800000000000004</v>
      </c>
      <c r="CA7" s="1042">
        <v>0.37200000000000005</v>
      </c>
      <c r="CB7" s="1042">
        <v>0.33700000000000002</v>
      </c>
      <c r="CC7" s="1042">
        <v>0.17799999999999999</v>
      </c>
      <c r="CD7" s="1042">
        <v>6.9999999999999993e-002</v>
      </c>
      <c r="CE7" s="1042">
        <v>0.13100000000000001</v>
      </c>
      <c r="CF7" s="1042">
        <v>0.13100000000000001</v>
      </c>
      <c r="CG7" s="1042">
        <v>0.10900000000000001</v>
      </c>
      <c r="CH7" s="1042">
        <v>0.12000000000000001</v>
      </c>
      <c r="CI7" s="1042">
        <v>0.12000000000000001</v>
      </c>
      <c r="CJ7" s="1021" t="s">
        <v>2187</v>
      </c>
      <c r="CK7" s="1042">
        <v>9.e-002</v>
      </c>
      <c r="CL7" s="1042">
        <v>8.3000000000000004e-002</v>
      </c>
      <c r="CM7" s="1042">
        <v>8.e-002</v>
      </c>
      <c r="CN7" s="1042">
        <v>9.e-002</v>
      </c>
      <c r="CO7" s="1042">
        <v>9.e-002</v>
      </c>
      <c r="CP7" s="1042">
        <v>0.121</v>
      </c>
      <c r="CQ7" s="1042">
        <v>0.121</v>
      </c>
      <c r="CR7" s="1042">
        <v>0.185</v>
      </c>
      <c r="CS7" s="1042">
        <v>0.111</v>
      </c>
      <c r="CT7" s="1042">
        <v>0.15600000000000003</v>
      </c>
      <c r="CU7" s="1042">
        <v>0.114</v>
      </c>
      <c r="CV7" s="1043">
        <v>0.109</v>
      </c>
      <c r="CW7" s="1043">
        <v>0.109</v>
      </c>
      <c r="CX7" s="1043">
        <v>0.17300000000000001</v>
      </c>
      <c r="CY7" s="1043">
        <v>0.153</v>
      </c>
      <c r="CZ7" s="1043">
        <v>9.0000000000000011e-002</v>
      </c>
      <c r="DA7" s="1043">
        <v>0.107</v>
      </c>
      <c r="DB7" s="1043">
        <v>0.107</v>
      </c>
      <c r="DC7" s="1043">
        <v>9.4e-002</v>
      </c>
      <c r="DD7" s="1043">
        <v>9.1999999999999998e-002</v>
      </c>
      <c r="DE7" s="1043">
        <v>9.0999999999999998e-002</v>
      </c>
      <c r="DF7" s="1103"/>
      <c r="DG7" s="1103"/>
      <c r="DH7" s="1103"/>
      <c r="DI7" s="1103"/>
      <c r="DJ7" s="1103"/>
      <c r="DK7" s="1103"/>
      <c r="DM7" s="1098">
        <v>2</v>
      </c>
      <c r="DN7" s="1098">
        <v>1</v>
      </c>
      <c r="DO7" s="1098" t="str">
        <f t="shared" si="1"/>
        <v>処遇加算Ⅰ特定加算Ⅰベア加算なしから新加算Ⅰ</v>
      </c>
      <c r="DP7" s="1000">
        <f t="shared" ref="DP7:EV11" si="13">BY3-AN$4</f>
        <v>7.3000000000000009e-002</v>
      </c>
      <c r="DQ7" s="1000">
        <f t="shared" si="13"/>
        <v>7.3000000000000009e-002</v>
      </c>
      <c r="DR7" s="1000">
        <f t="shared" si="13"/>
        <v>7.3000000000000009e-002</v>
      </c>
      <c r="DS7" s="1000">
        <f t="shared" si="13"/>
        <v>7.3000000000000009e-002</v>
      </c>
      <c r="DT7" s="1000">
        <f t="shared" si="13"/>
        <v>7.3000000000000009e-002</v>
      </c>
      <c r="DU7" s="1000">
        <f t="shared" si="13"/>
        <v>2.2999999999999993e-002</v>
      </c>
      <c r="DV7" s="1000">
        <f t="shared" si="13"/>
        <v>5.2000000000000005e-002</v>
      </c>
      <c r="DW7" s="1000">
        <f t="shared" si="13"/>
        <v>5.2000000000000005e-002</v>
      </c>
      <c r="DX7" s="1000">
        <f t="shared" si="13"/>
        <v>5.2000000000000005e-002</v>
      </c>
      <c r="DY7" s="1000">
        <f t="shared" si="13"/>
        <v>3.1e-002</v>
      </c>
      <c r="DZ7" s="1000">
        <f t="shared" si="13"/>
        <v>3.1e-002</v>
      </c>
      <c r="EA7" s="1000">
        <f t="shared" si="13"/>
        <v>2.1999999999999992e-002</v>
      </c>
      <c r="EB7" s="1000">
        <f t="shared" si="13"/>
        <v>2.1999999999999992e-002</v>
      </c>
      <c r="EC7" s="1000">
        <f t="shared" si="13"/>
        <v>2.1999999999999992e-002</v>
      </c>
      <c r="ED7" s="1000">
        <f t="shared" si="13"/>
        <v>2.1999999999999992e-002</v>
      </c>
      <c r="EE7" s="1000">
        <f t="shared" si="13"/>
        <v>2.1999999999999992e-002</v>
      </c>
      <c r="EF7" s="1000">
        <f t="shared" si="13"/>
        <v>2.1999999999999992e-002</v>
      </c>
      <c r="EG7" s="1000">
        <f t="shared" si="13"/>
        <v>4.2000000000000023e-002</v>
      </c>
      <c r="EH7" s="1000">
        <f t="shared" si="13"/>
        <v>4.2000000000000023e-002</v>
      </c>
      <c r="EI7" s="1000">
        <f t="shared" si="13"/>
        <v>4.1999999999999982e-002</v>
      </c>
      <c r="EJ7" s="1000">
        <f t="shared" si="13"/>
        <v>3.7000000000000005e-002</v>
      </c>
      <c r="EK7" s="1000">
        <f t="shared" si="13"/>
        <v>3.6999999999999977e-002</v>
      </c>
      <c r="EL7" s="1000">
        <f t="shared" si="13"/>
        <v>3.7000000000000005e-002</v>
      </c>
      <c r="EM7" s="1000">
        <f t="shared" si="13"/>
        <v>3.7000000000000005e-002</v>
      </c>
      <c r="EN7" s="1000">
        <f t="shared" si="13"/>
        <v>3.7000000000000005e-002</v>
      </c>
      <c r="EO7" s="1000">
        <f t="shared" si="13"/>
        <v>6.9000000000000006e-002</v>
      </c>
      <c r="EP7" s="1000">
        <f t="shared" si="13"/>
        <v>6.9000000000000006e-002</v>
      </c>
      <c r="EQ7" s="1000">
        <f t="shared" si="13"/>
        <v>2.2999999999999993e-002</v>
      </c>
      <c r="ER7" s="1000">
        <f t="shared" si="13"/>
        <v>3.1e-002</v>
      </c>
      <c r="ES7" s="1000">
        <f t="shared" si="13"/>
        <v>3.1e-002</v>
      </c>
      <c r="ET7" s="1000">
        <f t="shared" si="13"/>
        <v>2.1999999999999992e-002</v>
      </c>
      <c r="EU7" s="1000">
        <f t="shared" si="13"/>
        <v>2.1999999999999992e-002</v>
      </c>
      <c r="EV7" s="1000">
        <f t="shared" si="13"/>
        <v>2.1999999999999992e-002</v>
      </c>
      <c r="EY7" s="1098" t="s">
        <v>1318</v>
      </c>
      <c r="EZ7" s="1000">
        <f t="shared" ref="EZ7:GF7" si="14">DP7/BY3</f>
        <v>0.1750599520383693</v>
      </c>
      <c r="FA7" s="1000">
        <f t="shared" si="14"/>
        <v>0.21282798833819244</v>
      </c>
      <c r="FB7" s="1000">
        <f t="shared" si="14"/>
        <v>0.1750599520383693</v>
      </c>
      <c r="FC7" s="1000">
        <f t="shared" si="14"/>
        <v>0.19109947643979061</v>
      </c>
      <c r="FD7" s="1000">
        <f t="shared" si="14"/>
        <v>0.32735426008968616</v>
      </c>
      <c r="FE7" s="1000">
        <f t="shared" si="14"/>
        <v>0.28395061728395055</v>
      </c>
      <c r="FF7" s="1000">
        <f t="shared" si="14"/>
        <v>0.32704402515723274</v>
      </c>
      <c r="FG7" s="1000">
        <f t="shared" si="14"/>
        <v>0.32704402515723274</v>
      </c>
      <c r="FH7" s="1000">
        <f t="shared" si="14"/>
        <v>0.37956204379562042</v>
      </c>
      <c r="FI7" s="1000">
        <f t="shared" si="14"/>
        <v>0.22463768115942026</v>
      </c>
      <c r="FJ7" s="1000">
        <f t="shared" si="14"/>
        <v>0.22463768115942026</v>
      </c>
      <c r="FK7" s="1000">
        <f t="shared" si="14"/>
        <v>0.21359223300970867</v>
      </c>
      <c r="FL7" s="1000">
        <f t="shared" si="14"/>
        <v>0.21359223300970867</v>
      </c>
      <c r="FM7" s="1000">
        <f t="shared" si="14"/>
        <v>0.22916666666666657</v>
      </c>
      <c r="FN7" s="1000">
        <f t="shared" si="14"/>
        <v>0.23655913978494614</v>
      </c>
      <c r="FO7" s="1000">
        <f t="shared" si="14"/>
        <v>0.21359223300970867</v>
      </c>
      <c r="FP7" s="1000">
        <f t="shared" si="14"/>
        <v>0.21359223300970867</v>
      </c>
      <c r="FQ7" s="1000">
        <f t="shared" si="14"/>
        <v>0.28571428571428581</v>
      </c>
      <c r="FR7" s="1000">
        <f t="shared" si="14"/>
        <v>0.28571428571428581</v>
      </c>
      <c r="FS7" s="1000">
        <f t="shared" si="14"/>
        <v>0.19905213270142175</v>
      </c>
      <c r="FT7" s="1000">
        <f t="shared" si="14"/>
        <v>0.28244274809160308</v>
      </c>
      <c r="FU7" s="1000">
        <f t="shared" si="14"/>
        <v>0.21022727272727262</v>
      </c>
      <c r="FV7" s="1000">
        <f t="shared" si="14"/>
        <v>0.27611940298507465</v>
      </c>
      <c r="FW7" s="1000">
        <f t="shared" si="14"/>
        <v>0.2868217054263566</v>
      </c>
      <c r="FX7" s="1000">
        <f t="shared" si="14"/>
        <v>0.2868217054263566</v>
      </c>
      <c r="FY7" s="1000">
        <f t="shared" si="14"/>
        <v>0.32701421800947866</v>
      </c>
      <c r="FZ7" s="1000">
        <f t="shared" si="14"/>
        <v>0.36125654450261785</v>
      </c>
      <c r="GA7" s="1000">
        <f t="shared" si="14"/>
        <v>0.22772277227722765</v>
      </c>
      <c r="GB7" s="1000">
        <f t="shared" si="14"/>
        <v>0.248</v>
      </c>
      <c r="GC7" s="1000">
        <f t="shared" si="14"/>
        <v>0.248</v>
      </c>
      <c r="GD7" s="1000">
        <f t="shared" si="14"/>
        <v>0.20560747663551396</v>
      </c>
      <c r="GE7" s="1000">
        <f t="shared" si="14"/>
        <v>0.20952380952380945</v>
      </c>
      <c r="GF7" s="1000">
        <f t="shared" si="14"/>
        <v>0.21153846153846148</v>
      </c>
    </row>
    <row r="8" spans="2:188">
      <c r="B8" s="1092">
        <v>6</v>
      </c>
      <c r="C8" s="1093" t="s">
        <v>305</v>
      </c>
      <c r="D8" s="999">
        <v>5.5e-002</v>
      </c>
      <c r="E8" s="999">
        <v>5.5e-002</v>
      </c>
      <c r="F8" s="999">
        <v>5.5e-002</v>
      </c>
      <c r="G8" s="999">
        <v>5.5e-002</v>
      </c>
      <c r="H8" s="1021" t="s">
        <v>2187</v>
      </c>
      <c r="I8" s="999">
        <v>1.2999999999999999e-002</v>
      </c>
      <c r="J8" s="1021" t="s">
        <v>2187</v>
      </c>
      <c r="K8" s="1021" t="s">
        <v>2187</v>
      </c>
      <c r="L8" s="999">
        <v>1.9e-002</v>
      </c>
      <c r="M8" s="999">
        <v>3.5999999999999997e-002</v>
      </c>
      <c r="N8" s="999">
        <v>3.5999999999999997e-002</v>
      </c>
      <c r="O8" s="999">
        <v>1.4999999999999999e-002</v>
      </c>
      <c r="P8" s="999">
        <v>1.4999999999999999e-002</v>
      </c>
      <c r="Q8" s="999">
        <v>1.4999999999999999e-002</v>
      </c>
      <c r="R8" s="999">
        <v>1.4999999999999999e-002</v>
      </c>
      <c r="S8" s="1021" t="s">
        <v>2187</v>
      </c>
      <c r="T8" s="999">
        <v>1.4999999999999999e-002</v>
      </c>
      <c r="U8" s="999">
        <v>1.6e-002</v>
      </c>
      <c r="V8" s="999">
        <v>1.6e-002</v>
      </c>
      <c r="W8" s="999">
        <v>1.6e-002</v>
      </c>
      <c r="X8" s="999">
        <v>1.e-002</v>
      </c>
      <c r="Y8" s="999">
        <v>1.e-002</v>
      </c>
      <c r="Z8" s="999">
        <v>1.e-002</v>
      </c>
      <c r="AA8" s="1021" t="s">
        <v>2187</v>
      </c>
      <c r="AB8" s="1021" t="s">
        <v>2187</v>
      </c>
      <c r="AC8" s="1100">
        <v>3.9e-002</v>
      </c>
      <c r="AD8" s="1100">
        <v>3.9e-002</v>
      </c>
      <c r="AE8" s="1021" t="s">
        <v>2187</v>
      </c>
      <c r="AF8" s="1021" t="s">
        <v>2187</v>
      </c>
      <c r="AG8" s="1021" t="s">
        <v>2187</v>
      </c>
      <c r="AH8" s="1021" t="s">
        <v>2187</v>
      </c>
      <c r="AI8" s="1021" t="s">
        <v>2187</v>
      </c>
      <c r="AJ8" s="1021" t="s">
        <v>2187</v>
      </c>
      <c r="AL8" s="1098">
        <v>6</v>
      </c>
      <c r="AM8" s="1094" t="s">
        <v>2135</v>
      </c>
      <c r="AN8" s="1042">
        <f t="shared" ref="AN8:BT8" si="15">D3+D9+D11</f>
        <v>0.27400000000000002</v>
      </c>
      <c r="AO8" s="1042">
        <f t="shared" si="15"/>
        <v>0.2</v>
      </c>
      <c r="AP8" s="1042">
        <f t="shared" si="15"/>
        <v>0.27400000000000002</v>
      </c>
      <c r="AQ8" s="1042">
        <f t="shared" si="15"/>
        <v>0.23899999999999999</v>
      </c>
      <c r="AR8" s="1042">
        <f t="shared" si="15"/>
        <v>8.8999999999999996e-002</v>
      </c>
      <c r="AS8" s="1042">
        <f t="shared" si="15"/>
        <v>4.3999999999999997e-002</v>
      </c>
      <c r="AT8" s="1042">
        <f t="shared" si="15"/>
        <v>8.5999999999999993e-002</v>
      </c>
      <c r="AU8" s="1042">
        <f t="shared" si="15"/>
        <v>8.5999999999999993e-002</v>
      </c>
      <c r="AV8" s="1042">
        <f t="shared" si="15"/>
        <v>6.4000000000000001e-002</v>
      </c>
      <c r="AW8" s="1042">
        <f t="shared" si="15"/>
        <v>6.7000000000000004e-002</v>
      </c>
      <c r="AX8" s="1042">
        <f t="shared" si="15"/>
        <v>6.7000000000000004e-002</v>
      </c>
      <c r="AY8" s="1042">
        <f t="shared" si="15"/>
        <v>6.4000000000000001e-002</v>
      </c>
      <c r="AZ8" s="1042">
        <f t="shared" si="15"/>
        <v>6.4000000000000001e-002</v>
      </c>
      <c r="BA8" s="1042">
        <f t="shared" si="15"/>
        <v>5.7000000000000002e-002</v>
      </c>
      <c r="BB8" s="1042">
        <f t="shared" si="15"/>
        <v>5.3999999999999999e-002</v>
      </c>
      <c r="BC8" s="1042">
        <f t="shared" si="15"/>
        <v>6.4000000000000001e-002</v>
      </c>
      <c r="BD8" s="1042">
        <f t="shared" si="15"/>
        <v>6.4000000000000001e-002</v>
      </c>
      <c r="BE8" s="1042">
        <f t="shared" si="15"/>
        <v>8.5999999999999993e-002</v>
      </c>
      <c r="BF8" s="1042">
        <f t="shared" si="15"/>
        <v>8.5999999999999993e-002</v>
      </c>
      <c r="BG8" s="1042">
        <f t="shared" si="15"/>
        <v>0.15</v>
      </c>
      <c r="BH8" s="1042">
        <f t="shared" si="15"/>
        <v>8.1000000000000003e-002</v>
      </c>
      <c r="BI8" s="1042">
        <f t="shared" si="15"/>
        <v>0.126</v>
      </c>
      <c r="BJ8" s="1042">
        <f t="shared" si="15"/>
        <v>8.4000000000000005e-002</v>
      </c>
      <c r="BK8" s="1042">
        <f t="shared" si="15"/>
        <v>8.1000000000000003e-002</v>
      </c>
      <c r="BL8" s="1042">
        <f t="shared" si="15"/>
        <v>8.1000000000000003e-002</v>
      </c>
      <c r="BM8" s="1042">
        <f t="shared" si="15"/>
        <v>9.9000000000000005e-002</v>
      </c>
      <c r="BN8" s="1042">
        <f t="shared" si="15"/>
        <v>7.9000000000000001e-002</v>
      </c>
      <c r="BO8" s="1042">
        <f t="shared" si="15"/>
        <v>6.1000000000000006e-002</v>
      </c>
      <c r="BP8" s="1042">
        <f t="shared" si="15"/>
        <v>6.8000000000000005e-002</v>
      </c>
      <c r="BQ8" s="1042">
        <f t="shared" si="15"/>
        <v>6.8000000000000005e-002</v>
      </c>
      <c r="BR8" s="1042">
        <f t="shared" si="15"/>
        <v>6.7000000000000004e-002</v>
      </c>
      <c r="BS8" s="1042">
        <f t="shared" si="15"/>
        <v>6.5000000000000002e-002</v>
      </c>
      <c r="BT8" s="1042">
        <f t="shared" si="15"/>
        <v>6.4000000000000001e-002</v>
      </c>
      <c r="BU8" s="1104"/>
      <c r="BW8" s="1098">
        <v>6</v>
      </c>
      <c r="BX8" s="1094" t="s">
        <v>326</v>
      </c>
      <c r="BY8" s="1042">
        <v>0.34300000000000003</v>
      </c>
      <c r="BZ8" s="1042">
        <v>0.28900000000000003</v>
      </c>
      <c r="CA8" s="1042">
        <v>0.34300000000000003</v>
      </c>
      <c r="CB8" s="1042">
        <v>0.318</v>
      </c>
      <c r="CC8" s="1042">
        <v>0.19899999999999998</v>
      </c>
      <c r="CD8" s="1042">
        <v>6.8999999999999992e-002</v>
      </c>
      <c r="CE8" s="1042">
        <v>0.13600000000000001</v>
      </c>
      <c r="CF8" s="1042">
        <v>0.13600000000000001</v>
      </c>
      <c r="CG8" s="1042">
        <v>0.12</v>
      </c>
      <c r="CH8" s="1042">
        <v>0.12</v>
      </c>
      <c r="CI8" s="1042">
        <v>0.12</v>
      </c>
      <c r="CJ8" s="1021" t="s">
        <v>2187</v>
      </c>
      <c r="CK8" s="1042">
        <v>8.5999999999999993e-002</v>
      </c>
      <c r="CL8" s="1042">
        <v>8.e-002</v>
      </c>
      <c r="CM8" s="1042">
        <v>7.9000000000000001e-002</v>
      </c>
      <c r="CN8" s="1042">
        <v>8.5999999999999993e-002</v>
      </c>
      <c r="CO8" s="1042">
        <v>8.5999999999999993e-002</v>
      </c>
      <c r="CP8" s="1042">
        <v>0.124</v>
      </c>
      <c r="CQ8" s="1042">
        <v>0.124</v>
      </c>
      <c r="CR8" s="1042">
        <v>0.17099999999999999</v>
      </c>
      <c r="CS8" s="1042">
        <v>0.109</v>
      </c>
      <c r="CT8" s="1042">
        <v>0.14200000000000002</v>
      </c>
      <c r="CU8" s="1042">
        <v>0.111</v>
      </c>
      <c r="CV8" s="1043">
        <v>0.107</v>
      </c>
      <c r="CW8" s="1043">
        <v>0.107</v>
      </c>
      <c r="CX8" s="1043">
        <v>0.184</v>
      </c>
      <c r="CY8" s="1043">
        <v>0.17</v>
      </c>
      <c r="CZ8" s="1043">
        <v>8.4000000000000005e-002</v>
      </c>
      <c r="DA8" s="1043">
        <v>0.107</v>
      </c>
      <c r="DB8" s="1043">
        <v>0.107</v>
      </c>
      <c r="DC8" s="1043">
        <v>8.8999999999999996e-002</v>
      </c>
      <c r="DD8" s="1043">
        <v>8.6999999999999994e-002</v>
      </c>
      <c r="DE8" s="1043">
        <v>8.6999999999999994e-002</v>
      </c>
      <c r="DF8" s="1103"/>
      <c r="DG8" s="1103"/>
      <c r="DH8" s="1103"/>
      <c r="DI8" s="1103"/>
      <c r="DJ8" s="1103"/>
      <c r="DK8" s="1103"/>
      <c r="DM8" s="1098">
        <v>2</v>
      </c>
      <c r="DN8" s="1098">
        <v>2</v>
      </c>
      <c r="DO8" s="1098" t="str">
        <f t="shared" si="1"/>
        <v>処遇加算Ⅰ特定加算Ⅰベア加算なしから新加算Ⅱ</v>
      </c>
      <c r="DP8" s="1000">
        <f t="shared" si="13"/>
        <v>5.7999999999999996e-002</v>
      </c>
      <c r="DQ8" s="1000">
        <f t="shared" si="13"/>
        <v>5.7999999999999996e-002</v>
      </c>
      <c r="DR8" s="1000">
        <f t="shared" si="13"/>
        <v>5.7999999999999996e-002</v>
      </c>
      <c r="DS8" s="1000">
        <f t="shared" si="13"/>
        <v>5.7999999999999996e-002</v>
      </c>
      <c r="DT8" s="1000" t="e">
        <f t="shared" si="13"/>
        <v>#VALUE!</v>
      </c>
      <c r="DU8" s="1000">
        <f t="shared" si="13"/>
        <v>2.1999999999999992e-002</v>
      </c>
      <c r="DV8" s="1000" t="e">
        <f t="shared" si="13"/>
        <v>#VALUE!</v>
      </c>
      <c r="DW8" s="1000" t="e">
        <f t="shared" si="13"/>
        <v>#VALUE!</v>
      </c>
      <c r="DX8" s="1000">
        <f t="shared" si="13"/>
        <v>5.e-002</v>
      </c>
      <c r="DY8" s="1000">
        <f t="shared" si="13"/>
        <v>2.6999999999999996e-002</v>
      </c>
      <c r="DZ8" s="1000">
        <f t="shared" si="13"/>
        <v>2.6999999999999996e-002</v>
      </c>
      <c r="EA8" s="1000">
        <f t="shared" si="13"/>
        <v>1.999999999999999e-002</v>
      </c>
      <c r="EB8" s="1000">
        <f t="shared" si="13"/>
        <v>1.999999999999999e-002</v>
      </c>
      <c r="EC8" s="1000">
        <f t="shared" si="13"/>
        <v>1.999999999999999e-002</v>
      </c>
      <c r="ED8" s="1000">
        <f t="shared" si="13"/>
        <v>1.999999999999999e-002</v>
      </c>
      <c r="EE8" s="1000" t="e">
        <f t="shared" si="13"/>
        <v>#VALUE!</v>
      </c>
      <c r="EF8" s="1000">
        <f t="shared" si="13"/>
        <v>1.999999999999999e-002</v>
      </c>
      <c r="EG8" s="1000">
        <f t="shared" si="13"/>
        <v>3.9000000000000021e-002</v>
      </c>
      <c r="EH8" s="1000">
        <f t="shared" si="13"/>
        <v>3.9000000000000021e-002</v>
      </c>
      <c r="EI8" s="1000">
        <f t="shared" si="13"/>
        <v>3.8999999999999979e-002</v>
      </c>
      <c r="EJ8" s="1000">
        <f t="shared" si="13"/>
        <v>3.4000000000000002e-002</v>
      </c>
      <c r="EK8" s="1000">
        <f t="shared" si="13"/>
        <v>3.3999999999999975e-002</v>
      </c>
      <c r="EL8" s="1000">
        <f t="shared" si="13"/>
        <v>3.4000000000000002e-002</v>
      </c>
      <c r="EM8" s="1000" t="e">
        <f t="shared" si="13"/>
        <v>#VALUE!</v>
      </c>
      <c r="EN8" s="1000" t="e">
        <f t="shared" si="13"/>
        <v>#VALUE!</v>
      </c>
      <c r="EO8" s="1000">
        <f t="shared" si="13"/>
        <v>6.5000000000000002e-002</v>
      </c>
      <c r="EP8" s="1000">
        <f t="shared" si="13"/>
        <v>6.5000000000000002e-002</v>
      </c>
      <c r="EQ8" s="1000" t="e">
        <f t="shared" si="13"/>
        <v>#VALUE!</v>
      </c>
      <c r="ER8" s="1000" t="e">
        <f t="shared" si="13"/>
        <v>#VALUE!</v>
      </c>
      <c r="ES8" s="1000" t="e">
        <f t="shared" si="13"/>
        <v>#VALUE!</v>
      </c>
      <c r="ET8" s="1000" t="e">
        <f t="shared" si="13"/>
        <v>#VALUE!</v>
      </c>
      <c r="EU8" s="1000" t="e">
        <f t="shared" si="13"/>
        <v>#VALUE!</v>
      </c>
      <c r="EV8" s="1000" t="e">
        <f t="shared" si="13"/>
        <v>#VALUE!</v>
      </c>
      <c r="EY8" s="1098" t="s">
        <v>2230</v>
      </c>
      <c r="EZ8" s="1000">
        <f t="shared" ref="EZ8:FC11" si="16">DP8/BY4</f>
        <v>0.14427860696517411</v>
      </c>
      <c r="FA8" s="1000">
        <f t="shared" si="16"/>
        <v>0.17682926829268292</v>
      </c>
      <c r="FB8" s="1000">
        <f t="shared" si="16"/>
        <v>0.14427860696517411</v>
      </c>
      <c r="FC8" s="1000">
        <f t="shared" si="16"/>
        <v>0.15803814713896458</v>
      </c>
      <c r="FD8" s="1021" t="s">
        <v>2187</v>
      </c>
      <c r="FE8" s="1000">
        <f>DU8/CD4</f>
        <v>0.27499999999999997</v>
      </c>
      <c r="FF8" s="1021" t="s">
        <v>2187</v>
      </c>
      <c r="FG8" s="1021" t="s">
        <v>2187</v>
      </c>
      <c r="FH8" s="1000">
        <f t="shared" ref="FH8:FN10" si="17">DX8/CG4</f>
        <v>0.37037037037037035</v>
      </c>
      <c r="FI8" s="1000">
        <f t="shared" si="17"/>
        <v>0.20149253731343281</v>
      </c>
      <c r="FJ8" s="1000">
        <f t="shared" si="17"/>
        <v>0.20149253731343281</v>
      </c>
      <c r="FK8" s="1000">
        <f t="shared" si="17"/>
        <v>0.19801980198019795</v>
      </c>
      <c r="FL8" s="1000">
        <f t="shared" si="17"/>
        <v>0.19801980198019795</v>
      </c>
      <c r="FM8" s="1000">
        <f t="shared" si="17"/>
        <v>0.2127659574468084</v>
      </c>
      <c r="FN8" s="1000">
        <f t="shared" si="17"/>
        <v>0.21978021978021967</v>
      </c>
      <c r="FO8" s="1021" t="s">
        <v>2187</v>
      </c>
      <c r="FP8" s="1000">
        <f t="shared" ref="FP8:FV11" si="18">EF8/CO4</f>
        <v>0.19801980198019795</v>
      </c>
      <c r="FQ8" s="1000">
        <f t="shared" si="18"/>
        <v>0.27083333333333343</v>
      </c>
      <c r="FR8" s="1000">
        <f t="shared" si="18"/>
        <v>0.27083333333333343</v>
      </c>
      <c r="FS8" s="1000">
        <f t="shared" si="18"/>
        <v>0.18749999999999994</v>
      </c>
      <c r="FT8" s="1000">
        <f t="shared" si="18"/>
        <v>0.265625</v>
      </c>
      <c r="FU8" s="1000">
        <f t="shared" si="18"/>
        <v>0.19653179190751432</v>
      </c>
      <c r="FV8" s="1000">
        <f t="shared" si="18"/>
        <v>0.25954198473282442</v>
      </c>
      <c r="FW8" s="1021" t="s">
        <v>2187</v>
      </c>
      <c r="FX8" s="1021" t="s">
        <v>2187</v>
      </c>
      <c r="FY8" s="1000">
        <f t="shared" ref="FY8:FZ11" si="19">EO8/CX4</f>
        <v>0.3140096618357488</v>
      </c>
      <c r="FZ8" s="1000">
        <f t="shared" si="19"/>
        <v>0.34759358288770054</v>
      </c>
      <c r="GA8" s="1021" t="s">
        <v>2187</v>
      </c>
      <c r="GB8" s="1021" t="s">
        <v>2187</v>
      </c>
      <c r="GC8" s="1021" t="s">
        <v>2187</v>
      </c>
      <c r="GD8" s="1021" t="s">
        <v>2187</v>
      </c>
      <c r="GE8" s="1021" t="s">
        <v>2187</v>
      </c>
      <c r="GF8" s="1021" t="s">
        <v>2187</v>
      </c>
    </row>
    <row r="9" spans="2:188">
      <c r="B9" s="1092">
        <v>7</v>
      </c>
      <c r="C9" s="1093" t="s">
        <v>310</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7</v>
      </c>
      <c r="AM9" s="1094" t="s">
        <v>2042</v>
      </c>
      <c r="AN9" s="999">
        <f t="shared" ref="AN9:BT9" si="20">D4+D7+D10</f>
        <v>0.315</v>
      </c>
      <c r="AO9" s="999">
        <f t="shared" si="20"/>
        <v>0.26100000000000001</v>
      </c>
      <c r="AP9" s="999">
        <f t="shared" si="20"/>
        <v>0.315</v>
      </c>
      <c r="AQ9" s="999">
        <f t="shared" si="20"/>
        <v>0.28999999999999998</v>
      </c>
      <c r="AR9" s="999">
        <f t="shared" si="20"/>
        <v>0.17099999999999999</v>
      </c>
      <c r="AS9" s="999">
        <f t="shared" si="20"/>
        <v>5.6999999999999995e-002</v>
      </c>
      <c r="AT9" s="999">
        <f t="shared" si="20"/>
        <v>0.112</v>
      </c>
      <c r="AU9" s="999">
        <f t="shared" si="20"/>
        <v>0.112</v>
      </c>
      <c r="AV9" s="999">
        <f t="shared" si="20"/>
        <v>9.6000000000000002e-002</v>
      </c>
      <c r="AW9" s="999">
        <f t="shared" si="20"/>
        <v>0.107</v>
      </c>
      <c r="AX9" s="999">
        <f t="shared" si="20"/>
        <v>0.107</v>
      </c>
      <c r="AY9" s="999">
        <f t="shared" si="20"/>
        <v>7.6999999999999999e-002</v>
      </c>
      <c r="AZ9" s="999">
        <f t="shared" si="20"/>
        <v>7.6999999999999999e-002</v>
      </c>
      <c r="BA9" s="999">
        <f t="shared" si="20"/>
        <v>7.1000000000000008e-002</v>
      </c>
      <c r="BB9" s="999">
        <f t="shared" si="20"/>
        <v>7.0000000000000007e-002</v>
      </c>
      <c r="BC9" s="999">
        <f t="shared" si="20"/>
        <v>7.6999999999999999e-002</v>
      </c>
      <c r="BD9" s="999">
        <f t="shared" si="20"/>
        <v>7.6999999999999999e-002</v>
      </c>
      <c r="BE9" s="999">
        <f t="shared" si="20"/>
        <v>0.108</v>
      </c>
      <c r="BF9" s="999">
        <f t="shared" si="20"/>
        <v>0.108</v>
      </c>
      <c r="BG9" s="999">
        <f t="shared" si="20"/>
        <v>0.155</v>
      </c>
      <c r="BH9" s="999">
        <f t="shared" si="20"/>
        <v>9.1999999999999998e-002</v>
      </c>
      <c r="BI9" s="999">
        <f t="shared" si="20"/>
        <v>0.125</v>
      </c>
      <c r="BJ9" s="999">
        <f t="shared" si="20"/>
        <v>9.4e-002</v>
      </c>
      <c r="BK9" s="999">
        <f t="shared" si="20"/>
        <v>9.e-002</v>
      </c>
      <c r="BL9" s="999">
        <f t="shared" si="20"/>
        <v>9.e-002</v>
      </c>
      <c r="BM9" s="999">
        <f t="shared" si="20"/>
        <v>0.153</v>
      </c>
      <c r="BN9" s="999">
        <f t="shared" si="20"/>
        <v>0.13900000000000001</v>
      </c>
      <c r="BO9" s="999">
        <f t="shared" si="20"/>
        <v>7.2000000000000008e-002</v>
      </c>
      <c r="BP9" s="999">
        <f t="shared" si="20"/>
        <v>9.4e-002</v>
      </c>
      <c r="BQ9" s="999">
        <f t="shared" si="20"/>
        <v>9.4e-002</v>
      </c>
      <c r="BR9" s="999">
        <f t="shared" si="20"/>
        <v>8.e-002</v>
      </c>
      <c r="BS9" s="999">
        <f t="shared" si="20"/>
        <v>7.8e-002</v>
      </c>
      <c r="BT9" s="999">
        <f t="shared" si="20"/>
        <v>7.8e-002</v>
      </c>
      <c r="BU9" s="1103"/>
      <c r="BW9" s="1098">
        <v>7</v>
      </c>
      <c r="BX9" s="1094" t="s">
        <v>330</v>
      </c>
      <c r="BY9" s="1042">
        <v>0.35700000000000004</v>
      </c>
      <c r="BZ9" s="1042">
        <v>0.28300000000000003</v>
      </c>
      <c r="CA9" s="1042">
        <v>0.35700000000000004</v>
      </c>
      <c r="CB9" s="1042">
        <v>0.32200000000000001</v>
      </c>
      <c r="CC9" s="1021" t="s">
        <v>2187</v>
      </c>
      <c r="CD9" s="1042">
        <v>6.8999999999999992e-002</v>
      </c>
      <c r="CE9" s="1021" t="s">
        <v>2187</v>
      </c>
      <c r="CF9" s="1021" t="s">
        <v>2187</v>
      </c>
      <c r="CG9" s="1042">
        <v>0.10700000000000001</v>
      </c>
      <c r="CH9" s="1042">
        <v>0.11600000000000001</v>
      </c>
      <c r="CI9" s="1042">
        <v>0.11600000000000001</v>
      </c>
      <c r="CJ9" s="1021" t="s">
        <v>2187</v>
      </c>
      <c r="CK9" s="1042">
        <v>8.7999999999999995e-002</v>
      </c>
      <c r="CL9" s="1042">
        <v>8.1000000000000003e-002</v>
      </c>
      <c r="CM9" s="1042">
        <v>7.8e-002</v>
      </c>
      <c r="CN9" s="1021" t="s">
        <v>2187</v>
      </c>
      <c r="CO9" s="1042">
        <v>8.7999999999999995e-002</v>
      </c>
      <c r="CP9" s="1042">
        <v>0.11799999999999999</v>
      </c>
      <c r="CQ9" s="1042">
        <v>0.11799999999999999</v>
      </c>
      <c r="CR9" s="1042">
        <v>0.182</v>
      </c>
      <c r="CS9" s="1042">
        <v>0.108</v>
      </c>
      <c r="CT9" s="1042">
        <v>0.15300000000000002</v>
      </c>
      <c r="CU9" s="1042">
        <v>0.111</v>
      </c>
      <c r="CV9" s="1021" t="s">
        <v>2187</v>
      </c>
      <c r="CW9" s="1021" t="s">
        <v>2187</v>
      </c>
      <c r="CX9" s="1043">
        <v>0.16900000000000001</v>
      </c>
      <c r="CY9" s="1043">
        <v>0.14899999999999999</v>
      </c>
      <c r="CZ9" s="1021" t="s">
        <v>2187</v>
      </c>
      <c r="DA9" s="1021" t="s">
        <v>2187</v>
      </c>
      <c r="DB9" s="1021" t="s">
        <v>2187</v>
      </c>
      <c r="DC9" s="1021" t="s">
        <v>2187</v>
      </c>
      <c r="DD9" s="1021" t="s">
        <v>2187</v>
      </c>
      <c r="DE9" s="1021" t="s">
        <v>2187</v>
      </c>
      <c r="DF9" s="1103"/>
      <c r="DG9" s="1103"/>
      <c r="DH9" s="1103"/>
      <c r="DI9" s="1103"/>
      <c r="DJ9" s="1103"/>
      <c r="DK9" s="1103"/>
      <c r="DM9" s="1098">
        <v>2</v>
      </c>
      <c r="DN9" s="1098">
        <v>3</v>
      </c>
      <c r="DO9" s="1098" t="str">
        <f t="shared" si="1"/>
        <v>処遇加算Ⅰ特定加算Ⅰベア加算なしから新加算Ⅲ</v>
      </c>
      <c r="DP9" s="1000">
        <f t="shared" si="13"/>
        <v>3.0000000000000027e-003</v>
      </c>
      <c r="DQ9" s="1000">
        <f t="shared" si="13"/>
        <v>3.0000000000000027e-003</v>
      </c>
      <c r="DR9" s="1000">
        <f t="shared" si="13"/>
        <v>3.0000000000000027e-003</v>
      </c>
      <c r="DS9" s="1000">
        <f t="shared" si="13"/>
        <v>3.0000000000000027e-003</v>
      </c>
      <c r="DT9" s="1000">
        <f t="shared" si="13"/>
        <v>1.2000000000000011e-002</v>
      </c>
      <c r="DU9" s="1000">
        <f t="shared" si="13"/>
        <v>8.9999999999999941e-003</v>
      </c>
      <c r="DV9" s="1000">
        <f t="shared" si="13"/>
        <v>3.0999999999999986e-002</v>
      </c>
      <c r="DW9" s="1000">
        <f t="shared" si="13"/>
        <v>3.0999999999999986e-002</v>
      </c>
      <c r="DX9" s="1000">
        <f t="shared" si="13"/>
        <v>3.0999999999999986e-002</v>
      </c>
      <c r="DY9" s="1000">
        <f t="shared" si="13"/>
        <v>-9.000000000000008e-003</v>
      </c>
      <c r="DZ9" s="1000">
        <f t="shared" si="13"/>
        <v>-9.000000000000008e-003</v>
      </c>
      <c r="EA9" s="1000">
        <f t="shared" si="13"/>
        <v>4.9999999999999906e-003</v>
      </c>
      <c r="EB9" s="1000">
        <f t="shared" si="13"/>
        <v>4.9999999999999906e-003</v>
      </c>
      <c r="EC9" s="1000">
        <f t="shared" si="13"/>
        <v>4.9999999999999906e-003</v>
      </c>
      <c r="ED9" s="1000">
        <f t="shared" si="13"/>
        <v>4.9999999999999906e-003</v>
      </c>
      <c r="EE9" s="1000">
        <f t="shared" si="13"/>
        <v>4.9999999999999906e-003</v>
      </c>
      <c r="EF9" s="1000">
        <f t="shared" si="13"/>
        <v>4.9999999999999906e-003</v>
      </c>
      <c r="EG9" s="1000">
        <f t="shared" si="13"/>
        <v>2.3000000000000007e-002</v>
      </c>
      <c r="EH9" s="1000">
        <f t="shared" si="13"/>
        <v>2.3000000000000007e-002</v>
      </c>
      <c r="EI9" s="1000">
        <f t="shared" si="13"/>
        <v>2.300000000000002e-002</v>
      </c>
      <c r="EJ9" s="1000">
        <f t="shared" si="13"/>
        <v>2.4000000000000007e-002</v>
      </c>
      <c r="EK9" s="1000">
        <f t="shared" si="13"/>
        <v>2.3999999999999966e-002</v>
      </c>
      <c r="EL9" s="1000">
        <f t="shared" si="13"/>
        <v>2.4000000000000007e-002</v>
      </c>
      <c r="EM9" s="1000">
        <f t="shared" si="13"/>
        <v>2.6000000000000009e-002</v>
      </c>
      <c r="EN9" s="1000">
        <f t="shared" si="13"/>
        <v>2.6000000000000009e-002</v>
      </c>
      <c r="EO9" s="1000">
        <f t="shared" si="13"/>
        <v>2.5999999999999995e-002</v>
      </c>
      <c r="EP9" s="1000">
        <f t="shared" si="13"/>
        <v>2.5999999999999995e-002</v>
      </c>
      <c r="EQ9" s="1000">
        <f t="shared" si="13"/>
        <v>5.9999999999999915e-003</v>
      </c>
      <c r="ER9" s="1000">
        <f t="shared" si="13"/>
        <v>5.0000000000000044e-003</v>
      </c>
      <c r="ES9" s="1000">
        <f t="shared" si="13"/>
        <v>5.0000000000000044e-003</v>
      </c>
      <c r="ET9" s="1000">
        <f t="shared" si="13"/>
        <v>3.9999999999999897e-003</v>
      </c>
      <c r="EU9" s="1000">
        <f t="shared" si="13"/>
        <v>3.9999999999999897e-003</v>
      </c>
      <c r="EV9" s="1000">
        <f t="shared" si="13"/>
        <v>3.9999999999999897e-003</v>
      </c>
      <c r="EY9" s="1098" t="s">
        <v>2231</v>
      </c>
      <c r="EZ9" s="1000">
        <f t="shared" si="16"/>
        <v>8.6455331412103823e-003</v>
      </c>
      <c r="FA9" s="1000">
        <f t="shared" si="16"/>
        <v>1.0989010989010999e-002</v>
      </c>
      <c r="FB9" s="1000">
        <f t="shared" si="16"/>
        <v>8.6455331412103823e-003</v>
      </c>
      <c r="FC9" s="1000">
        <f t="shared" si="16"/>
        <v>9.6153846153846246e-003</v>
      </c>
      <c r="FD9" s="1000">
        <f>DT9/CC5</f>
        <v>7.4074074074074139e-002</v>
      </c>
      <c r="FE9" s="1000">
        <f>DU9/CD5</f>
        <v>0.13432835820895517</v>
      </c>
      <c r="FF9" s="1000">
        <f t="shared" ref="FF9:FG11" si="21">DV9/CE5</f>
        <v>0.2246376811594202</v>
      </c>
      <c r="FG9" s="1000">
        <f t="shared" si="21"/>
        <v>0.2246376811594202</v>
      </c>
      <c r="FH9" s="1000">
        <f t="shared" si="17"/>
        <v>0.26724137931034475</v>
      </c>
      <c r="FI9" s="1000">
        <f t="shared" si="17"/>
        <v>-9.1836734693877625e-002</v>
      </c>
      <c r="FJ9" s="1000">
        <f t="shared" si="17"/>
        <v>-9.1836734693877625e-002</v>
      </c>
      <c r="FK9" s="1000">
        <f t="shared" si="17"/>
        <v>5.8139534883720825e-002</v>
      </c>
      <c r="FL9" s="1000">
        <f t="shared" si="17"/>
        <v>5.8139534883720825e-002</v>
      </c>
      <c r="FM9" s="1000">
        <f t="shared" si="17"/>
        <v>6.3291139240506208e-002</v>
      </c>
      <c r="FN9" s="1000">
        <f t="shared" si="17"/>
        <v>6.5789473684210398e-002</v>
      </c>
      <c r="FO9" s="1000">
        <f>EE9/CN5</f>
        <v>5.8139534883720825e-002</v>
      </c>
      <c r="FP9" s="1000">
        <f t="shared" si="18"/>
        <v>5.8139534883720825e-002</v>
      </c>
      <c r="FQ9" s="1000">
        <f t="shared" si="18"/>
        <v>0.17968750000000006</v>
      </c>
      <c r="FR9" s="1000">
        <f t="shared" si="18"/>
        <v>0.17968750000000006</v>
      </c>
      <c r="FS9" s="1000">
        <f t="shared" si="18"/>
        <v>0.11979166666666677</v>
      </c>
      <c r="FT9" s="1000">
        <f t="shared" si="18"/>
        <v>0.20338983050847462</v>
      </c>
      <c r="FU9" s="1000">
        <f t="shared" si="18"/>
        <v>0.1472392638036808</v>
      </c>
      <c r="FV9" s="1000">
        <f t="shared" si="18"/>
        <v>0.19834710743801656</v>
      </c>
      <c r="FW9" s="1000">
        <f t="shared" ref="FW9:FX11" si="22">EM9/CV5</f>
        <v>0.22033898305084751</v>
      </c>
      <c r="FX9" s="1000">
        <f t="shared" si="22"/>
        <v>0.22033898305084751</v>
      </c>
      <c r="FY9" s="1000">
        <f t="shared" si="19"/>
        <v>0.15476190476190471</v>
      </c>
      <c r="FZ9" s="1000">
        <f t="shared" si="19"/>
        <v>0.17567567567567566</v>
      </c>
      <c r="GA9" s="1000">
        <f t="shared" ref="GA9:GF11" si="23">EQ9/CZ5</f>
        <v>7.1428571428571327e-002</v>
      </c>
      <c r="GB9" s="1000">
        <f t="shared" si="23"/>
        <v>5.0505050505050546e-002</v>
      </c>
      <c r="GC9" s="1000">
        <f t="shared" si="23"/>
        <v>5.0505050505050546e-002</v>
      </c>
      <c r="GD9" s="1000">
        <f t="shared" si="23"/>
        <v>4.4943820224718989e-002</v>
      </c>
      <c r="GE9" s="1000">
        <f t="shared" si="23"/>
        <v>4.5977011494252755e-002</v>
      </c>
      <c r="GF9" s="1000">
        <f t="shared" si="23"/>
        <v>4.6511627906976626e-002</v>
      </c>
    </row>
    <row r="10" spans="2:188">
      <c r="B10" s="1092">
        <v>8</v>
      </c>
      <c r="C10" s="1094" t="s">
        <v>312</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100">
        <v>2.e-002</v>
      </c>
      <c r="AB10" s="1100">
        <v>2.e-002</v>
      </c>
      <c r="AC10" s="1100">
        <v>3.7999999999999999e-002</v>
      </c>
      <c r="AD10" s="1100">
        <v>3.7999999999999999e-002</v>
      </c>
      <c r="AE10" s="1100">
        <v>1.0999999999999999e-002</v>
      </c>
      <c r="AF10" s="1100">
        <v>1.7999999999999999e-002</v>
      </c>
      <c r="AG10" s="1100">
        <v>1.7999999999999999e-002</v>
      </c>
      <c r="AH10" s="1100">
        <v>1.2999999999999999e-002</v>
      </c>
      <c r="AI10" s="1100">
        <v>1.2999999999999999e-002</v>
      </c>
      <c r="AJ10" s="1100">
        <v>1.2999999999999999e-002</v>
      </c>
      <c r="AL10" s="1098">
        <v>8</v>
      </c>
      <c r="AM10" s="1094" t="s">
        <v>2133</v>
      </c>
      <c r="AN10" s="999">
        <f t="shared" ref="AN10:BT10" si="24">D4+D7+D11</f>
        <v>0.27</v>
      </c>
      <c r="AO10" s="999">
        <f t="shared" si="24"/>
        <v>0.216</v>
      </c>
      <c r="AP10" s="999">
        <f t="shared" si="24"/>
        <v>0.27</v>
      </c>
      <c r="AQ10" s="999">
        <f t="shared" si="24"/>
        <v>0.245</v>
      </c>
      <c r="AR10" s="999">
        <f t="shared" si="24"/>
        <v>0.126</v>
      </c>
      <c r="AS10" s="999">
        <f t="shared" si="24"/>
        <v>4.5999999999999999e-002</v>
      </c>
      <c r="AT10" s="999">
        <f t="shared" si="24"/>
        <v>8.4000000000000005e-002</v>
      </c>
      <c r="AU10" s="999">
        <f t="shared" si="24"/>
        <v>8.4000000000000005e-002</v>
      </c>
      <c r="AV10" s="999">
        <f t="shared" si="24"/>
        <v>6.8000000000000005e-002</v>
      </c>
      <c r="AW10" s="999">
        <f t="shared" si="24"/>
        <v>8.8999999999999996e-002</v>
      </c>
      <c r="AX10" s="999">
        <f t="shared" si="24"/>
        <v>8.8999999999999996e-002</v>
      </c>
      <c r="AY10" s="999">
        <f t="shared" si="24"/>
        <v>6.4000000000000001e-002</v>
      </c>
      <c r="AZ10" s="999">
        <f t="shared" si="24"/>
        <v>6.4000000000000001e-002</v>
      </c>
      <c r="BA10" s="999">
        <f t="shared" si="24"/>
        <v>5.8000000000000003e-002</v>
      </c>
      <c r="BB10" s="999">
        <f t="shared" si="24"/>
        <v>5.7000000000000002e-002</v>
      </c>
      <c r="BC10" s="999">
        <f t="shared" si="24"/>
        <v>6.4000000000000001e-002</v>
      </c>
      <c r="BD10" s="999">
        <f t="shared" si="24"/>
        <v>6.4000000000000001e-002</v>
      </c>
      <c r="BE10" s="999">
        <f t="shared" si="24"/>
        <v>8.2000000000000003e-002</v>
      </c>
      <c r="BF10" s="999">
        <f t="shared" si="24"/>
        <v>8.2000000000000003e-002</v>
      </c>
      <c r="BG10" s="999">
        <f t="shared" si="24"/>
        <v>0.129</v>
      </c>
      <c r="BH10" s="999">
        <f t="shared" si="24"/>
        <v>7.1999999999999995e-002</v>
      </c>
      <c r="BI10" s="999">
        <f t="shared" si="24"/>
        <v>0.105</v>
      </c>
      <c r="BJ10" s="999">
        <f t="shared" si="24"/>
        <v>7.3999999999999996e-002</v>
      </c>
      <c r="BK10" s="999">
        <f t="shared" si="24"/>
        <v>6.9999999999999993e-002</v>
      </c>
      <c r="BL10" s="999">
        <f t="shared" si="24"/>
        <v>6.9999999999999993e-002</v>
      </c>
      <c r="BM10" s="999">
        <f t="shared" si="24"/>
        <v>0.11499999999999999</v>
      </c>
      <c r="BN10" s="999">
        <f t="shared" si="24"/>
        <v>0.10100000000000001</v>
      </c>
      <c r="BO10" s="999">
        <f t="shared" si="24"/>
        <v>6.1000000000000006e-002</v>
      </c>
      <c r="BP10" s="999">
        <f t="shared" si="24"/>
        <v>7.5999999999999998e-002</v>
      </c>
      <c r="BQ10" s="999">
        <f t="shared" si="24"/>
        <v>7.5999999999999998e-002</v>
      </c>
      <c r="BR10" s="999">
        <f t="shared" si="24"/>
        <v>6.7000000000000004e-002</v>
      </c>
      <c r="BS10" s="999">
        <f t="shared" si="24"/>
        <v>6.5000000000000002e-002</v>
      </c>
      <c r="BT10" s="999">
        <f t="shared" si="24"/>
        <v>6.5000000000000002e-002</v>
      </c>
      <c r="BU10" s="1103"/>
      <c r="BW10" s="1098">
        <v>8</v>
      </c>
      <c r="BX10" s="1094" t="s">
        <v>332</v>
      </c>
      <c r="BY10" s="1042">
        <v>0.32800000000000001</v>
      </c>
      <c r="BZ10" s="1042">
        <v>0.27400000000000002</v>
      </c>
      <c r="CA10" s="1042">
        <v>0.32800000000000001</v>
      </c>
      <c r="CB10" s="1042">
        <v>0.30299999999999999</v>
      </c>
      <c r="CC10" s="1021" t="s">
        <v>2187</v>
      </c>
      <c r="CD10" s="1042">
        <v>6.7999999999999991e-002</v>
      </c>
      <c r="CE10" s="1021" t="s">
        <v>2187</v>
      </c>
      <c r="CF10" s="1021" t="s">
        <v>2187</v>
      </c>
      <c r="CG10" s="1042">
        <v>0.11799999999999999</v>
      </c>
      <c r="CH10" s="1042">
        <v>0.11599999999999999</v>
      </c>
      <c r="CI10" s="1042">
        <v>0.11599999999999999</v>
      </c>
      <c r="CJ10" s="1021" t="s">
        <v>2187</v>
      </c>
      <c r="CK10" s="1042">
        <v>8.3999999999999991e-002</v>
      </c>
      <c r="CL10" s="1042">
        <v>7.8e-002</v>
      </c>
      <c r="CM10" s="1042">
        <v>7.6999999999999999e-002</v>
      </c>
      <c r="CN10" s="1021" t="s">
        <v>2187</v>
      </c>
      <c r="CO10" s="1042">
        <v>8.3999999999999991e-002</v>
      </c>
      <c r="CP10" s="1042">
        <v>0.121</v>
      </c>
      <c r="CQ10" s="1042">
        <v>0.121</v>
      </c>
      <c r="CR10" s="1042">
        <v>0.16799999999999998</v>
      </c>
      <c r="CS10" s="1042">
        <v>0.106</v>
      </c>
      <c r="CT10" s="1042">
        <v>0.13900000000000001</v>
      </c>
      <c r="CU10" s="1042">
        <v>0.108</v>
      </c>
      <c r="CV10" s="1021" t="s">
        <v>2187</v>
      </c>
      <c r="CW10" s="1021" t="s">
        <v>2187</v>
      </c>
      <c r="CX10" s="1043">
        <v>0.18</v>
      </c>
      <c r="CY10" s="1043">
        <v>0.16600000000000001</v>
      </c>
      <c r="CZ10" s="1021" t="s">
        <v>2187</v>
      </c>
      <c r="DA10" s="1021" t="s">
        <v>2187</v>
      </c>
      <c r="DB10" s="1021" t="s">
        <v>2187</v>
      </c>
      <c r="DC10" s="1021" t="s">
        <v>2187</v>
      </c>
      <c r="DD10" s="1021" t="s">
        <v>2187</v>
      </c>
      <c r="DE10" s="1021" t="s">
        <v>2187</v>
      </c>
      <c r="DF10" s="1103"/>
      <c r="DG10" s="1103"/>
      <c r="DH10" s="1103"/>
      <c r="DI10" s="1103"/>
      <c r="DJ10" s="1103"/>
      <c r="DK10" s="1103"/>
      <c r="DM10" s="1098">
        <v>2</v>
      </c>
      <c r="DN10" s="1098">
        <v>4</v>
      </c>
      <c r="DO10" s="1098" t="str">
        <f t="shared" si="1"/>
        <v>処遇加算Ⅰ特定加算Ⅰベア加算なしから新加算Ⅳ</v>
      </c>
      <c r="DP10" s="1000">
        <f t="shared" si="13"/>
        <v>-7.1000000000000008e-002</v>
      </c>
      <c r="DQ10" s="1000">
        <f t="shared" si="13"/>
        <v>-5.1000000000000018e-002</v>
      </c>
      <c r="DR10" s="1000">
        <f t="shared" si="13"/>
        <v>-7.1000000000000008e-002</v>
      </c>
      <c r="DS10" s="1000">
        <f t="shared" si="13"/>
        <v>-6.1000000000000026e-002</v>
      </c>
      <c r="DT10" s="1000">
        <f t="shared" si="13"/>
        <v>-1.1999999999999983e-002</v>
      </c>
      <c r="DU10" s="1000">
        <f t="shared" si="13"/>
        <v>-3.0000000000000027e-003</v>
      </c>
      <c r="DV10" s="1000">
        <f t="shared" si="13"/>
        <v>7.9999999999999932e-003</v>
      </c>
      <c r="DW10" s="1000">
        <f t="shared" si="13"/>
        <v>7.9999999999999932e-003</v>
      </c>
      <c r="DX10" s="1000">
        <f t="shared" si="13"/>
        <v>1.3999999999999999e-002</v>
      </c>
      <c r="DY10" s="1000">
        <f t="shared" si="13"/>
        <v>-2.700000000000001e-002</v>
      </c>
      <c r="DZ10" s="1000">
        <f t="shared" si="13"/>
        <v>-2.700000000000001e-002</v>
      </c>
      <c r="EA10" s="1000">
        <f t="shared" si="13"/>
        <v>-1.2000000000000011e-002</v>
      </c>
      <c r="EB10" s="1000">
        <f t="shared" si="13"/>
        <v>-1.2000000000000011e-002</v>
      </c>
      <c r="EC10" s="1000">
        <f t="shared" si="13"/>
        <v>-1.100000000000001e-002</v>
      </c>
      <c r="ED10" s="1000">
        <f t="shared" si="13"/>
        <v>-9.000000000000008e-003</v>
      </c>
      <c r="EE10" s="1000">
        <f t="shared" si="13"/>
        <v>-1.2000000000000011e-002</v>
      </c>
      <c r="EF10" s="1000">
        <f t="shared" si="13"/>
        <v>-1.2000000000000011e-002</v>
      </c>
      <c r="EG10" s="1000">
        <f t="shared" si="13"/>
        <v>0</v>
      </c>
      <c r="EH10" s="1000">
        <f t="shared" si="13"/>
        <v>0</v>
      </c>
      <c r="EI10" s="1000">
        <f t="shared" si="13"/>
        <v>-1.699999999999996e-002</v>
      </c>
      <c r="EJ10" s="1000">
        <f t="shared" si="13"/>
        <v>2.0000000000000018e-003</v>
      </c>
      <c r="EK10" s="1000">
        <f t="shared" si="13"/>
        <v>-1.0000000000000009e-002</v>
      </c>
      <c r="EL10" s="1000">
        <f t="shared" si="13"/>
        <v>1.0000000000000009e-003</v>
      </c>
      <c r="EM10" s="1000">
        <f t="shared" si="13"/>
        <v>4.0000000000000036e-003</v>
      </c>
      <c r="EN10" s="1000">
        <f t="shared" si="13"/>
        <v>4.0000000000000036e-003</v>
      </c>
      <c r="EO10" s="1000">
        <f t="shared" si="13"/>
        <v>-1.0000000000000286e-003</v>
      </c>
      <c r="EP10" s="1000">
        <f t="shared" si="13"/>
        <v>5.0000000000000044e-003</v>
      </c>
      <c r="EQ10" s="1000">
        <f t="shared" si="13"/>
        <v>-1.100000000000001e-002</v>
      </c>
      <c r="ER10" s="1000">
        <f t="shared" si="13"/>
        <v>-1.2999999999999998e-002</v>
      </c>
      <c r="ES10" s="1000">
        <f t="shared" si="13"/>
        <v>-1.2999999999999998e-002</v>
      </c>
      <c r="ET10" s="1000">
        <f t="shared" si="13"/>
        <v>-1.4000000000000012e-002</v>
      </c>
      <c r="EU10" s="1000">
        <f t="shared" si="13"/>
        <v>-1.4000000000000012e-002</v>
      </c>
      <c r="EV10" s="1000">
        <f t="shared" si="13"/>
        <v>-1.3000000000000012e-002</v>
      </c>
      <c r="EY10" s="1098" t="s">
        <v>2232</v>
      </c>
      <c r="EZ10" s="1000">
        <f t="shared" si="16"/>
        <v>-0.26007326007326009</v>
      </c>
      <c r="FA10" s="1000">
        <f t="shared" si="16"/>
        <v>-0.23287671232876719</v>
      </c>
      <c r="FB10" s="1000">
        <f t="shared" si="16"/>
        <v>-0.26007326007326009</v>
      </c>
      <c r="FC10" s="1000">
        <f t="shared" si="16"/>
        <v>-0.24596774193548401</v>
      </c>
      <c r="FD10" s="1000">
        <f>DT10/CC6</f>
        <v>-8.6956521739130307e-002</v>
      </c>
      <c r="FE10" s="1000">
        <f>DU10/CD6</f>
        <v>-5.4545454545454598e-002</v>
      </c>
      <c r="FF10" s="1000">
        <f t="shared" si="21"/>
        <v>6.9565217391304293e-002</v>
      </c>
      <c r="FG10" s="1000">
        <f t="shared" si="21"/>
        <v>6.9565217391304293e-002</v>
      </c>
      <c r="FH10" s="1000">
        <f t="shared" si="17"/>
        <v>0.14141414141414138</v>
      </c>
      <c r="FI10" s="1000">
        <f t="shared" si="17"/>
        <v>-0.33750000000000013</v>
      </c>
      <c r="FJ10" s="1000">
        <f t="shared" si="17"/>
        <v>-0.33750000000000013</v>
      </c>
      <c r="FK10" s="1000">
        <f t="shared" si="17"/>
        <v>-0.17391304347826103</v>
      </c>
      <c r="FL10" s="1000">
        <f t="shared" si="17"/>
        <v>-0.17391304347826103</v>
      </c>
      <c r="FM10" s="1000">
        <f t="shared" si="17"/>
        <v>-0.17460317460317476</v>
      </c>
      <c r="FN10" s="1000">
        <f t="shared" si="17"/>
        <v>-0.14516129032258077</v>
      </c>
      <c r="FO10" s="1000">
        <f>EE10/CN6</f>
        <v>-0.17391304347826103</v>
      </c>
      <c r="FP10" s="1000">
        <f t="shared" si="18"/>
        <v>-0.17391304347826103</v>
      </c>
      <c r="FQ10" s="1000">
        <f t="shared" si="18"/>
        <v>0</v>
      </c>
      <c r="FR10" s="1000">
        <f t="shared" si="18"/>
        <v>0</v>
      </c>
      <c r="FS10" s="1000">
        <f t="shared" si="18"/>
        <v>-0.11184210526315762</v>
      </c>
      <c r="FT10" s="1000">
        <f t="shared" si="18"/>
        <v>2.0833333333333353e-002</v>
      </c>
      <c r="FU10" s="1000">
        <f t="shared" si="18"/>
        <v>-7.7519379844961309e-002</v>
      </c>
      <c r="FV10" s="1000">
        <f t="shared" si="18"/>
        <v>1.0204081632653069e-002</v>
      </c>
      <c r="FW10" s="1000">
        <f t="shared" si="22"/>
        <v>4.1666666666666706e-002</v>
      </c>
      <c r="FX10" s="1000">
        <f t="shared" si="22"/>
        <v>4.1666666666666706e-002</v>
      </c>
      <c r="FY10" s="1000">
        <f t="shared" si="19"/>
        <v>-7.0921985815604873e-003</v>
      </c>
      <c r="FZ10" s="1000">
        <f t="shared" si="19"/>
        <v>3.9370078740157514e-002</v>
      </c>
      <c r="GA10" s="1000">
        <f t="shared" si="23"/>
        <v>-0.16417910447761208</v>
      </c>
      <c r="GB10" s="1000">
        <f t="shared" si="23"/>
        <v>-0.16049382716049379</v>
      </c>
      <c r="GC10" s="1000">
        <f t="shared" si="23"/>
        <v>-0.16049382716049379</v>
      </c>
      <c r="GD10" s="1000">
        <f t="shared" si="23"/>
        <v>-0.19718309859154948</v>
      </c>
      <c r="GE10" s="1000">
        <f t="shared" si="23"/>
        <v>-0.20289855072463789</v>
      </c>
      <c r="GF10" s="1000">
        <f t="shared" si="23"/>
        <v>-0.18840579710144947</v>
      </c>
    </row>
    <row r="11" spans="2:188" ht="24">
      <c r="B11" s="1092">
        <v>9</v>
      </c>
      <c r="C11" s="1093" t="s">
        <v>313</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9</v>
      </c>
      <c r="AM11" s="1094" t="s">
        <v>2132</v>
      </c>
      <c r="AN11" s="999">
        <f t="shared" ref="AN11:BT11" si="25">D4+D8+D10</f>
        <v>0.3</v>
      </c>
      <c r="AO11" s="999">
        <f t="shared" si="25"/>
        <v>0.246</v>
      </c>
      <c r="AP11" s="999">
        <f t="shared" si="25"/>
        <v>0.3</v>
      </c>
      <c r="AQ11" s="999">
        <f t="shared" si="25"/>
        <v>0.27499999999999997</v>
      </c>
      <c r="AR11" s="999" t="e">
        <f t="shared" si="25"/>
        <v>#VALUE!</v>
      </c>
      <c r="AS11" s="999">
        <f t="shared" si="25"/>
        <v>5.5999999999999994e-002</v>
      </c>
      <c r="AT11" s="999" t="e">
        <f t="shared" si="25"/>
        <v>#VALUE!</v>
      </c>
      <c r="AU11" s="999" t="e">
        <f t="shared" si="25"/>
        <v>#VALUE!</v>
      </c>
      <c r="AV11" s="999">
        <f t="shared" si="25"/>
        <v>9.4e-002</v>
      </c>
      <c r="AW11" s="999">
        <f t="shared" si="25"/>
        <v>0.10299999999999999</v>
      </c>
      <c r="AX11" s="999">
        <f t="shared" si="25"/>
        <v>0.10299999999999999</v>
      </c>
      <c r="AY11" s="999">
        <f t="shared" si="25"/>
        <v>7.4999999999999997e-002</v>
      </c>
      <c r="AZ11" s="999">
        <f t="shared" si="25"/>
        <v>7.4999999999999997e-002</v>
      </c>
      <c r="BA11" s="999">
        <f t="shared" si="25"/>
        <v>6.9000000000000006e-002</v>
      </c>
      <c r="BB11" s="999">
        <f t="shared" si="25"/>
        <v>6.8000000000000005e-002</v>
      </c>
      <c r="BC11" s="999" t="e">
        <f t="shared" si="25"/>
        <v>#VALUE!</v>
      </c>
      <c r="BD11" s="999">
        <f t="shared" si="25"/>
        <v>7.4999999999999997e-002</v>
      </c>
      <c r="BE11" s="999">
        <f t="shared" si="25"/>
        <v>0.105</v>
      </c>
      <c r="BF11" s="999">
        <f t="shared" si="25"/>
        <v>0.105</v>
      </c>
      <c r="BG11" s="999">
        <f t="shared" si="25"/>
        <v>0.152</v>
      </c>
      <c r="BH11" s="999">
        <f t="shared" si="25"/>
        <v>8.8999999999999996e-002</v>
      </c>
      <c r="BI11" s="999">
        <f t="shared" si="25"/>
        <v>0.122</v>
      </c>
      <c r="BJ11" s="999">
        <f t="shared" si="25"/>
        <v>9.0999999999999998e-002</v>
      </c>
      <c r="BK11" s="999" t="e">
        <f t="shared" si="25"/>
        <v>#VALUE!</v>
      </c>
      <c r="BL11" s="999" t="e">
        <f t="shared" si="25"/>
        <v>#VALUE!</v>
      </c>
      <c r="BM11" s="999">
        <f t="shared" si="25"/>
        <v>0.14899999999999999</v>
      </c>
      <c r="BN11" s="999">
        <f t="shared" si="25"/>
        <v>0.13500000000000001</v>
      </c>
      <c r="BO11" s="999" t="e">
        <f t="shared" si="25"/>
        <v>#VALUE!</v>
      </c>
      <c r="BP11" s="999" t="e">
        <f t="shared" si="25"/>
        <v>#VALUE!</v>
      </c>
      <c r="BQ11" s="999" t="e">
        <f t="shared" si="25"/>
        <v>#VALUE!</v>
      </c>
      <c r="BR11" s="999" t="e">
        <f t="shared" si="25"/>
        <v>#VALUE!</v>
      </c>
      <c r="BS11" s="999" t="e">
        <f t="shared" si="25"/>
        <v>#VALUE!</v>
      </c>
      <c r="BT11" s="999" t="e">
        <f t="shared" si="25"/>
        <v>#VALUE!</v>
      </c>
      <c r="BU11" s="1103"/>
      <c r="BW11" s="1098">
        <v>9</v>
      </c>
      <c r="BX11" s="1094" t="s">
        <v>334</v>
      </c>
      <c r="BY11" s="1042">
        <v>0.29800000000000004</v>
      </c>
      <c r="BZ11" s="1042">
        <v>0.24399999999999999</v>
      </c>
      <c r="CA11" s="1042">
        <v>0.29800000000000004</v>
      </c>
      <c r="CB11" s="1042">
        <v>0.27300000000000002</v>
      </c>
      <c r="CC11" s="1042">
        <v>0.154</v>
      </c>
      <c r="CD11" s="1042">
        <v>5.7999999999999996e-002</v>
      </c>
      <c r="CE11" s="1042">
        <v>0.10800000000000001</v>
      </c>
      <c r="CF11" s="1042">
        <v>0.10800000000000001</v>
      </c>
      <c r="CG11" s="1042">
        <v>9.1999999999999998e-002</v>
      </c>
      <c r="CH11" s="1042">
        <v>0.10199999999999999</v>
      </c>
      <c r="CI11" s="1042">
        <v>0.10199999999999999</v>
      </c>
      <c r="CJ11" s="1021" t="s">
        <v>2187</v>
      </c>
      <c r="CK11" s="1042">
        <v>7.2999999999999995e-002</v>
      </c>
      <c r="CL11" s="1042">
        <v>6.7000000000000004e-002</v>
      </c>
      <c r="CM11" s="1042">
        <v>6.6000000000000003e-002</v>
      </c>
      <c r="CN11" s="1042">
        <v>7.2999999999999995e-002</v>
      </c>
      <c r="CO11" s="1042">
        <v>7.2999999999999995e-002</v>
      </c>
      <c r="CP11" s="1042">
        <v>9.8000000000000004e-002</v>
      </c>
      <c r="CQ11" s="1042">
        <v>9.8000000000000004e-002</v>
      </c>
      <c r="CR11" s="1042">
        <v>0.14500000000000002</v>
      </c>
      <c r="CS11" s="1042">
        <v>8.8999999999999996e-002</v>
      </c>
      <c r="CT11" s="1042">
        <v>0.122</v>
      </c>
      <c r="CU11" s="1042">
        <v>9.0999999999999998e-002</v>
      </c>
      <c r="CV11" s="1043">
        <v>8.6999999999999994e-002</v>
      </c>
      <c r="CW11" s="1043">
        <v>8.6999999999999994e-002</v>
      </c>
      <c r="CX11" s="1043">
        <v>0.14599999999999999</v>
      </c>
      <c r="CY11" s="1043">
        <v>0.13200000000000001</v>
      </c>
      <c r="CZ11" s="1043">
        <v>7.3000000000000009e-002</v>
      </c>
      <c r="DA11" s="1043">
        <v>8.8999999999999996e-002</v>
      </c>
      <c r="DB11" s="1043">
        <v>8.8999999999999996e-002</v>
      </c>
      <c r="DC11" s="1043">
        <v>7.5999999999999998e-002</v>
      </c>
      <c r="DD11" s="1043">
        <v>7.3999999999999996e-002</v>
      </c>
      <c r="DE11" s="1043">
        <v>7.3999999999999996e-002</v>
      </c>
      <c r="DF11" s="1103"/>
      <c r="DG11" s="1103"/>
      <c r="DH11" s="1103"/>
      <c r="DI11" s="1103"/>
      <c r="DJ11" s="1103"/>
      <c r="DK11" s="1103"/>
      <c r="DM11" s="1098">
        <v>2</v>
      </c>
      <c r="DN11" s="1098">
        <v>5</v>
      </c>
      <c r="DO11" s="1098" t="str">
        <f t="shared" si="1"/>
        <v>処遇加算Ⅰ特定加算Ⅰベア加算なしから新加算Ⅴ（１）</v>
      </c>
      <c r="DP11" s="1000">
        <f t="shared" si="13"/>
        <v>2.8000000000000025e-002</v>
      </c>
      <c r="DQ11" s="1000">
        <f t="shared" si="13"/>
        <v>2.8000000000000025e-002</v>
      </c>
      <c r="DR11" s="1000">
        <f t="shared" si="13"/>
        <v>2.8000000000000025e-002</v>
      </c>
      <c r="DS11" s="1000">
        <f t="shared" si="13"/>
        <v>2.8000000000000025e-002</v>
      </c>
      <c r="DT11" s="1000">
        <f t="shared" si="13"/>
        <v>2.7999999999999997e-002</v>
      </c>
      <c r="DU11" s="1000">
        <f t="shared" si="13"/>
        <v>1.1999999999999997e-002</v>
      </c>
      <c r="DV11" s="1000">
        <f t="shared" si="13"/>
        <v>2.4000000000000007e-002</v>
      </c>
      <c r="DW11" s="1000">
        <f t="shared" si="13"/>
        <v>2.4000000000000007e-002</v>
      </c>
      <c r="DX11" s="1000">
        <f t="shared" si="13"/>
        <v>2.4000000000000007e-002</v>
      </c>
      <c r="DY11" s="1000">
        <f t="shared" si="13"/>
        <v>1.2999999999999998e-002</v>
      </c>
      <c r="DZ11" s="1000">
        <f t="shared" si="13"/>
        <v>1.2999999999999998e-002</v>
      </c>
      <c r="EA11" s="1000" t="e">
        <f t="shared" si="13"/>
        <v>#VALUE!</v>
      </c>
      <c r="EB11" s="1000">
        <f t="shared" si="13"/>
        <v>8.9999999999999941e-003</v>
      </c>
      <c r="EC11" s="1000">
        <f t="shared" si="13"/>
        <v>8.9999999999999941e-003</v>
      </c>
      <c r="ED11" s="1000">
        <f t="shared" si="13"/>
        <v>8.9999999999999941e-003</v>
      </c>
      <c r="EE11" s="1000">
        <f t="shared" si="13"/>
        <v>8.9999999999999941e-003</v>
      </c>
      <c r="EF11" s="1000">
        <f t="shared" si="13"/>
        <v>8.9999999999999941e-003</v>
      </c>
      <c r="EG11" s="1000">
        <f t="shared" si="13"/>
        <v>1.6e-002</v>
      </c>
      <c r="EH11" s="1000">
        <f t="shared" si="13"/>
        <v>1.6e-002</v>
      </c>
      <c r="EI11" s="1000">
        <f t="shared" si="13"/>
        <v>1.6000000000000014e-002</v>
      </c>
      <c r="EJ11" s="1000">
        <f t="shared" si="13"/>
        <v>1.7000000000000001e-002</v>
      </c>
      <c r="EK11" s="1000">
        <f t="shared" si="13"/>
        <v>1.7000000000000015e-002</v>
      </c>
      <c r="EL11" s="1000">
        <f t="shared" si="13"/>
        <v>1.7000000000000001e-002</v>
      </c>
      <c r="EM11" s="1000">
        <f t="shared" si="13"/>
        <v>1.7000000000000001e-002</v>
      </c>
      <c r="EN11" s="1000">
        <f t="shared" si="13"/>
        <v>1.7000000000000001e-002</v>
      </c>
      <c r="EO11" s="1000">
        <f t="shared" si="13"/>
        <v>3.1e-002</v>
      </c>
      <c r="EP11" s="1000">
        <f t="shared" si="13"/>
        <v>3.1e-002</v>
      </c>
      <c r="EQ11" s="1000">
        <f t="shared" si="13"/>
        <v>1.1999999999999997e-002</v>
      </c>
      <c r="ER11" s="1000">
        <f t="shared" si="13"/>
        <v>1.2999999999999998e-002</v>
      </c>
      <c r="ES11" s="1000">
        <f t="shared" si="13"/>
        <v>1.2999999999999998e-002</v>
      </c>
      <c r="ET11" s="1000">
        <f t="shared" si="13"/>
        <v>8.9999999999999941e-003</v>
      </c>
      <c r="EU11" s="1000">
        <f t="shared" si="13"/>
        <v>8.9999999999999941e-003</v>
      </c>
      <c r="EV11" s="1000">
        <f t="shared" si="13"/>
        <v>8.9999999999999941e-003</v>
      </c>
      <c r="EY11" s="1098" t="s">
        <v>1411</v>
      </c>
      <c r="EZ11" s="1000">
        <f t="shared" si="16"/>
        <v>7.5268817204301133e-002</v>
      </c>
      <c r="FA11" s="1000">
        <f t="shared" si="16"/>
        <v>9.3959731543624234e-002</v>
      </c>
      <c r="FB11" s="1000">
        <f t="shared" si="16"/>
        <v>7.5268817204301133e-002</v>
      </c>
      <c r="FC11" s="1000">
        <f t="shared" si="16"/>
        <v>8.3086053412462973e-002</v>
      </c>
      <c r="FD11" s="1000">
        <f>DT11/CC7</f>
        <v>0.15730337078651685</v>
      </c>
      <c r="FE11" s="1000">
        <f>DU11/CD7</f>
        <v>0.1714285714285714</v>
      </c>
      <c r="FF11" s="1000">
        <f t="shared" si="21"/>
        <v>0.18320610687022906</v>
      </c>
      <c r="FG11" s="1000">
        <f t="shared" si="21"/>
        <v>0.18320610687022906</v>
      </c>
      <c r="FH11" s="1000">
        <f>DX11/CG7</f>
        <v>0.22018348623853215</v>
      </c>
      <c r="FI11" s="1000">
        <f>DY11/CH7</f>
        <v>0.10833333333333331</v>
      </c>
      <c r="FJ11" s="1000">
        <f>DZ11/CI7</f>
        <v>0.10833333333333331</v>
      </c>
      <c r="FK11" s="1021" t="s">
        <v>2187</v>
      </c>
      <c r="FL11" s="1000">
        <f>EB11/CK7</f>
        <v>9.9999999999999936e-002</v>
      </c>
      <c r="FM11" s="1000">
        <f>EC11/CL7</f>
        <v>0.10843373493975896</v>
      </c>
      <c r="FN11" s="1000">
        <f>ED11/CM7</f>
        <v>0.11249999999999992</v>
      </c>
      <c r="FO11" s="1000">
        <f>EE11/CN7</f>
        <v>9.9999999999999936e-002</v>
      </c>
      <c r="FP11" s="1000">
        <f t="shared" si="18"/>
        <v>9.9999999999999936e-002</v>
      </c>
      <c r="FQ11" s="1000">
        <f t="shared" si="18"/>
        <v>0.13223140495867769</v>
      </c>
      <c r="FR11" s="1000">
        <f t="shared" si="18"/>
        <v>0.13223140495867769</v>
      </c>
      <c r="FS11" s="1000">
        <f t="shared" si="18"/>
        <v>8.6486486486486561e-002</v>
      </c>
      <c r="FT11" s="1000">
        <f t="shared" si="18"/>
        <v>0.15315315315315317</v>
      </c>
      <c r="FU11" s="1000">
        <f t="shared" si="18"/>
        <v>0.10897435897435905</v>
      </c>
      <c r="FV11" s="1000">
        <f t="shared" si="18"/>
        <v>0.14912280701754385</v>
      </c>
      <c r="FW11" s="1000">
        <f t="shared" si="22"/>
        <v>0.15596330275229359</v>
      </c>
      <c r="FX11" s="1000">
        <f t="shared" si="22"/>
        <v>0.15596330275229359</v>
      </c>
      <c r="FY11" s="1000">
        <f t="shared" si="19"/>
        <v>0.1791907514450867</v>
      </c>
      <c r="FZ11" s="1000">
        <f t="shared" si="19"/>
        <v>0.20261437908496732</v>
      </c>
      <c r="GA11" s="1000">
        <f t="shared" si="23"/>
        <v>0.13333333333333328</v>
      </c>
      <c r="GB11" s="1000">
        <f t="shared" si="23"/>
        <v>0.12149532710280372</v>
      </c>
      <c r="GC11" s="1000">
        <f t="shared" si="23"/>
        <v>0.12149532710280372</v>
      </c>
      <c r="GD11" s="1000">
        <f t="shared" si="23"/>
        <v>9.5744680851063774e-002</v>
      </c>
      <c r="GE11" s="1000">
        <f t="shared" si="23"/>
        <v>9.7826086956521674e-002</v>
      </c>
      <c r="GF11" s="1000">
        <f t="shared" si="23"/>
        <v>9.8901098901098841e-002</v>
      </c>
    </row>
    <row r="12" spans="2:188">
      <c r="AL12" s="1098">
        <v>10</v>
      </c>
      <c r="AM12" s="1094" t="s">
        <v>1749</v>
      </c>
      <c r="AN12" s="1042">
        <f t="shared" ref="AN12:BT12" si="26">D4+D8+D11</f>
        <v>0.255</v>
      </c>
      <c r="AO12" s="1042">
        <f t="shared" si="26"/>
        <v>0.20099999999999998</v>
      </c>
      <c r="AP12" s="1042">
        <f t="shared" si="26"/>
        <v>0.255</v>
      </c>
      <c r="AQ12" s="1042">
        <f t="shared" si="26"/>
        <v>0.23</v>
      </c>
      <c r="AR12" s="1042" t="e">
        <f t="shared" si="26"/>
        <v>#VALUE!</v>
      </c>
      <c r="AS12" s="1042">
        <f t="shared" si="26"/>
        <v>4.4999999999999998e-002</v>
      </c>
      <c r="AT12" s="1042" t="e">
        <f t="shared" si="26"/>
        <v>#VALUE!</v>
      </c>
      <c r="AU12" s="1042" t="e">
        <f t="shared" si="26"/>
        <v>#VALUE!</v>
      </c>
      <c r="AV12" s="1042">
        <f t="shared" si="26"/>
        <v>6.6000000000000003e-002</v>
      </c>
      <c r="AW12" s="1042">
        <f t="shared" si="26"/>
        <v>8.4999999999999992e-002</v>
      </c>
      <c r="AX12" s="1042">
        <f t="shared" si="26"/>
        <v>8.4999999999999992e-002</v>
      </c>
      <c r="AY12" s="1042">
        <f t="shared" si="26"/>
        <v>6.2e-002</v>
      </c>
      <c r="AZ12" s="1042">
        <f t="shared" si="26"/>
        <v>6.2e-002</v>
      </c>
      <c r="BA12" s="1042">
        <f t="shared" si="26"/>
        <v>5.6000000000000001e-002</v>
      </c>
      <c r="BB12" s="1042">
        <f t="shared" si="26"/>
        <v>5.5e-002</v>
      </c>
      <c r="BC12" s="1042" t="e">
        <f t="shared" si="26"/>
        <v>#VALUE!</v>
      </c>
      <c r="BD12" s="1042">
        <f t="shared" si="26"/>
        <v>6.2e-002</v>
      </c>
      <c r="BE12" s="1042">
        <f t="shared" si="26"/>
        <v>7.9000000000000001e-002</v>
      </c>
      <c r="BF12" s="1042">
        <f t="shared" si="26"/>
        <v>7.9000000000000001e-002</v>
      </c>
      <c r="BG12" s="1042">
        <f t="shared" si="26"/>
        <v>0.126</v>
      </c>
      <c r="BH12" s="1042">
        <f t="shared" si="26"/>
        <v>6.8999999999999992e-002</v>
      </c>
      <c r="BI12" s="1042">
        <f t="shared" si="26"/>
        <v>0.10199999999999999</v>
      </c>
      <c r="BJ12" s="1042">
        <f t="shared" si="26"/>
        <v>7.0999999999999994e-002</v>
      </c>
      <c r="BK12" s="1042" t="e">
        <f t="shared" si="26"/>
        <v>#VALUE!</v>
      </c>
      <c r="BL12" s="1042" t="e">
        <f t="shared" si="26"/>
        <v>#VALUE!</v>
      </c>
      <c r="BM12" s="1042">
        <f t="shared" si="26"/>
        <v>0.11099999999999999</v>
      </c>
      <c r="BN12" s="1042">
        <f t="shared" si="26"/>
        <v>9.7000000000000003e-002</v>
      </c>
      <c r="BO12" s="1042" t="e">
        <f t="shared" si="26"/>
        <v>#VALUE!</v>
      </c>
      <c r="BP12" s="1042" t="e">
        <f t="shared" si="26"/>
        <v>#VALUE!</v>
      </c>
      <c r="BQ12" s="1042" t="e">
        <f t="shared" si="26"/>
        <v>#VALUE!</v>
      </c>
      <c r="BR12" s="1042" t="e">
        <f t="shared" si="26"/>
        <v>#VALUE!</v>
      </c>
      <c r="BS12" s="1042" t="e">
        <f t="shared" si="26"/>
        <v>#VALUE!</v>
      </c>
      <c r="BT12" s="1042" t="e">
        <f t="shared" si="26"/>
        <v>#VALUE!</v>
      </c>
      <c r="BU12" s="1104"/>
      <c r="BW12" s="1098">
        <v>10</v>
      </c>
      <c r="BX12" s="1094" t="s">
        <v>238</v>
      </c>
      <c r="BY12" s="1042">
        <v>0.28300000000000003</v>
      </c>
      <c r="BZ12" s="1042">
        <v>0.22899999999999998</v>
      </c>
      <c r="CA12" s="1042">
        <v>0.28300000000000003</v>
      </c>
      <c r="CB12" s="1042">
        <v>0.25800000000000001</v>
      </c>
      <c r="CC12" s="1021" t="s">
        <v>2187</v>
      </c>
      <c r="CD12" s="1042">
        <v>5.6999999999999995e-002</v>
      </c>
      <c r="CE12" s="1021" t="s">
        <v>2187</v>
      </c>
      <c r="CF12" s="1021" t="s">
        <v>2187</v>
      </c>
      <c r="CG12" s="1042">
        <v>9.e-002</v>
      </c>
      <c r="CH12" s="1042">
        <v>9.799999999999999e-002</v>
      </c>
      <c r="CI12" s="1042">
        <v>9.799999999999999e-002</v>
      </c>
      <c r="CJ12" s="1021" t="s">
        <v>2187</v>
      </c>
      <c r="CK12" s="1042">
        <v>7.0999999999999994e-002</v>
      </c>
      <c r="CL12" s="1042">
        <v>6.5000000000000002e-002</v>
      </c>
      <c r="CM12" s="1042">
        <v>6.4000000000000001e-002</v>
      </c>
      <c r="CN12" s="1021" t="s">
        <v>2187</v>
      </c>
      <c r="CO12" s="1042">
        <v>7.0999999999999994e-002</v>
      </c>
      <c r="CP12" s="1042">
        <v>9.5000000000000001e-002</v>
      </c>
      <c r="CQ12" s="1042">
        <v>9.5000000000000001e-002</v>
      </c>
      <c r="CR12" s="1042">
        <v>0.14200000000000002</v>
      </c>
      <c r="CS12" s="1042">
        <v>8.5999999999999993e-002</v>
      </c>
      <c r="CT12" s="1042">
        <v>0.11899999999999999</v>
      </c>
      <c r="CU12" s="1042">
        <v>8.7999999999999995e-002</v>
      </c>
      <c r="CV12" s="1021" t="s">
        <v>2187</v>
      </c>
      <c r="CW12" s="1021" t="s">
        <v>2187</v>
      </c>
      <c r="CX12" s="1043">
        <v>0.14199999999999999</v>
      </c>
      <c r="CY12" s="1043">
        <v>0.128</v>
      </c>
      <c r="CZ12" s="1021" t="s">
        <v>2187</v>
      </c>
      <c r="DA12" s="1021" t="s">
        <v>2187</v>
      </c>
      <c r="DB12" s="1021" t="s">
        <v>2187</v>
      </c>
      <c r="DC12" s="1021" t="s">
        <v>2187</v>
      </c>
      <c r="DD12" s="1021" t="s">
        <v>2187</v>
      </c>
      <c r="DE12" s="1021" t="s">
        <v>2187</v>
      </c>
      <c r="DF12" s="1104"/>
      <c r="DG12" s="1104"/>
      <c r="DH12" s="1104"/>
      <c r="DI12" s="1104"/>
      <c r="DJ12" s="1104"/>
      <c r="DK12" s="1104"/>
      <c r="DM12" s="1098">
        <v>3</v>
      </c>
      <c r="DN12" s="1098">
        <v>1</v>
      </c>
      <c r="DO12" s="1098" t="str">
        <f t="shared" si="1"/>
        <v>処遇加算Ⅰ特定加算Ⅱベア加算から新加算Ⅰ</v>
      </c>
      <c r="DP12" s="1000">
        <f t="shared" ref="DP12:EV15" si="27">BY3-AN$5</f>
        <v>4.3000000000000038e-002</v>
      </c>
      <c r="DQ12" s="1000">
        <f t="shared" si="27"/>
        <v>4.3000000000000038e-002</v>
      </c>
      <c r="DR12" s="1000">
        <f t="shared" si="27"/>
        <v>4.3000000000000038e-002</v>
      </c>
      <c r="DS12" s="1000">
        <f t="shared" si="27"/>
        <v>4.3000000000000038e-002</v>
      </c>
      <c r="DT12" s="1000" t="e">
        <f t="shared" si="27"/>
        <v>#VALUE!</v>
      </c>
      <c r="DU12" s="1000">
        <f t="shared" si="27"/>
        <v>1.2999999999999998e-002</v>
      </c>
      <c r="DV12" s="1000" t="e">
        <f t="shared" si="27"/>
        <v>#VALUE!</v>
      </c>
      <c r="DW12" s="1000" t="e">
        <f t="shared" si="27"/>
        <v>#VALUE!</v>
      </c>
      <c r="DX12" s="1000">
        <f t="shared" si="27"/>
        <v>2.6000000000000009e-002</v>
      </c>
      <c r="DY12" s="1000">
        <f t="shared" si="27"/>
        <v>1.7000000000000001e-002</v>
      </c>
      <c r="DZ12" s="1000">
        <f t="shared" si="27"/>
        <v>1.7000000000000001e-002</v>
      </c>
      <c r="EA12" s="1000">
        <f t="shared" si="27"/>
        <v>1.0999999999999996e-002</v>
      </c>
      <c r="EB12" s="1000">
        <f t="shared" si="27"/>
        <v>1.0999999999999996e-002</v>
      </c>
      <c r="EC12" s="1000">
        <f t="shared" si="27"/>
        <v>1.0999999999999996e-002</v>
      </c>
      <c r="ED12" s="1000">
        <f t="shared" si="27"/>
        <v>1.0999999999999996e-002</v>
      </c>
      <c r="EE12" s="1000" t="e">
        <f t="shared" si="27"/>
        <v>#VALUE!</v>
      </c>
      <c r="EF12" s="1000">
        <f t="shared" si="27"/>
        <v>1.0999999999999996e-002</v>
      </c>
      <c r="EG12" s="1000">
        <f t="shared" si="27"/>
        <v>1.9000000000000017e-002</v>
      </c>
      <c r="EH12" s="1000">
        <f t="shared" si="27"/>
        <v>1.9000000000000017e-002</v>
      </c>
      <c r="EI12" s="1000">
        <f t="shared" si="27"/>
        <v>1.8999999999999989e-002</v>
      </c>
      <c r="EJ12" s="1000">
        <f t="shared" si="27"/>
        <v>2.0000000000000004e-002</v>
      </c>
      <c r="EK12" s="1000">
        <f t="shared" si="27"/>
        <v>1.999999999999999e-002</v>
      </c>
      <c r="EL12" s="1000">
        <f t="shared" si="27"/>
        <v>2.0000000000000004e-002</v>
      </c>
      <c r="EM12" s="1000" t="e">
        <f t="shared" si="27"/>
        <v>#VALUE!</v>
      </c>
      <c r="EN12" s="1000" t="e">
        <f t="shared" si="27"/>
        <v>#VALUE!</v>
      </c>
      <c r="EO12" s="1000">
        <f t="shared" si="27"/>
        <v>3.5000000000000003e-002</v>
      </c>
      <c r="EP12" s="1000">
        <f t="shared" si="27"/>
        <v>3.5000000000000003e-002</v>
      </c>
      <c r="EQ12" s="1000" t="e">
        <f t="shared" si="27"/>
        <v>#VALUE!</v>
      </c>
      <c r="ER12" s="1000" t="e">
        <f t="shared" si="27"/>
        <v>#VALUE!</v>
      </c>
      <c r="ES12" s="1000" t="e">
        <f t="shared" si="27"/>
        <v>#VALUE!</v>
      </c>
      <c r="ET12" s="1000" t="e">
        <f t="shared" si="27"/>
        <v>#VALUE!</v>
      </c>
      <c r="EU12" s="1000" t="e">
        <f t="shared" si="27"/>
        <v>#VALUE!</v>
      </c>
      <c r="EV12" s="1000" t="e">
        <f t="shared" si="27"/>
        <v>#VALUE!</v>
      </c>
      <c r="EY12" s="1098" t="s">
        <v>2233</v>
      </c>
      <c r="EZ12" s="1000">
        <f t="shared" ref="EZ12:FC15" si="28">DP12/BY3</f>
        <v>0.10311750599520392</v>
      </c>
      <c r="FA12" s="1000">
        <f t="shared" si="28"/>
        <v>0.12536443148688056</v>
      </c>
      <c r="FB12" s="1000">
        <f t="shared" si="28"/>
        <v>0.10311750599520392</v>
      </c>
      <c r="FC12" s="1000">
        <f t="shared" si="28"/>
        <v>0.11256544502617812</v>
      </c>
      <c r="FD12" s="1021" t="s">
        <v>2187</v>
      </c>
      <c r="FE12" s="1000">
        <f>DU12/CD3</f>
        <v>0.16049382716049382</v>
      </c>
      <c r="FF12" s="1021" t="s">
        <v>2187</v>
      </c>
      <c r="FG12" s="1021" t="s">
        <v>2187</v>
      </c>
      <c r="FH12" s="1000">
        <f t="shared" ref="FH12:FN15" si="29">DX12/CG3</f>
        <v>0.18978102189781026</v>
      </c>
      <c r="FI12" s="1000">
        <f t="shared" si="29"/>
        <v>0.12318840579710144</v>
      </c>
      <c r="FJ12" s="1000">
        <f t="shared" si="29"/>
        <v>0.12318840579710144</v>
      </c>
      <c r="FK12" s="1000">
        <f t="shared" si="29"/>
        <v>0.10679611650485434</v>
      </c>
      <c r="FL12" s="1000">
        <f t="shared" si="29"/>
        <v>0.10679611650485434</v>
      </c>
      <c r="FM12" s="1000">
        <f t="shared" si="29"/>
        <v>0.11458333333333329</v>
      </c>
      <c r="FN12" s="1000">
        <f t="shared" si="29"/>
        <v>0.11827956989247307</v>
      </c>
      <c r="FO12" s="1021" t="s">
        <v>2187</v>
      </c>
      <c r="FP12" s="1000">
        <f t="shared" ref="FP12:FV15" si="30">EF12/CO3</f>
        <v>0.10679611650485434</v>
      </c>
      <c r="FQ12" s="1000">
        <f t="shared" si="30"/>
        <v>0.1292517006802722</v>
      </c>
      <c r="FR12" s="1000">
        <f t="shared" si="30"/>
        <v>0.1292517006802722</v>
      </c>
      <c r="FS12" s="1000">
        <f t="shared" si="30"/>
        <v>9.0047393364928868e-002</v>
      </c>
      <c r="FT12" s="1000">
        <f t="shared" si="30"/>
        <v>0.15267175572519087</v>
      </c>
      <c r="FU12" s="1000">
        <f t="shared" si="30"/>
        <v>0.11363636363636359</v>
      </c>
      <c r="FV12" s="1000">
        <f t="shared" si="30"/>
        <v>0.1492537313432836</v>
      </c>
      <c r="FW12" s="1021" t="s">
        <v>2187</v>
      </c>
      <c r="FX12" s="1021" t="s">
        <v>2187</v>
      </c>
      <c r="FY12" s="1000">
        <f t="shared" ref="FY12:FZ15" si="31">EO12/CX3</f>
        <v>0.16587677725118483</v>
      </c>
      <c r="FZ12" s="1000">
        <f t="shared" si="31"/>
        <v>0.18324607329842935</v>
      </c>
      <c r="GA12" s="1021" t="s">
        <v>2187</v>
      </c>
      <c r="GB12" s="1021" t="s">
        <v>2187</v>
      </c>
      <c r="GC12" s="1021" t="s">
        <v>2187</v>
      </c>
      <c r="GD12" s="1021" t="s">
        <v>2187</v>
      </c>
      <c r="GE12" s="1021" t="s">
        <v>2187</v>
      </c>
      <c r="GF12" s="1021" t="s">
        <v>2187</v>
      </c>
    </row>
    <row r="13" spans="2:188">
      <c r="AL13" s="1098">
        <v>11</v>
      </c>
      <c r="AM13" s="1094" t="s">
        <v>1720</v>
      </c>
      <c r="AN13" s="999">
        <f t="shared" ref="AN13:BT13" si="32">D4+D9+D10</f>
        <v>0.245</v>
      </c>
      <c r="AO13" s="999">
        <f t="shared" si="32"/>
        <v>0.191</v>
      </c>
      <c r="AP13" s="999">
        <f t="shared" si="32"/>
        <v>0.245</v>
      </c>
      <c r="AQ13" s="999">
        <f t="shared" si="32"/>
        <v>0.21999999999999997</v>
      </c>
      <c r="AR13" s="999">
        <f t="shared" si="32"/>
        <v>0.11</v>
      </c>
      <c r="AS13" s="999">
        <f t="shared" si="32"/>
        <v>4.2999999999999997e-002</v>
      </c>
      <c r="AT13" s="999">
        <f t="shared" si="32"/>
        <v>9.0999999999999998e-002</v>
      </c>
      <c r="AU13" s="999">
        <f t="shared" si="32"/>
        <v>9.0999999999999998e-002</v>
      </c>
      <c r="AV13" s="999">
        <f t="shared" si="32"/>
        <v>7.4999999999999997e-002</v>
      </c>
      <c r="AW13" s="999">
        <f t="shared" si="32"/>
        <v>6.7000000000000004e-002</v>
      </c>
      <c r="AX13" s="999">
        <f t="shared" si="32"/>
        <v>6.7000000000000004e-002</v>
      </c>
      <c r="AY13" s="999">
        <f t="shared" si="32"/>
        <v>6.e-002</v>
      </c>
      <c r="AZ13" s="999">
        <f t="shared" si="32"/>
        <v>6.e-002</v>
      </c>
      <c r="BA13" s="999">
        <f t="shared" si="32"/>
        <v>5.3999999999999999e-002</v>
      </c>
      <c r="BB13" s="999">
        <f t="shared" si="32"/>
        <v>5.2999999999999999e-002</v>
      </c>
      <c r="BC13" s="999">
        <f t="shared" si="32"/>
        <v>6.e-002</v>
      </c>
      <c r="BD13" s="999">
        <f t="shared" si="32"/>
        <v>6.e-002</v>
      </c>
      <c r="BE13" s="999">
        <f t="shared" si="32"/>
        <v>8.8999999999999996e-002</v>
      </c>
      <c r="BF13" s="999">
        <f t="shared" si="32"/>
        <v>8.8999999999999996e-002</v>
      </c>
      <c r="BG13" s="999">
        <f t="shared" si="32"/>
        <v>0.13600000000000001</v>
      </c>
      <c r="BH13" s="999">
        <f t="shared" si="32"/>
        <v>7.9000000000000001e-002</v>
      </c>
      <c r="BI13" s="999">
        <f t="shared" si="32"/>
        <v>0.112</v>
      </c>
      <c r="BJ13" s="999">
        <f t="shared" si="32"/>
        <v>8.1000000000000003e-002</v>
      </c>
      <c r="BK13" s="999">
        <f t="shared" si="32"/>
        <v>7.9000000000000001e-002</v>
      </c>
      <c r="BL13" s="999">
        <f t="shared" si="32"/>
        <v>7.9000000000000001e-002</v>
      </c>
      <c r="BM13" s="999">
        <f t="shared" si="32"/>
        <v>0.10999999999999999</v>
      </c>
      <c r="BN13" s="999">
        <f t="shared" si="32"/>
        <v>9.6000000000000002e-002</v>
      </c>
      <c r="BO13" s="999">
        <f t="shared" si="32"/>
        <v>5.5000000000000007e-002</v>
      </c>
      <c r="BP13" s="999">
        <f t="shared" si="32"/>
        <v>6.8000000000000005e-002</v>
      </c>
      <c r="BQ13" s="999">
        <f t="shared" si="32"/>
        <v>6.8000000000000005e-002</v>
      </c>
      <c r="BR13" s="999">
        <f t="shared" si="32"/>
        <v>6.2e-002</v>
      </c>
      <c r="BS13" s="999">
        <f t="shared" si="32"/>
        <v>6.e-002</v>
      </c>
      <c r="BT13" s="999">
        <f t="shared" si="32"/>
        <v>6.e-002</v>
      </c>
      <c r="BU13" s="1103"/>
      <c r="BW13" s="1098">
        <v>11</v>
      </c>
      <c r="BX13" s="1094" t="s">
        <v>96</v>
      </c>
      <c r="BY13" s="1042">
        <v>0.254</v>
      </c>
      <c r="BZ13" s="1042">
        <v>0.224</v>
      </c>
      <c r="CA13" s="1042">
        <v>0.254</v>
      </c>
      <c r="CB13" s="1042">
        <v>0.24000000000000002</v>
      </c>
      <c r="CC13" s="1042">
        <v>0.17</v>
      </c>
      <c r="CD13" s="1042">
        <v>5.4999999999999993e-002</v>
      </c>
      <c r="CE13" s="1042">
        <v>0.10800000000000001</v>
      </c>
      <c r="CF13" s="1042">
        <v>0.10800000000000001</v>
      </c>
      <c r="CG13" s="1042">
        <v>9.9000000000000005e-002</v>
      </c>
      <c r="CH13" s="1042">
        <v>9.8000000000000004e-002</v>
      </c>
      <c r="CI13" s="1042">
        <v>9.8000000000000004e-002</v>
      </c>
      <c r="CJ13" s="1021" t="s">
        <v>2187</v>
      </c>
      <c r="CK13" s="1042">
        <v>6.4999999999999988e-002</v>
      </c>
      <c r="CL13" s="1042">
        <v>6.2e-002</v>
      </c>
      <c r="CM13" s="1042">
        <v>6.0999999999999999e-002</v>
      </c>
      <c r="CN13" s="1042">
        <v>6.4999999999999988e-002</v>
      </c>
      <c r="CO13" s="1042">
        <v>6.4999999999999988e-002</v>
      </c>
      <c r="CP13" s="1042">
        <v>9.6000000000000002e-002</v>
      </c>
      <c r="CQ13" s="1042">
        <v>9.6000000000000002e-002</v>
      </c>
      <c r="CR13" s="1042">
        <v>0.122</v>
      </c>
      <c r="CS13" s="1042">
        <v>8.3000000000000004e-002</v>
      </c>
      <c r="CT13" s="1042">
        <v>0.10100000000000001</v>
      </c>
      <c r="CU13" s="1042">
        <v>8.4000000000000005e-002</v>
      </c>
      <c r="CV13" s="1043">
        <v>8.1000000000000003e-002</v>
      </c>
      <c r="CW13" s="1043">
        <v>8.1000000000000003e-002</v>
      </c>
      <c r="CX13" s="1043">
        <v>0.152</v>
      </c>
      <c r="CY13" s="1043">
        <v>0.14399999999999999</v>
      </c>
      <c r="CZ13" s="1043">
        <v>6.5000000000000002e-002</v>
      </c>
      <c r="DA13" s="1043">
        <v>8.4999999999999992e-002</v>
      </c>
      <c r="DB13" s="1043">
        <v>8.4999999999999992e-002</v>
      </c>
      <c r="DC13" s="1043">
        <v>6.699999999999999e-002</v>
      </c>
      <c r="DD13" s="1043">
        <v>6.5999999999999989e-002</v>
      </c>
      <c r="DE13" s="1043">
        <v>6.5999999999999989e-002</v>
      </c>
      <c r="DF13" s="1104"/>
      <c r="DG13" s="1104"/>
      <c r="DH13" s="1104"/>
      <c r="DI13" s="1104"/>
      <c r="DJ13" s="1104"/>
      <c r="DK13" s="1104"/>
      <c r="DM13" s="1098">
        <v>3</v>
      </c>
      <c r="DN13" s="1098">
        <v>2</v>
      </c>
      <c r="DO13" s="1098" t="str">
        <f t="shared" si="1"/>
        <v>処遇加算Ⅰ特定加算Ⅱベア加算から新加算Ⅱ</v>
      </c>
      <c r="DP13" s="1000">
        <f t="shared" si="27"/>
        <v>2.8000000000000025e-002</v>
      </c>
      <c r="DQ13" s="1000">
        <f t="shared" si="27"/>
        <v>2.8000000000000025e-002</v>
      </c>
      <c r="DR13" s="1000">
        <f t="shared" si="27"/>
        <v>2.8000000000000025e-002</v>
      </c>
      <c r="DS13" s="1000">
        <f t="shared" si="27"/>
        <v>2.8000000000000025e-002</v>
      </c>
      <c r="DT13" s="1000" t="e">
        <f t="shared" si="27"/>
        <v>#VALUE!</v>
      </c>
      <c r="DU13" s="1000">
        <f t="shared" si="27"/>
        <v>1.1999999999999997e-002</v>
      </c>
      <c r="DV13" s="1000" t="e">
        <f t="shared" si="27"/>
        <v>#VALUE!</v>
      </c>
      <c r="DW13" s="1000" t="e">
        <f t="shared" si="27"/>
        <v>#VALUE!</v>
      </c>
      <c r="DX13" s="1000">
        <f t="shared" si="27"/>
        <v>2.4000000000000007e-002</v>
      </c>
      <c r="DY13" s="1000">
        <f t="shared" si="27"/>
        <v>1.2999999999999998e-002</v>
      </c>
      <c r="DZ13" s="1000">
        <f t="shared" si="27"/>
        <v>1.2999999999999998e-002</v>
      </c>
      <c r="EA13" s="1000">
        <f t="shared" si="27"/>
        <v>8.9999999999999941e-003</v>
      </c>
      <c r="EB13" s="1000">
        <f t="shared" si="27"/>
        <v>8.9999999999999941e-003</v>
      </c>
      <c r="EC13" s="1000">
        <f t="shared" si="27"/>
        <v>8.9999999999999941e-003</v>
      </c>
      <c r="ED13" s="1000">
        <f t="shared" si="27"/>
        <v>8.9999999999999941e-003</v>
      </c>
      <c r="EE13" s="1000" t="e">
        <f t="shared" si="27"/>
        <v>#VALUE!</v>
      </c>
      <c r="EF13" s="1000">
        <f t="shared" si="27"/>
        <v>8.9999999999999941e-003</v>
      </c>
      <c r="EG13" s="1000">
        <f t="shared" si="27"/>
        <v>1.6000000000000014e-002</v>
      </c>
      <c r="EH13" s="1000">
        <f t="shared" si="27"/>
        <v>1.6000000000000014e-002</v>
      </c>
      <c r="EI13" s="1000">
        <f t="shared" si="27"/>
        <v>1.5999999999999986e-002</v>
      </c>
      <c r="EJ13" s="1000">
        <f t="shared" si="27"/>
        <v>1.7000000000000001e-002</v>
      </c>
      <c r="EK13" s="1000">
        <f t="shared" si="27"/>
        <v>1.6999999999999987e-002</v>
      </c>
      <c r="EL13" s="1000">
        <f t="shared" si="27"/>
        <v>1.7000000000000001e-002</v>
      </c>
      <c r="EM13" s="1000" t="e">
        <f t="shared" si="27"/>
        <v>#VALUE!</v>
      </c>
      <c r="EN13" s="1000" t="e">
        <f t="shared" si="27"/>
        <v>#VALUE!</v>
      </c>
      <c r="EO13" s="1000">
        <f t="shared" si="27"/>
        <v>3.1e-002</v>
      </c>
      <c r="EP13" s="1000">
        <f t="shared" si="27"/>
        <v>3.1e-002</v>
      </c>
      <c r="EQ13" s="1000" t="e">
        <f t="shared" si="27"/>
        <v>#VALUE!</v>
      </c>
      <c r="ER13" s="1000" t="e">
        <f t="shared" si="27"/>
        <v>#VALUE!</v>
      </c>
      <c r="ES13" s="1000" t="e">
        <f t="shared" si="27"/>
        <v>#VALUE!</v>
      </c>
      <c r="ET13" s="1000" t="e">
        <f t="shared" si="27"/>
        <v>#VALUE!</v>
      </c>
      <c r="EU13" s="1000" t="e">
        <f t="shared" si="27"/>
        <v>#VALUE!</v>
      </c>
      <c r="EV13" s="1000" t="e">
        <f t="shared" si="27"/>
        <v>#VALUE!</v>
      </c>
      <c r="EY13" s="1098" t="s">
        <v>1071</v>
      </c>
      <c r="EZ13" s="1000">
        <f t="shared" si="28"/>
        <v>6.9651741293532396e-002</v>
      </c>
      <c r="FA13" s="1000">
        <f t="shared" si="28"/>
        <v>8.5365853658536661e-002</v>
      </c>
      <c r="FB13" s="1000">
        <f t="shared" si="28"/>
        <v>6.9651741293532396e-002</v>
      </c>
      <c r="FC13" s="1000">
        <f t="shared" si="28"/>
        <v>7.6294277929155385e-002</v>
      </c>
      <c r="FD13" s="1021" t="s">
        <v>2187</v>
      </c>
      <c r="FE13" s="1000">
        <f>DU13/CD4</f>
        <v>0.15</v>
      </c>
      <c r="FF13" s="1021" t="s">
        <v>2187</v>
      </c>
      <c r="FG13" s="1021" t="s">
        <v>2187</v>
      </c>
      <c r="FH13" s="1000">
        <f t="shared" si="29"/>
        <v>0.17777777777777781</v>
      </c>
      <c r="FI13" s="1000">
        <f t="shared" si="29"/>
        <v>9.7014925373134303e-002</v>
      </c>
      <c r="FJ13" s="1000">
        <f t="shared" si="29"/>
        <v>9.7014925373134303e-002</v>
      </c>
      <c r="FK13" s="1000">
        <f t="shared" si="29"/>
        <v>8.9108910891089063e-002</v>
      </c>
      <c r="FL13" s="1000">
        <f t="shared" si="29"/>
        <v>8.9108910891089063e-002</v>
      </c>
      <c r="FM13" s="1000">
        <f t="shared" si="29"/>
        <v>9.5744680851063774e-002</v>
      </c>
      <c r="FN13" s="1000">
        <f t="shared" si="29"/>
        <v>9.8901098901098841e-002</v>
      </c>
      <c r="FO13" s="1021" t="s">
        <v>2187</v>
      </c>
      <c r="FP13" s="1000">
        <f t="shared" si="30"/>
        <v>8.9108910891089063e-002</v>
      </c>
      <c r="FQ13" s="1000">
        <f t="shared" si="30"/>
        <v>0.1111111111111112</v>
      </c>
      <c r="FR13" s="1000">
        <f t="shared" si="30"/>
        <v>0.1111111111111112</v>
      </c>
      <c r="FS13" s="1000">
        <f t="shared" si="30"/>
        <v>7.6923076923076872e-002</v>
      </c>
      <c r="FT13" s="1000">
        <f t="shared" si="30"/>
        <v>0.1328125</v>
      </c>
      <c r="FU13" s="1000">
        <f t="shared" si="30"/>
        <v>9.8265895953757162e-002</v>
      </c>
      <c r="FV13" s="1000">
        <f t="shared" si="30"/>
        <v>0.12977099236641221</v>
      </c>
      <c r="FW13" s="1021" t="s">
        <v>2187</v>
      </c>
      <c r="FX13" s="1021" t="s">
        <v>2187</v>
      </c>
      <c r="FY13" s="1000">
        <f t="shared" si="31"/>
        <v>0.14975845410628019</v>
      </c>
      <c r="FZ13" s="1000">
        <f t="shared" si="31"/>
        <v>0.16577540106951871</v>
      </c>
      <c r="GA13" s="1021" t="s">
        <v>2187</v>
      </c>
      <c r="GB13" s="1021" t="s">
        <v>2187</v>
      </c>
      <c r="GC13" s="1021" t="s">
        <v>2187</v>
      </c>
      <c r="GD13" s="1021" t="s">
        <v>2187</v>
      </c>
      <c r="GE13" s="1021" t="s">
        <v>2187</v>
      </c>
      <c r="GF13" s="1021" t="s">
        <v>2187</v>
      </c>
    </row>
    <row r="14" spans="2:188">
      <c r="AL14" s="1098">
        <v>12</v>
      </c>
      <c r="AM14" s="1094" t="s">
        <v>622</v>
      </c>
      <c r="AN14" s="1042">
        <f t="shared" ref="AN14:BT14" si="33">D4+D9+D11</f>
        <v>0.2</v>
      </c>
      <c r="AO14" s="1042">
        <f t="shared" si="33"/>
        <v>0.14599999999999999</v>
      </c>
      <c r="AP14" s="1042">
        <f t="shared" si="33"/>
        <v>0.2</v>
      </c>
      <c r="AQ14" s="1042">
        <f t="shared" si="33"/>
        <v>0.17499999999999999</v>
      </c>
      <c r="AR14" s="1042">
        <f t="shared" si="33"/>
        <v>6.5000000000000002e-002</v>
      </c>
      <c r="AS14" s="1042">
        <f t="shared" si="33"/>
        <v>3.2000000000000001e-002</v>
      </c>
      <c r="AT14" s="1042">
        <f t="shared" si="33"/>
        <v>6.3e-002</v>
      </c>
      <c r="AU14" s="1042">
        <f t="shared" si="33"/>
        <v>6.3e-002</v>
      </c>
      <c r="AV14" s="1042">
        <f t="shared" si="33"/>
        <v>4.7e-002</v>
      </c>
      <c r="AW14" s="1042">
        <f t="shared" si="33"/>
        <v>4.9000000000000002e-002</v>
      </c>
      <c r="AX14" s="1042">
        <f t="shared" si="33"/>
        <v>4.9000000000000002e-002</v>
      </c>
      <c r="AY14" s="1042">
        <f t="shared" si="33"/>
        <v>4.7e-002</v>
      </c>
      <c r="AZ14" s="1042">
        <f t="shared" si="33"/>
        <v>4.7e-002</v>
      </c>
      <c r="BA14" s="1042">
        <f t="shared" si="33"/>
        <v>4.1000000000000002e-002</v>
      </c>
      <c r="BB14" s="1042">
        <f t="shared" si="33"/>
        <v>4.e-002</v>
      </c>
      <c r="BC14" s="1042">
        <f t="shared" si="33"/>
        <v>4.7e-002</v>
      </c>
      <c r="BD14" s="1042">
        <f t="shared" si="33"/>
        <v>4.7e-002</v>
      </c>
      <c r="BE14" s="1042">
        <f t="shared" si="33"/>
        <v>6.3e-002</v>
      </c>
      <c r="BF14" s="1042">
        <f t="shared" si="33"/>
        <v>6.3e-002</v>
      </c>
      <c r="BG14" s="1042">
        <f t="shared" si="33"/>
        <v>0.11</v>
      </c>
      <c r="BH14" s="1042">
        <f t="shared" si="33"/>
        <v>5.8999999999999997e-002</v>
      </c>
      <c r="BI14" s="1042">
        <f t="shared" si="33"/>
        <v>9.1999999999999998e-002</v>
      </c>
      <c r="BJ14" s="1042">
        <f t="shared" si="33"/>
        <v>6.0999999999999999e-002</v>
      </c>
      <c r="BK14" s="1042">
        <f t="shared" si="33"/>
        <v>5.8999999999999997e-002</v>
      </c>
      <c r="BL14" s="1042">
        <f t="shared" si="33"/>
        <v>5.8999999999999997e-002</v>
      </c>
      <c r="BM14" s="1042">
        <f t="shared" si="33"/>
        <v>7.1999999999999995e-002</v>
      </c>
      <c r="BN14" s="1042">
        <f t="shared" si="33"/>
        <v>5.8000000000000003e-002</v>
      </c>
      <c r="BO14" s="1042">
        <f t="shared" si="33"/>
        <v>4.4000000000000004e-002</v>
      </c>
      <c r="BP14" s="1042">
        <f t="shared" si="33"/>
        <v>5.e-002</v>
      </c>
      <c r="BQ14" s="1042">
        <f t="shared" si="33"/>
        <v>5.e-002</v>
      </c>
      <c r="BR14" s="1042">
        <f t="shared" si="33"/>
        <v>4.9000000000000002e-002</v>
      </c>
      <c r="BS14" s="1042">
        <f t="shared" si="33"/>
        <v>4.7e-002</v>
      </c>
      <c r="BT14" s="1042">
        <f t="shared" si="33"/>
        <v>4.7e-002</v>
      </c>
      <c r="BU14" s="1104"/>
      <c r="BW14" s="1098">
        <v>12</v>
      </c>
      <c r="BX14" s="1094" t="s">
        <v>336</v>
      </c>
      <c r="BY14" s="1042">
        <v>0.30200000000000005</v>
      </c>
      <c r="BZ14" s="1042">
        <v>0.22800000000000001</v>
      </c>
      <c r="CA14" s="1042">
        <v>0.30200000000000005</v>
      </c>
      <c r="CB14" s="1042">
        <v>0.26700000000000002</v>
      </c>
      <c r="CC14" s="1042">
        <v>0.11699999999999999</v>
      </c>
      <c r="CD14" s="1042">
        <v>5.5999999999999994e-002</v>
      </c>
      <c r="CE14" s="1042">
        <v>0.10999999999999999</v>
      </c>
      <c r="CF14" s="1042">
        <v>0.10999999999999999</v>
      </c>
      <c r="CG14" s="1042">
        <v>8.7999999999999995e-002</v>
      </c>
      <c r="CH14" s="1042">
        <v>8.e-002</v>
      </c>
      <c r="CI14" s="1042">
        <v>8.e-002</v>
      </c>
      <c r="CJ14" s="1021" t="s">
        <v>2187</v>
      </c>
      <c r="CK14" s="1042">
        <v>7.2999999999999995e-002</v>
      </c>
      <c r="CL14" s="1042">
        <v>6.6000000000000003e-002</v>
      </c>
      <c r="CM14" s="1042">
        <v>6.3e-002</v>
      </c>
      <c r="CN14" s="1042">
        <v>7.2999999999999995e-002</v>
      </c>
      <c r="CO14" s="1042">
        <v>7.2999999999999995e-002</v>
      </c>
      <c r="CP14" s="1042">
        <v>0.10199999999999999</v>
      </c>
      <c r="CQ14" s="1042">
        <v>0.10199999999999999</v>
      </c>
      <c r="CR14" s="1042">
        <v>0.16599999999999998</v>
      </c>
      <c r="CS14" s="1042">
        <v>9.8000000000000004e-002</v>
      </c>
      <c r="CT14" s="1042">
        <v>0.14300000000000002</v>
      </c>
      <c r="CU14" s="1042">
        <v>0.10100000000000001</v>
      </c>
      <c r="CV14" s="1043">
        <v>9.8000000000000004e-002</v>
      </c>
      <c r="CW14" s="1043">
        <v>9.8000000000000004e-002</v>
      </c>
      <c r="CX14" s="1043">
        <v>0.13</v>
      </c>
      <c r="CY14" s="1043">
        <v>0.11</v>
      </c>
      <c r="CZ14" s="1043">
        <v>7.3000000000000009e-002</v>
      </c>
      <c r="DA14" s="1043">
        <v>8.1000000000000003e-002</v>
      </c>
      <c r="DB14" s="1043">
        <v>8.1000000000000003e-002</v>
      </c>
      <c r="DC14" s="1043">
        <v>7.5999999999999998e-002</v>
      </c>
      <c r="DD14" s="1043">
        <v>7.3999999999999996e-002</v>
      </c>
      <c r="DE14" s="1043">
        <v>7.2999999999999995e-002</v>
      </c>
      <c r="DF14" s="1104"/>
      <c r="DG14" s="1104"/>
      <c r="DH14" s="1104"/>
      <c r="DI14" s="1104"/>
      <c r="DJ14" s="1104"/>
      <c r="DK14" s="1104"/>
      <c r="DM14" s="1098">
        <v>3</v>
      </c>
      <c r="DN14" s="1098">
        <v>3</v>
      </c>
      <c r="DO14" s="1098" t="str">
        <f t="shared" si="1"/>
        <v>処遇加算Ⅰ特定加算Ⅱベア加算から新加算Ⅲ</v>
      </c>
      <c r="DP14" s="1000">
        <f t="shared" si="27"/>
        <v>-2.6999999999999968e-002</v>
      </c>
      <c r="DQ14" s="1000">
        <f t="shared" si="27"/>
        <v>-2.6999999999999968e-002</v>
      </c>
      <c r="DR14" s="1000">
        <f t="shared" si="27"/>
        <v>-2.6999999999999968e-002</v>
      </c>
      <c r="DS14" s="1000">
        <f t="shared" si="27"/>
        <v>-2.6999999999999968e-002</v>
      </c>
      <c r="DT14" s="1000" t="e">
        <f t="shared" si="27"/>
        <v>#VALUE!</v>
      </c>
      <c r="DU14" s="1000">
        <f t="shared" si="27"/>
        <v>-1.0000000000000009e-003</v>
      </c>
      <c r="DV14" s="1000" t="e">
        <f t="shared" si="27"/>
        <v>#VALUE!</v>
      </c>
      <c r="DW14" s="1000" t="e">
        <f t="shared" si="27"/>
        <v>#VALUE!</v>
      </c>
      <c r="DX14" s="1000">
        <f t="shared" si="27"/>
        <v>4.9999999999999906e-003</v>
      </c>
      <c r="DY14" s="1000">
        <f t="shared" si="27"/>
        <v>-2.3000000000000007e-002</v>
      </c>
      <c r="DZ14" s="1000">
        <f t="shared" si="27"/>
        <v>-2.3000000000000007e-002</v>
      </c>
      <c r="EA14" s="1000">
        <f t="shared" si="27"/>
        <v>-6.0000000000000053e-003</v>
      </c>
      <c r="EB14" s="1000">
        <f t="shared" si="27"/>
        <v>-6.0000000000000053e-003</v>
      </c>
      <c r="EC14" s="1000">
        <f t="shared" si="27"/>
        <v>-6.0000000000000053e-003</v>
      </c>
      <c r="ED14" s="1000">
        <f t="shared" si="27"/>
        <v>-6.0000000000000053e-003</v>
      </c>
      <c r="EE14" s="1000" t="e">
        <f t="shared" si="27"/>
        <v>#VALUE!</v>
      </c>
      <c r="EF14" s="1000">
        <f t="shared" si="27"/>
        <v>-6.0000000000000053e-003</v>
      </c>
      <c r="EG14" s="1000">
        <f t="shared" si="27"/>
        <v>0</v>
      </c>
      <c r="EH14" s="1000">
        <f t="shared" si="27"/>
        <v>0</v>
      </c>
      <c r="EI14" s="1000">
        <f t="shared" si="27"/>
        <v>0</v>
      </c>
      <c r="EJ14" s="1000">
        <f t="shared" si="27"/>
        <v>7.0000000000000062e-003</v>
      </c>
      <c r="EK14" s="1000">
        <f t="shared" si="27"/>
        <v>6.9999999999999785e-003</v>
      </c>
      <c r="EL14" s="1000">
        <f t="shared" si="27"/>
        <v>7.0000000000000062e-003</v>
      </c>
      <c r="EM14" s="1000" t="e">
        <f t="shared" si="27"/>
        <v>#VALUE!</v>
      </c>
      <c r="EN14" s="1000" t="e">
        <f t="shared" si="27"/>
        <v>#VALUE!</v>
      </c>
      <c r="EO14" s="1000">
        <f t="shared" si="27"/>
        <v>-8.0000000000000071e-003</v>
      </c>
      <c r="EP14" s="1000">
        <f t="shared" si="27"/>
        <v>-8.0000000000000071e-003</v>
      </c>
      <c r="EQ14" s="1000" t="e">
        <f t="shared" si="27"/>
        <v>#VALUE!</v>
      </c>
      <c r="ER14" s="1000" t="e">
        <f t="shared" si="27"/>
        <v>#VALUE!</v>
      </c>
      <c r="ES14" s="1000" t="e">
        <f t="shared" si="27"/>
        <v>#VALUE!</v>
      </c>
      <c r="ET14" s="1000" t="e">
        <f t="shared" si="27"/>
        <v>#VALUE!</v>
      </c>
      <c r="EU14" s="1000" t="e">
        <f t="shared" si="27"/>
        <v>#VALUE!</v>
      </c>
      <c r="EV14" s="1000" t="e">
        <f t="shared" si="27"/>
        <v>#VALUE!</v>
      </c>
      <c r="EY14" s="1098" t="s">
        <v>881</v>
      </c>
      <c r="EZ14" s="1000">
        <f t="shared" si="28"/>
        <v>-7.7809798270893279e-002</v>
      </c>
      <c r="FA14" s="1000">
        <f t="shared" si="28"/>
        <v>-9.8901098901098772e-002</v>
      </c>
      <c r="FB14" s="1000">
        <f t="shared" si="28"/>
        <v>-7.7809798270893279e-002</v>
      </c>
      <c r="FC14" s="1000">
        <f t="shared" si="28"/>
        <v>-8.6538461538461439e-002</v>
      </c>
      <c r="FD14" s="1021" t="s">
        <v>2187</v>
      </c>
      <c r="FE14" s="1000">
        <f>DU14/CD5</f>
        <v>-1.4925373134328374e-002</v>
      </c>
      <c r="FF14" s="1021" t="s">
        <v>2187</v>
      </c>
      <c r="FG14" s="1021" t="s">
        <v>2187</v>
      </c>
      <c r="FH14" s="1000">
        <f t="shared" si="29"/>
        <v>4.3103448275861989e-002</v>
      </c>
      <c r="FI14" s="1000">
        <f t="shared" si="29"/>
        <v>-0.23469387755102047</v>
      </c>
      <c r="FJ14" s="1000">
        <f t="shared" si="29"/>
        <v>-0.23469387755102047</v>
      </c>
      <c r="FK14" s="1000">
        <f t="shared" si="29"/>
        <v>-6.9767441860465185e-002</v>
      </c>
      <c r="FL14" s="1000">
        <f t="shared" si="29"/>
        <v>-6.9767441860465185e-002</v>
      </c>
      <c r="FM14" s="1000">
        <f t="shared" si="29"/>
        <v>-7.5949367088607667e-002</v>
      </c>
      <c r="FN14" s="1000">
        <f t="shared" si="29"/>
        <v>-7.894736842105271e-002</v>
      </c>
      <c r="FO14" s="1021" t="s">
        <v>2187</v>
      </c>
      <c r="FP14" s="1000">
        <f t="shared" si="30"/>
        <v>-6.9767441860465185e-002</v>
      </c>
      <c r="FQ14" s="1000">
        <f t="shared" si="30"/>
        <v>0</v>
      </c>
      <c r="FR14" s="1000">
        <f t="shared" si="30"/>
        <v>0</v>
      </c>
      <c r="FS14" s="1000">
        <f t="shared" si="30"/>
        <v>0</v>
      </c>
      <c r="FT14" s="1000">
        <f t="shared" si="30"/>
        <v>5.9322033898305135e-002</v>
      </c>
      <c r="FU14" s="1000">
        <f t="shared" si="30"/>
        <v>4.2944785276073497e-002</v>
      </c>
      <c r="FV14" s="1000">
        <f t="shared" si="30"/>
        <v>5.7851239669421531e-002</v>
      </c>
      <c r="FW14" s="1021" t="s">
        <v>2187</v>
      </c>
      <c r="FX14" s="1021" t="s">
        <v>2187</v>
      </c>
      <c r="FY14" s="1000">
        <f t="shared" si="31"/>
        <v>-4.7619047619047658e-002</v>
      </c>
      <c r="FZ14" s="1000">
        <f t="shared" si="31"/>
        <v>-5.4054054054054106e-002</v>
      </c>
      <c r="GA14" s="1021" t="s">
        <v>2187</v>
      </c>
      <c r="GB14" s="1021" t="s">
        <v>2187</v>
      </c>
      <c r="GC14" s="1021" t="s">
        <v>2187</v>
      </c>
      <c r="GD14" s="1021" t="s">
        <v>2187</v>
      </c>
      <c r="GE14" s="1021" t="s">
        <v>2187</v>
      </c>
      <c r="GF14" s="1021" t="s">
        <v>2187</v>
      </c>
    </row>
    <row r="15" spans="2:188">
      <c r="AL15" s="1098">
        <v>13</v>
      </c>
      <c r="AM15" s="1094" t="s">
        <v>2134</v>
      </c>
      <c r="AN15" s="1042">
        <f t="shared" ref="AN15:BT15" si="34">D5+D7+D10</f>
        <v>0.22599999999999998</v>
      </c>
      <c r="AO15" s="1042">
        <f t="shared" si="34"/>
        <v>0.19600000000000001</v>
      </c>
      <c r="AP15" s="1042">
        <f t="shared" si="34"/>
        <v>0.22599999999999998</v>
      </c>
      <c r="AQ15" s="1042">
        <f t="shared" si="34"/>
        <v>0.21200000000000002</v>
      </c>
      <c r="AR15" s="1042">
        <f t="shared" si="34"/>
        <v>0.14200000000000002</v>
      </c>
      <c r="AS15" s="1042">
        <f t="shared" si="34"/>
        <v>4.2999999999999997e-002</v>
      </c>
      <c r="AT15" s="1042">
        <f t="shared" si="34"/>
        <v>8.4000000000000005e-002</v>
      </c>
      <c r="AU15" s="1042">
        <f t="shared" si="34"/>
        <v>8.4000000000000005e-002</v>
      </c>
      <c r="AV15" s="1042">
        <f t="shared" si="34"/>
        <v>7.4999999999999997e-002</v>
      </c>
      <c r="AW15" s="1042">
        <f t="shared" si="34"/>
        <v>8.5000000000000006e-002</v>
      </c>
      <c r="AX15" s="1042">
        <f t="shared" si="34"/>
        <v>8.5000000000000006e-002</v>
      </c>
      <c r="AY15" s="1042">
        <f t="shared" si="34"/>
        <v>5.5999999999999994e-002</v>
      </c>
      <c r="AZ15" s="1042">
        <f t="shared" si="34"/>
        <v>5.5999999999999994e-002</v>
      </c>
      <c r="BA15" s="1042">
        <f t="shared" si="34"/>
        <v>5.2999999999999999e-002</v>
      </c>
      <c r="BB15" s="1042">
        <f t="shared" si="34"/>
        <v>5.1999999999999998e-002</v>
      </c>
      <c r="BC15" s="1042">
        <f t="shared" si="34"/>
        <v>5.5999999999999994e-002</v>
      </c>
      <c r="BD15" s="1042">
        <f t="shared" si="34"/>
        <v>5.5999999999999994e-002</v>
      </c>
      <c r="BE15" s="1042">
        <f t="shared" si="34"/>
        <v>8.e-002</v>
      </c>
      <c r="BF15" s="1042">
        <f t="shared" si="34"/>
        <v>8.e-002</v>
      </c>
      <c r="BG15" s="1042">
        <f t="shared" si="34"/>
        <v>0.106</v>
      </c>
      <c r="BH15" s="1042">
        <f t="shared" si="34"/>
        <v>6.6000000000000003e-002</v>
      </c>
      <c r="BI15" s="1042">
        <f t="shared" si="34"/>
        <v>8.4000000000000005e-002</v>
      </c>
      <c r="BJ15" s="1042">
        <f t="shared" si="34"/>
        <v>6.7000000000000004e-002</v>
      </c>
      <c r="BK15" s="1042">
        <f t="shared" si="34"/>
        <v>6.4000000000000001e-002</v>
      </c>
      <c r="BL15" s="1042">
        <f t="shared" si="34"/>
        <v>6.4000000000000001e-002</v>
      </c>
      <c r="BM15" s="1042">
        <f t="shared" si="34"/>
        <v>0.121</v>
      </c>
      <c r="BN15" s="1042">
        <f t="shared" si="34"/>
        <v>0.11299999999999999</v>
      </c>
      <c r="BO15" s="1042">
        <f t="shared" si="34"/>
        <v>5.3000000000000005e-002</v>
      </c>
      <c r="BP15" s="1042">
        <f t="shared" si="34"/>
        <v>7.1999999999999995e-002</v>
      </c>
      <c r="BQ15" s="1042">
        <f t="shared" si="34"/>
        <v>7.1999999999999995e-002</v>
      </c>
      <c r="BR15" s="1042">
        <f t="shared" si="34"/>
        <v>5.7999999999999996e-002</v>
      </c>
      <c r="BS15" s="1042">
        <f t="shared" si="34"/>
        <v>5.6999999999999995e-002</v>
      </c>
      <c r="BT15" s="1042">
        <f t="shared" si="34"/>
        <v>5.6999999999999995e-002</v>
      </c>
      <c r="BU15" s="1104"/>
      <c r="BW15" s="1098">
        <v>13</v>
      </c>
      <c r="BX15" s="1094" t="s">
        <v>340</v>
      </c>
      <c r="BY15" s="1042">
        <v>0.23900000000000002</v>
      </c>
      <c r="BZ15" s="1042">
        <v>0.20899999999999999</v>
      </c>
      <c r="CA15" s="1042">
        <v>0.23900000000000002</v>
      </c>
      <c r="CB15" s="1042">
        <v>0.22500000000000001</v>
      </c>
      <c r="CC15" s="1021" t="s">
        <v>2187</v>
      </c>
      <c r="CD15" s="1042">
        <v>5.3999999999999992e-002</v>
      </c>
      <c r="CE15" s="1021" t="s">
        <v>2187</v>
      </c>
      <c r="CF15" s="1021" t="s">
        <v>2187</v>
      </c>
      <c r="CG15" s="1042">
        <v>9.7000000000000003e-002</v>
      </c>
      <c r="CH15" s="1042">
        <v>9.4e-002</v>
      </c>
      <c r="CI15" s="1042">
        <v>9.4e-002</v>
      </c>
      <c r="CJ15" s="1021" t="s">
        <v>2187</v>
      </c>
      <c r="CK15" s="1042">
        <v>6.2999999999999987e-002</v>
      </c>
      <c r="CL15" s="1042">
        <v>6.e-002</v>
      </c>
      <c r="CM15" s="1042">
        <v>5.8999999999999997e-002</v>
      </c>
      <c r="CN15" s="1021" t="s">
        <v>2187</v>
      </c>
      <c r="CO15" s="1042">
        <v>6.2999999999999987e-002</v>
      </c>
      <c r="CP15" s="1042">
        <v>9.2999999999999999e-002</v>
      </c>
      <c r="CQ15" s="1042">
        <v>9.2999999999999999e-002</v>
      </c>
      <c r="CR15" s="1042">
        <v>0.11899999999999999</v>
      </c>
      <c r="CS15" s="1042">
        <v>8.e-002</v>
      </c>
      <c r="CT15" s="1042">
        <v>9.8000000000000004e-002</v>
      </c>
      <c r="CU15" s="1042">
        <v>8.1000000000000003e-002</v>
      </c>
      <c r="CV15" s="1021" t="s">
        <v>2187</v>
      </c>
      <c r="CW15" s="1021" t="s">
        <v>2187</v>
      </c>
      <c r="CX15" s="1043">
        <v>0.14799999999999999</v>
      </c>
      <c r="CY15" s="1043">
        <v>0.14000000000000001</v>
      </c>
      <c r="CZ15" s="1021" t="s">
        <v>2187</v>
      </c>
      <c r="DA15" s="1021" t="s">
        <v>2187</v>
      </c>
      <c r="DB15" s="1021" t="s">
        <v>2187</v>
      </c>
      <c r="DC15" s="1021" t="s">
        <v>2187</v>
      </c>
      <c r="DD15" s="1021" t="s">
        <v>2187</v>
      </c>
      <c r="DE15" s="1021" t="s">
        <v>2187</v>
      </c>
      <c r="DF15" s="1104"/>
      <c r="DG15" s="1104"/>
      <c r="DH15" s="1104"/>
      <c r="DI15" s="1104"/>
      <c r="DJ15" s="1104"/>
      <c r="DK15" s="1104"/>
      <c r="DM15" s="1098">
        <v>3</v>
      </c>
      <c r="DN15" s="1098">
        <v>4</v>
      </c>
      <c r="DO15" s="1098" t="str">
        <f t="shared" si="1"/>
        <v>処遇加算Ⅰ特定加算Ⅱベア加算から新加算Ⅳ</v>
      </c>
      <c r="DP15" s="1000">
        <f t="shared" si="27"/>
        <v>-0.10099999999999998</v>
      </c>
      <c r="DQ15" s="1000">
        <f t="shared" si="27"/>
        <v>-8.0999999999999989e-002</v>
      </c>
      <c r="DR15" s="1000">
        <f t="shared" si="27"/>
        <v>-0.10099999999999998</v>
      </c>
      <c r="DS15" s="1000">
        <f t="shared" si="27"/>
        <v>-9.0999999999999998e-002</v>
      </c>
      <c r="DT15" s="1000" t="e">
        <f t="shared" si="27"/>
        <v>#VALUE!</v>
      </c>
      <c r="DU15" s="1000">
        <f t="shared" si="27"/>
        <v>-1.2999999999999998e-002</v>
      </c>
      <c r="DV15" s="1000" t="e">
        <f t="shared" si="27"/>
        <v>#VALUE!</v>
      </c>
      <c r="DW15" s="1000" t="e">
        <f t="shared" si="27"/>
        <v>#VALUE!</v>
      </c>
      <c r="DX15" s="1000">
        <f t="shared" si="27"/>
        <v>-1.1999999999999997e-002</v>
      </c>
      <c r="DY15" s="1000">
        <f t="shared" si="27"/>
        <v>-4.1000000000000009e-002</v>
      </c>
      <c r="DZ15" s="1000">
        <f t="shared" si="27"/>
        <v>-4.1000000000000009e-002</v>
      </c>
      <c r="EA15" s="1000">
        <f t="shared" si="27"/>
        <v>-2.3000000000000007e-002</v>
      </c>
      <c r="EB15" s="1000">
        <f t="shared" si="27"/>
        <v>-2.3000000000000007e-002</v>
      </c>
      <c r="EC15" s="1000">
        <f t="shared" si="27"/>
        <v>-2.2000000000000006e-002</v>
      </c>
      <c r="ED15" s="1000">
        <f t="shared" si="27"/>
        <v>-2.0000000000000004e-002</v>
      </c>
      <c r="EE15" s="1000" t="e">
        <f t="shared" si="27"/>
        <v>#VALUE!</v>
      </c>
      <c r="EF15" s="1000">
        <f t="shared" si="27"/>
        <v>-2.3000000000000007e-002</v>
      </c>
      <c r="EG15" s="1000">
        <f t="shared" si="27"/>
        <v>-2.3000000000000007e-002</v>
      </c>
      <c r="EH15" s="1000">
        <f t="shared" si="27"/>
        <v>-2.3000000000000007e-002</v>
      </c>
      <c r="EI15" s="1000">
        <f t="shared" si="27"/>
        <v>-3.9999999999999952e-002</v>
      </c>
      <c r="EJ15" s="1000">
        <f t="shared" si="27"/>
        <v>-1.4999999999999999e-002</v>
      </c>
      <c r="EK15" s="1000">
        <f t="shared" si="27"/>
        <v>-2.6999999999999996e-002</v>
      </c>
      <c r="EL15" s="1000">
        <f t="shared" si="27"/>
        <v>-1.6e-002</v>
      </c>
      <c r="EM15" s="1000" t="e">
        <f t="shared" si="27"/>
        <v>#VALUE!</v>
      </c>
      <c r="EN15" s="1000" t="e">
        <f t="shared" si="27"/>
        <v>#VALUE!</v>
      </c>
      <c r="EO15" s="1000">
        <f t="shared" si="27"/>
        <v>-3.5000000000000031e-002</v>
      </c>
      <c r="EP15" s="1000">
        <f t="shared" si="27"/>
        <v>-2.8999999999999998e-002</v>
      </c>
      <c r="EQ15" s="1000" t="e">
        <f t="shared" si="27"/>
        <v>#VALUE!</v>
      </c>
      <c r="ER15" s="1000" t="e">
        <f t="shared" si="27"/>
        <v>#VALUE!</v>
      </c>
      <c r="ES15" s="1000" t="e">
        <f t="shared" si="27"/>
        <v>#VALUE!</v>
      </c>
      <c r="ET15" s="1000" t="e">
        <f t="shared" si="27"/>
        <v>#VALUE!</v>
      </c>
      <c r="EU15" s="1000" t="e">
        <f t="shared" si="27"/>
        <v>#VALUE!</v>
      </c>
      <c r="EV15" s="1000" t="e">
        <f t="shared" si="27"/>
        <v>#VALUE!</v>
      </c>
      <c r="EY15" s="1098" t="s">
        <v>2234</v>
      </c>
      <c r="EZ15" s="1000">
        <f t="shared" si="28"/>
        <v>-0.36996336996336987</v>
      </c>
      <c r="FA15" s="1000">
        <f t="shared" si="28"/>
        <v>-0.36986301369863006</v>
      </c>
      <c r="FB15" s="1000">
        <f t="shared" si="28"/>
        <v>-0.36996336996336987</v>
      </c>
      <c r="FC15" s="1000">
        <f t="shared" si="28"/>
        <v>-0.36693548387096775</v>
      </c>
      <c r="FD15" s="1021" t="s">
        <v>2187</v>
      </c>
      <c r="FE15" s="1000">
        <f>DU15/CD6</f>
        <v>-0.23636363636363636</v>
      </c>
      <c r="FF15" s="1021" t="s">
        <v>2187</v>
      </c>
      <c r="FG15" s="1021" t="s">
        <v>2187</v>
      </c>
      <c r="FH15" s="1000">
        <f t="shared" si="29"/>
        <v>-0.12121212121212117</v>
      </c>
      <c r="FI15" s="1000">
        <f t="shared" si="29"/>
        <v>-0.51250000000000007</v>
      </c>
      <c r="FJ15" s="1000">
        <f t="shared" si="29"/>
        <v>-0.51250000000000007</v>
      </c>
      <c r="FK15" s="1000">
        <f t="shared" si="29"/>
        <v>-0.33333333333333348</v>
      </c>
      <c r="FL15" s="1000">
        <f t="shared" si="29"/>
        <v>-0.33333333333333348</v>
      </c>
      <c r="FM15" s="1000">
        <f t="shared" si="29"/>
        <v>-0.3492063492063493</v>
      </c>
      <c r="FN15" s="1000">
        <f t="shared" si="29"/>
        <v>-0.32258064516129037</v>
      </c>
      <c r="FO15" s="1021" t="s">
        <v>2187</v>
      </c>
      <c r="FP15" s="1000">
        <f t="shared" si="30"/>
        <v>-0.33333333333333348</v>
      </c>
      <c r="FQ15" s="1000">
        <f t="shared" si="30"/>
        <v>-0.21904761904761913</v>
      </c>
      <c r="FR15" s="1000">
        <f t="shared" si="30"/>
        <v>-0.21904761904761913</v>
      </c>
      <c r="FS15" s="1000">
        <f t="shared" si="30"/>
        <v>-0.26315789473684176</v>
      </c>
      <c r="FT15" s="1000">
        <f t="shared" si="30"/>
        <v>-0.15625</v>
      </c>
      <c r="FU15" s="1000">
        <f t="shared" si="30"/>
        <v>-0.2093023255813953</v>
      </c>
      <c r="FV15" s="1000">
        <f t="shared" si="30"/>
        <v>-0.16326530612244897</v>
      </c>
      <c r="FW15" s="1021" t="s">
        <v>2187</v>
      </c>
      <c r="FX15" s="1021" t="s">
        <v>2187</v>
      </c>
      <c r="FY15" s="1000">
        <f t="shared" si="31"/>
        <v>-0.24822695035461018</v>
      </c>
      <c r="FZ15" s="1000">
        <f t="shared" si="31"/>
        <v>-0.22834645669291337</v>
      </c>
      <c r="GA15" s="1021" t="s">
        <v>2187</v>
      </c>
      <c r="GB15" s="1021" t="s">
        <v>2187</v>
      </c>
      <c r="GC15" s="1021" t="s">
        <v>2187</v>
      </c>
      <c r="GD15" s="1021" t="s">
        <v>2187</v>
      </c>
      <c r="GE15" s="1021" t="s">
        <v>2187</v>
      </c>
      <c r="GF15" s="1021" t="s">
        <v>2187</v>
      </c>
    </row>
    <row r="16" spans="2:188">
      <c r="AL16" s="1098">
        <v>14</v>
      </c>
      <c r="AM16" s="1094" t="s">
        <v>2136</v>
      </c>
      <c r="AN16" s="1042">
        <f t="shared" ref="AN16:BT16" si="35">D5+D7+D11</f>
        <v>0.18099999999999999</v>
      </c>
      <c r="AO16" s="1042">
        <f t="shared" si="35"/>
        <v>0.15100000000000002</v>
      </c>
      <c r="AP16" s="1042">
        <f t="shared" si="35"/>
        <v>0.18099999999999999</v>
      </c>
      <c r="AQ16" s="1042">
        <f t="shared" si="35"/>
        <v>0.16700000000000001</v>
      </c>
      <c r="AR16" s="1042">
        <f t="shared" si="35"/>
        <v>9.7000000000000003e-002</v>
      </c>
      <c r="AS16" s="1042">
        <f t="shared" si="35"/>
        <v>3.2000000000000001e-002</v>
      </c>
      <c r="AT16" s="1042">
        <f t="shared" si="35"/>
        <v>5.6000000000000008e-002</v>
      </c>
      <c r="AU16" s="1042">
        <f t="shared" si="35"/>
        <v>5.6000000000000008e-002</v>
      </c>
      <c r="AV16" s="1042">
        <f t="shared" si="35"/>
        <v>4.7e-002</v>
      </c>
      <c r="AW16" s="1042">
        <f t="shared" si="35"/>
        <v>6.7000000000000004e-002</v>
      </c>
      <c r="AX16" s="1042">
        <f t="shared" si="35"/>
        <v>6.7000000000000004e-002</v>
      </c>
      <c r="AY16" s="1042">
        <f t="shared" si="35"/>
        <v>4.2999999999999997e-002</v>
      </c>
      <c r="AZ16" s="1042">
        <f t="shared" si="35"/>
        <v>4.2999999999999997e-002</v>
      </c>
      <c r="BA16" s="1042">
        <f t="shared" si="35"/>
        <v>4.e-002</v>
      </c>
      <c r="BB16" s="1042">
        <f t="shared" si="35"/>
        <v>3.9e-002</v>
      </c>
      <c r="BC16" s="1042">
        <f t="shared" si="35"/>
        <v>4.2999999999999997e-002</v>
      </c>
      <c r="BD16" s="1042">
        <f t="shared" si="35"/>
        <v>4.2999999999999997e-002</v>
      </c>
      <c r="BE16" s="1042">
        <f t="shared" si="35"/>
        <v>5.4000000000000006e-002</v>
      </c>
      <c r="BF16" s="1042">
        <f t="shared" si="35"/>
        <v>5.4000000000000006e-002</v>
      </c>
      <c r="BG16" s="1042">
        <f t="shared" si="35"/>
        <v>8.e-002</v>
      </c>
      <c r="BH16" s="1042">
        <f t="shared" si="35"/>
        <v>4.5999999999999999e-002</v>
      </c>
      <c r="BI16" s="1042">
        <f t="shared" si="35"/>
        <v>6.4000000000000001e-002</v>
      </c>
      <c r="BJ16" s="1042">
        <f t="shared" si="35"/>
        <v>4.7e-002</v>
      </c>
      <c r="BK16" s="1042">
        <f t="shared" si="35"/>
        <v>4.3999999999999997e-002</v>
      </c>
      <c r="BL16" s="1042">
        <f t="shared" si="35"/>
        <v>4.3999999999999997e-002</v>
      </c>
      <c r="BM16" s="1042">
        <f t="shared" si="35"/>
        <v>8.299999999999999e-002</v>
      </c>
      <c r="BN16" s="1042">
        <f t="shared" si="35"/>
        <v>7.4999999999999997e-002</v>
      </c>
      <c r="BO16" s="1042">
        <f t="shared" si="35"/>
        <v>4.2000000000000003e-002</v>
      </c>
      <c r="BP16" s="1042">
        <f t="shared" si="35"/>
        <v>5.3999999999999999e-002</v>
      </c>
      <c r="BQ16" s="1042">
        <f t="shared" si="35"/>
        <v>5.3999999999999999e-002</v>
      </c>
      <c r="BR16" s="1042">
        <f t="shared" si="35"/>
        <v>4.4999999999999998e-002</v>
      </c>
      <c r="BS16" s="1042">
        <f t="shared" si="35"/>
        <v>4.3999999999999997e-002</v>
      </c>
      <c r="BT16" s="1042">
        <f t="shared" si="35"/>
        <v>4.3999999999999997e-002</v>
      </c>
      <c r="BU16" s="1104"/>
      <c r="BW16" s="1098">
        <v>14</v>
      </c>
      <c r="BX16" s="1094" t="s">
        <v>343</v>
      </c>
      <c r="BY16" s="1042">
        <v>0.20899999999999999</v>
      </c>
      <c r="BZ16" s="1042">
        <v>0.17900000000000002</v>
      </c>
      <c r="CA16" s="1042">
        <v>0.20899999999999999</v>
      </c>
      <c r="CB16" s="1042">
        <v>0.19500000000000001</v>
      </c>
      <c r="CC16" s="1042">
        <v>0.125</v>
      </c>
      <c r="CD16" s="1042">
        <v>4.3999999999999997e-002</v>
      </c>
      <c r="CE16" s="1042">
        <v>8.0000000000000016e-002</v>
      </c>
      <c r="CF16" s="1042">
        <v>8.0000000000000016e-002</v>
      </c>
      <c r="CG16" s="1042">
        <v>7.1000000000000008e-002</v>
      </c>
      <c r="CH16" s="1042">
        <v>8.e-002</v>
      </c>
      <c r="CI16" s="1042">
        <v>8.e-002</v>
      </c>
      <c r="CJ16" s="1021" t="s">
        <v>2187</v>
      </c>
      <c r="CK16" s="1042">
        <v>5.1999999999999998e-002</v>
      </c>
      <c r="CL16" s="1042">
        <v>4.9000000000000002e-002</v>
      </c>
      <c r="CM16" s="1042">
        <v>4.8000000000000001e-002</v>
      </c>
      <c r="CN16" s="1042">
        <v>5.1999999999999998e-002</v>
      </c>
      <c r="CO16" s="1042">
        <v>5.1999999999999998e-002</v>
      </c>
      <c r="CP16" s="1042">
        <v>7.0000000000000007e-002</v>
      </c>
      <c r="CQ16" s="1042">
        <v>7.0000000000000007e-002</v>
      </c>
      <c r="CR16" s="1042">
        <v>9.6000000000000002e-002</v>
      </c>
      <c r="CS16" s="1042">
        <v>6.3e-002</v>
      </c>
      <c r="CT16" s="1042">
        <v>8.1000000000000003e-002</v>
      </c>
      <c r="CU16" s="1042">
        <v>6.4000000000000001e-002</v>
      </c>
      <c r="CV16" s="1043">
        <v>6.0999999999999999e-002</v>
      </c>
      <c r="CW16" s="1043">
        <v>6.0999999999999999e-002</v>
      </c>
      <c r="CX16" s="1043">
        <v>0.11399999999999999</v>
      </c>
      <c r="CY16" s="1043">
        <v>0.106</v>
      </c>
      <c r="CZ16" s="1043">
        <v>5.4000000000000006e-002</v>
      </c>
      <c r="DA16" s="1043">
        <v>6.7000000000000004e-002</v>
      </c>
      <c r="DB16" s="1043">
        <v>6.7000000000000004e-002</v>
      </c>
      <c r="DC16" s="1043">
        <v>5.3999999999999999e-002</v>
      </c>
      <c r="DD16" s="1043">
        <v>5.2999999999999999e-002</v>
      </c>
      <c r="DE16" s="1043">
        <v>5.2999999999999999e-002</v>
      </c>
      <c r="DF16" s="1104"/>
      <c r="DG16" s="1104"/>
      <c r="DH16" s="1104"/>
      <c r="DI16" s="1104"/>
      <c r="DJ16" s="1104"/>
      <c r="DK16" s="1104"/>
      <c r="DM16" s="1098">
        <v>4</v>
      </c>
      <c r="DN16" s="1098">
        <v>1</v>
      </c>
      <c r="DO16" s="1098" t="str">
        <f t="shared" si="1"/>
        <v>処遇加算Ⅰ特定加算Ⅱベア加算なしから新加算Ⅰ</v>
      </c>
      <c r="DP16" s="1000">
        <f t="shared" ref="DP16:EV19" si="36">BY3-AN$6</f>
        <v>8.8000000000000023e-002</v>
      </c>
      <c r="DQ16" s="1000">
        <f t="shared" si="36"/>
        <v>8.8000000000000023e-002</v>
      </c>
      <c r="DR16" s="1000">
        <f t="shared" si="36"/>
        <v>8.8000000000000023e-002</v>
      </c>
      <c r="DS16" s="1000">
        <f t="shared" si="36"/>
        <v>8.8000000000000023e-002</v>
      </c>
      <c r="DT16" s="1000" t="e">
        <f t="shared" si="36"/>
        <v>#VALUE!</v>
      </c>
      <c r="DU16" s="1000">
        <f t="shared" si="36"/>
        <v>2.3999999999999994e-002</v>
      </c>
      <c r="DV16" s="1000" t="e">
        <f t="shared" si="36"/>
        <v>#VALUE!</v>
      </c>
      <c r="DW16" s="1000" t="e">
        <f t="shared" si="36"/>
        <v>#VALUE!</v>
      </c>
      <c r="DX16" s="1000">
        <f t="shared" si="36"/>
        <v>5.4000000000000006e-002</v>
      </c>
      <c r="DY16" s="1000">
        <f t="shared" si="36"/>
        <v>3.5000000000000003e-002</v>
      </c>
      <c r="DZ16" s="1000">
        <f t="shared" si="36"/>
        <v>3.5000000000000003e-002</v>
      </c>
      <c r="EA16" s="1000">
        <f t="shared" si="36"/>
        <v>2.3999999999999994e-002</v>
      </c>
      <c r="EB16" s="1000">
        <f t="shared" si="36"/>
        <v>2.3999999999999994e-002</v>
      </c>
      <c r="EC16" s="1000">
        <f t="shared" si="36"/>
        <v>2.3999999999999994e-002</v>
      </c>
      <c r="ED16" s="1000">
        <f t="shared" si="36"/>
        <v>2.3999999999999994e-002</v>
      </c>
      <c r="EE16" s="1000" t="e">
        <f t="shared" si="36"/>
        <v>#VALUE!</v>
      </c>
      <c r="EF16" s="1000">
        <f t="shared" si="36"/>
        <v>2.3999999999999994e-002</v>
      </c>
      <c r="EG16" s="1000">
        <f t="shared" si="36"/>
        <v>4.5000000000000026e-002</v>
      </c>
      <c r="EH16" s="1000">
        <f t="shared" si="36"/>
        <v>4.5000000000000026e-002</v>
      </c>
      <c r="EI16" s="1000">
        <f t="shared" si="36"/>
        <v>4.4999999999999984e-002</v>
      </c>
      <c r="EJ16" s="1000">
        <f t="shared" si="36"/>
        <v>4.0000000000000008e-002</v>
      </c>
      <c r="EK16" s="1000">
        <f t="shared" si="36"/>
        <v>3.999999999999998e-002</v>
      </c>
      <c r="EL16" s="1000">
        <f t="shared" si="36"/>
        <v>4.0000000000000008e-002</v>
      </c>
      <c r="EM16" s="1000" t="e">
        <f t="shared" si="36"/>
        <v>#VALUE!</v>
      </c>
      <c r="EN16" s="1000" t="e">
        <f t="shared" si="36"/>
        <v>#VALUE!</v>
      </c>
      <c r="EO16" s="1000">
        <f t="shared" si="36"/>
        <v>7.3000000000000009e-002</v>
      </c>
      <c r="EP16" s="1000">
        <f t="shared" si="36"/>
        <v>7.3000000000000009e-002</v>
      </c>
      <c r="EQ16" s="1000" t="e">
        <f t="shared" si="36"/>
        <v>#VALUE!</v>
      </c>
      <c r="ER16" s="1000" t="e">
        <f t="shared" si="36"/>
        <v>#VALUE!</v>
      </c>
      <c r="ES16" s="1000" t="e">
        <f t="shared" si="36"/>
        <v>#VALUE!</v>
      </c>
      <c r="ET16" s="1000" t="e">
        <f t="shared" si="36"/>
        <v>#VALUE!</v>
      </c>
      <c r="EU16" s="1000" t="e">
        <f t="shared" si="36"/>
        <v>#VALUE!</v>
      </c>
      <c r="EV16" s="1000" t="e">
        <f t="shared" si="36"/>
        <v>#VALUE!</v>
      </c>
      <c r="EY16" s="1098" t="s">
        <v>1384</v>
      </c>
      <c r="EZ16" s="1000">
        <f t="shared" ref="EZ16:FC19" si="37">DP16/BY3</f>
        <v>0.21103117505995209</v>
      </c>
      <c r="FA16" s="1000">
        <f t="shared" si="37"/>
        <v>0.25655976676384845</v>
      </c>
      <c r="FB16" s="1000">
        <f t="shared" si="37"/>
        <v>0.21103117505995209</v>
      </c>
      <c r="FC16" s="1000">
        <f t="shared" si="37"/>
        <v>0.23036649214659691</v>
      </c>
      <c r="FD16" s="1021" t="s">
        <v>2187</v>
      </c>
      <c r="FE16" s="1000">
        <f>DU16/CD3</f>
        <v>0.29629629629629628</v>
      </c>
      <c r="FF16" s="1021" t="s">
        <v>2187</v>
      </c>
      <c r="FG16" s="1021" t="s">
        <v>2187</v>
      </c>
      <c r="FH16" s="1000">
        <f t="shared" ref="FH16:FN19" si="38">DX16/CG3</f>
        <v>0.39416058394160586</v>
      </c>
      <c r="FI16" s="1000">
        <f t="shared" si="38"/>
        <v>0.25362318840579712</v>
      </c>
      <c r="FJ16" s="1000">
        <f t="shared" si="38"/>
        <v>0.25362318840579712</v>
      </c>
      <c r="FK16" s="1000">
        <f t="shared" si="38"/>
        <v>0.23300970873786403</v>
      </c>
      <c r="FL16" s="1000">
        <f t="shared" si="38"/>
        <v>0.23300970873786403</v>
      </c>
      <c r="FM16" s="1000">
        <f t="shared" si="38"/>
        <v>0.24999999999999992</v>
      </c>
      <c r="FN16" s="1000">
        <f t="shared" si="38"/>
        <v>0.2580645161290322</v>
      </c>
      <c r="FO16" s="1021" t="s">
        <v>2187</v>
      </c>
      <c r="FP16" s="1000">
        <f t="shared" ref="FP16:FV19" si="39">EF16/CO3</f>
        <v>0.23300970873786403</v>
      </c>
      <c r="FQ16" s="1000">
        <f t="shared" si="39"/>
        <v>0.30612244897959195</v>
      </c>
      <c r="FR16" s="1000">
        <f t="shared" si="39"/>
        <v>0.30612244897959195</v>
      </c>
      <c r="FS16" s="1000">
        <f t="shared" si="39"/>
        <v>0.21327014218009474</v>
      </c>
      <c r="FT16" s="1000">
        <f t="shared" si="39"/>
        <v>0.30534351145038174</v>
      </c>
      <c r="FU16" s="1000">
        <f t="shared" si="39"/>
        <v>0.22727272727272718</v>
      </c>
      <c r="FV16" s="1000">
        <f t="shared" si="39"/>
        <v>0.29850746268656719</v>
      </c>
      <c r="FW16" s="1021" t="s">
        <v>2187</v>
      </c>
      <c r="FX16" s="1021" t="s">
        <v>2187</v>
      </c>
      <c r="FY16" s="1000">
        <f t="shared" ref="FY16:FZ19" si="40">EO16/CX3</f>
        <v>0.34597156398104267</v>
      </c>
      <c r="FZ16" s="1000">
        <f t="shared" si="40"/>
        <v>0.38219895287958122</v>
      </c>
      <c r="GA16" s="1021" t="s">
        <v>2187</v>
      </c>
      <c r="GB16" s="1021" t="s">
        <v>2187</v>
      </c>
      <c r="GC16" s="1021" t="s">
        <v>2187</v>
      </c>
      <c r="GD16" s="1021" t="s">
        <v>2187</v>
      </c>
      <c r="GE16" s="1021" t="s">
        <v>2187</v>
      </c>
      <c r="GF16" s="1021" t="s">
        <v>2187</v>
      </c>
    </row>
    <row r="17" spans="38:188">
      <c r="AL17" s="1098">
        <v>15</v>
      </c>
      <c r="AM17" s="1094" t="s">
        <v>973</v>
      </c>
      <c r="AN17" s="1042">
        <f t="shared" ref="AN17:BT17" si="41">D5+D8+D10</f>
        <v>0.21100000000000002</v>
      </c>
      <c r="AO17" s="1042">
        <f t="shared" si="41"/>
        <v>0.18099999999999999</v>
      </c>
      <c r="AP17" s="1042">
        <f t="shared" si="41"/>
        <v>0.21100000000000002</v>
      </c>
      <c r="AQ17" s="1042">
        <f t="shared" si="41"/>
        <v>0.19700000000000001</v>
      </c>
      <c r="AR17" s="1042" t="e">
        <f t="shared" si="41"/>
        <v>#VALUE!</v>
      </c>
      <c r="AS17" s="1042">
        <f t="shared" si="41"/>
        <v>4.1999999999999996e-002</v>
      </c>
      <c r="AT17" s="1042" t="e">
        <f t="shared" si="41"/>
        <v>#VALUE!</v>
      </c>
      <c r="AU17" s="1042" t="e">
        <f t="shared" si="41"/>
        <v>#VALUE!</v>
      </c>
      <c r="AV17" s="1042">
        <f t="shared" si="41"/>
        <v>7.2999999999999995e-002</v>
      </c>
      <c r="AW17" s="1042">
        <f t="shared" si="41"/>
        <v>8.1000000000000003e-002</v>
      </c>
      <c r="AX17" s="1042">
        <f t="shared" si="41"/>
        <v>8.1000000000000003e-002</v>
      </c>
      <c r="AY17" s="1042">
        <f t="shared" si="41"/>
        <v>5.3999999999999992e-002</v>
      </c>
      <c r="AZ17" s="1042">
        <f t="shared" si="41"/>
        <v>5.3999999999999992e-002</v>
      </c>
      <c r="BA17" s="1042">
        <f t="shared" si="41"/>
        <v>5.0999999999999997e-002</v>
      </c>
      <c r="BB17" s="1042">
        <f t="shared" si="41"/>
        <v>5.e-002</v>
      </c>
      <c r="BC17" s="1042" t="e">
        <f t="shared" si="41"/>
        <v>#VALUE!</v>
      </c>
      <c r="BD17" s="1042">
        <f t="shared" si="41"/>
        <v>5.3999999999999992e-002</v>
      </c>
      <c r="BE17" s="1042">
        <f t="shared" si="41"/>
        <v>7.6999999999999999e-002</v>
      </c>
      <c r="BF17" s="1042">
        <f t="shared" si="41"/>
        <v>7.6999999999999999e-002</v>
      </c>
      <c r="BG17" s="1042">
        <f t="shared" si="41"/>
        <v>0.10299999999999999</v>
      </c>
      <c r="BH17" s="1042">
        <f t="shared" si="41"/>
        <v>6.3e-002</v>
      </c>
      <c r="BI17" s="1042">
        <f t="shared" si="41"/>
        <v>8.1000000000000003e-002</v>
      </c>
      <c r="BJ17" s="1042">
        <f t="shared" si="41"/>
        <v>6.4000000000000001e-002</v>
      </c>
      <c r="BK17" s="1042" t="e">
        <f t="shared" si="41"/>
        <v>#VALUE!</v>
      </c>
      <c r="BL17" s="1042" t="e">
        <f t="shared" si="41"/>
        <v>#VALUE!</v>
      </c>
      <c r="BM17" s="1042">
        <f t="shared" si="41"/>
        <v>0.11699999999999999</v>
      </c>
      <c r="BN17" s="1042">
        <f t="shared" si="41"/>
        <v>0.10900000000000001</v>
      </c>
      <c r="BO17" s="1042" t="e">
        <f t="shared" si="41"/>
        <v>#VALUE!</v>
      </c>
      <c r="BP17" s="1042" t="e">
        <f t="shared" si="41"/>
        <v>#VALUE!</v>
      </c>
      <c r="BQ17" s="1042" t="e">
        <f t="shared" si="41"/>
        <v>#VALUE!</v>
      </c>
      <c r="BR17" s="1042" t="e">
        <f t="shared" si="41"/>
        <v>#VALUE!</v>
      </c>
      <c r="BS17" s="1042" t="e">
        <f t="shared" si="41"/>
        <v>#VALUE!</v>
      </c>
      <c r="BT17" s="1042" t="e">
        <f t="shared" si="41"/>
        <v>#VALUE!</v>
      </c>
      <c r="BU17" s="1104"/>
      <c r="BW17" s="1098">
        <v>15</v>
      </c>
      <c r="BX17" s="1094" t="s">
        <v>348</v>
      </c>
      <c r="BY17" s="1042">
        <v>0.22800000000000001</v>
      </c>
      <c r="BZ17" s="1042">
        <v>0.17399999999999999</v>
      </c>
      <c r="CA17" s="1042">
        <v>0.22800000000000001</v>
      </c>
      <c r="CB17" s="1042">
        <v>0.20299999999999999</v>
      </c>
      <c r="CC17" s="1042">
        <v>9.2999999999999999e-002</v>
      </c>
      <c r="CD17" s="1042">
        <v>4.3999999999999997e-002</v>
      </c>
      <c r="CE17" s="1042">
        <v>8.6999999999999994e-002</v>
      </c>
      <c r="CF17" s="1042">
        <v>8.6999999999999994e-002</v>
      </c>
      <c r="CG17" s="1042">
        <v>7.1000000000000008e-002</v>
      </c>
      <c r="CH17" s="1042">
        <v>6.2e-002</v>
      </c>
      <c r="CI17" s="1042">
        <v>6.2e-002</v>
      </c>
      <c r="CJ17" s="1021" t="s">
        <v>2187</v>
      </c>
      <c r="CK17" s="1042">
        <v>5.6000000000000001e-002</v>
      </c>
      <c r="CL17" s="1042">
        <v>5.e-002</v>
      </c>
      <c r="CM17" s="1042">
        <v>4.9000000000000002e-002</v>
      </c>
      <c r="CN17" s="1042">
        <v>5.6000000000000001e-002</v>
      </c>
      <c r="CO17" s="1042">
        <v>5.6000000000000001e-002</v>
      </c>
      <c r="CP17" s="1042">
        <v>7.9000000000000001e-002</v>
      </c>
      <c r="CQ17" s="1042">
        <v>7.9000000000000001e-002</v>
      </c>
      <c r="CR17" s="1042">
        <v>0.126</v>
      </c>
      <c r="CS17" s="1042">
        <v>7.5999999999999998e-002</v>
      </c>
      <c r="CT17" s="1042">
        <v>0.109</v>
      </c>
      <c r="CU17" s="1042">
        <v>7.8e-002</v>
      </c>
      <c r="CV17" s="1043">
        <v>7.5999999999999998e-002</v>
      </c>
      <c r="CW17" s="1043">
        <v>7.5999999999999998e-002</v>
      </c>
      <c r="CX17" s="1043">
        <v>0.10299999999999999</v>
      </c>
      <c r="CY17" s="1043">
        <v>8.8999999999999996e-002</v>
      </c>
      <c r="CZ17" s="1043">
        <v>5.6000000000000008e-002</v>
      </c>
      <c r="DA17" s="1043">
        <v>6.3e-002</v>
      </c>
      <c r="DB17" s="1043">
        <v>6.3e-002</v>
      </c>
      <c r="DC17" s="1043">
        <v>5.8000000000000003e-002</v>
      </c>
      <c r="DD17" s="1043">
        <v>5.6000000000000001e-002</v>
      </c>
      <c r="DE17" s="1043">
        <v>5.6000000000000001e-002</v>
      </c>
      <c r="DF17" s="1104"/>
      <c r="DG17" s="1104"/>
      <c r="DH17" s="1104"/>
      <c r="DI17" s="1104"/>
      <c r="DJ17" s="1104"/>
      <c r="DK17" s="1104"/>
      <c r="DM17" s="1098">
        <v>4</v>
      </c>
      <c r="DN17" s="1098">
        <v>2</v>
      </c>
      <c r="DO17" s="1098" t="str">
        <f t="shared" si="1"/>
        <v>処遇加算Ⅰ特定加算Ⅱベア加算なしから新加算Ⅱ</v>
      </c>
      <c r="DP17" s="1000">
        <f t="shared" si="36"/>
        <v>7.3000000000000009e-002</v>
      </c>
      <c r="DQ17" s="1000">
        <f t="shared" si="36"/>
        <v>7.3000000000000009e-002</v>
      </c>
      <c r="DR17" s="1000">
        <f t="shared" si="36"/>
        <v>7.3000000000000009e-002</v>
      </c>
      <c r="DS17" s="1000">
        <f t="shared" si="36"/>
        <v>7.3000000000000009e-002</v>
      </c>
      <c r="DT17" s="1000" t="e">
        <f t="shared" si="36"/>
        <v>#VALUE!</v>
      </c>
      <c r="DU17" s="1000">
        <f t="shared" si="36"/>
        <v>2.2999999999999993e-002</v>
      </c>
      <c r="DV17" s="1000" t="e">
        <f t="shared" si="36"/>
        <v>#VALUE!</v>
      </c>
      <c r="DW17" s="1000" t="e">
        <f t="shared" si="36"/>
        <v>#VALUE!</v>
      </c>
      <c r="DX17" s="1000">
        <f t="shared" si="36"/>
        <v>5.2000000000000005e-002</v>
      </c>
      <c r="DY17" s="1000">
        <f t="shared" si="36"/>
        <v>3.1e-002</v>
      </c>
      <c r="DZ17" s="1000">
        <f t="shared" si="36"/>
        <v>3.1e-002</v>
      </c>
      <c r="EA17" s="1000">
        <f t="shared" si="36"/>
        <v>2.1999999999999992e-002</v>
      </c>
      <c r="EB17" s="1000">
        <f t="shared" si="36"/>
        <v>2.1999999999999992e-002</v>
      </c>
      <c r="EC17" s="1000">
        <f t="shared" si="36"/>
        <v>2.1999999999999992e-002</v>
      </c>
      <c r="ED17" s="1000">
        <f t="shared" si="36"/>
        <v>2.1999999999999992e-002</v>
      </c>
      <c r="EE17" s="1000" t="e">
        <f t="shared" si="36"/>
        <v>#VALUE!</v>
      </c>
      <c r="EF17" s="1000">
        <f t="shared" si="36"/>
        <v>2.1999999999999992e-002</v>
      </c>
      <c r="EG17" s="1000">
        <f t="shared" si="36"/>
        <v>4.2000000000000023e-002</v>
      </c>
      <c r="EH17" s="1000">
        <f t="shared" si="36"/>
        <v>4.2000000000000023e-002</v>
      </c>
      <c r="EI17" s="1000">
        <f t="shared" si="36"/>
        <v>4.1999999999999982e-002</v>
      </c>
      <c r="EJ17" s="1000">
        <f t="shared" si="36"/>
        <v>3.7000000000000005e-002</v>
      </c>
      <c r="EK17" s="1000">
        <f t="shared" si="36"/>
        <v>3.6999999999999977e-002</v>
      </c>
      <c r="EL17" s="1000">
        <f t="shared" si="36"/>
        <v>3.7000000000000005e-002</v>
      </c>
      <c r="EM17" s="1000" t="e">
        <f t="shared" si="36"/>
        <v>#VALUE!</v>
      </c>
      <c r="EN17" s="1000" t="e">
        <f t="shared" si="36"/>
        <v>#VALUE!</v>
      </c>
      <c r="EO17" s="1000">
        <f t="shared" si="36"/>
        <v>6.9000000000000006e-002</v>
      </c>
      <c r="EP17" s="1000">
        <f t="shared" si="36"/>
        <v>6.9000000000000006e-002</v>
      </c>
      <c r="EQ17" s="1000" t="e">
        <f t="shared" si="36"/>
        <v>#VALUE!</v>
      </c>
      <c r="ER17" s="1000" t="e">
        <f t="shared" si="36"/>
        <v>#VALUE!</v>
      </c>
      <c r="ES17" s="1000" t="e">
        <f t="shared" si="36"/>
        <v>#VALUE!</v>
      </c>
      <c r="ET17" s="1000" t="e">
        <f t="shared" si="36"/>
        <v>#VALUE!</v>
      </c>
      <c r="EU17" s="1000" t="e">
        <f t="shared" si="36"/>
        <v>#VALUE!</v>
      </c>
      <c r="EV17" s="1000" t="e">
        <f t="shared" si="36"/>
        <v>#VALUE!</v>
      </c>
      <c r="EY17" s="1098" t="s">
        <v>2235</v>
      </c>
      <c r="EZ17" s="1000">
        <f t="shared" si="37"/>
        <v>0.18159203980099503</v>
      </c>
      <c r="FA17" s="1000">
        <f t="shared" si="37"/>
        <v>0.22256097560975613</v>
      </c>
      <c r="FB17" s="1000">
        <f t="shared" si="37"/>
        <v>0.18159203980099503</v>
      </c>
      <c r="FC17" s="1000">
        <f t="shared" si="37"/>
        <v>0.19891008174386923</v>
      </c>
      <c r="FD17" s="1021" t="s">
        <v>2187</v>
      </c>
      <c r="FE17" s="1000">
        <f>DU17/CD4</f>
        <v>0.28749999999999998</v>
      </c>
      <c r="FF17" s="1021" t="s">
        <v>2187</v>
      </c>
      <c r="FG17" s="1021" t="s">
        <v>2187</v>
      </c>
      <c r="FH17" s="1000">
        <f t="shared" si="38"/>
        <v>0.38518518518518519</v>
      </c>
      <c r="FI17" s="1000">
        <f t="shared" si="38"/>
        <v>0.23134328358208953</v>
      </c>
      <c r="FJ17" s="1000">
        <f t="shared" si="38"/>
        <v>0.23134328358208953</v>
      </c>
      <c r="FK17" s="1000">
        <f t="shared" si="38"/>
        <v>0.21782178217821777</v>
      </c>
      <c r="FL17" s="1000">
        <f t="shared" si="38"/>
        <v>0.21782178217821777</v>
      </c>
      <c r="FM17" s="1000">
        <f t="shared" si="38"/>
        <v>0.23404255319148928</v>
      </c>
      <c r="FN17" s="1000">
        <f t="shared" si="38"/>
        <v>0.24175824175824168</v>
      </c>
      <c r="FO17" s="1021" t="s">
        <v>2187</v>
      </c>
      <c r="FP17" s="1000">
        <f t="shared" si="39"/>
        <v>0.21782178217821777</v>
      </c>
      <c r="FQ17" s="1000">
        <f t="shared" si="39"/>
        <v>0.2916666666666668</v>
      </c>
      <c r="FR17" s="1000">
        <f t="shared" si="39"/>
        <v>0.2916666666666668</v>
      </c>
      <c r="FS17" s="1000">
        <f t="shared" si="39"/>
        <v>0.20192307692307687</v>
      </c>
      <c r="FT17" s="1000">
        <f t="shared" si="39"/>
        <v>0.28906250000000006</v>
      </c>
      <c r="FU17" s="1000">
        <f t="shared" si="39"/>
        <v>0.21387283236994209</v>
      </c>
      <c r="FV17" s="1000">
        <f t="shared" si="39"/>
        <v>0.28244274809160308</v>
      </c>
      <c r="FW17" s="1021" t="s">
        <v>2187</v>
      </c>
      <c r="FX17" s="1021" t="s">
        <v>2187</v>
      </c>
      <c r="FY17" s="1000">
        <f t="shared" si="40"/>
        <v>0.33333333333333331</v>
      </c>
      <c r="FZ17" s="1000">
        <f t="shared" si="40"/>
        <v>0.36898395721925137</v>
      </c>
      <c r="GA17" s="1021" t="s">
        <v>2187</v>
      </c>
      <c r="GB17" s="1021" t="s">
        <v>2187</v>
      </c>
      <c r="GC17" s="1021" t="s">
        <v>2187</v>
      </c>
      <c r="GD17" s="1021" t="s">
        <v>2187</v>
      </c>
      <c r="GE17" s="1021" t="s">
        <v>2187</v>
      </c>
      <c r="GF17" s="1021" t="s">
        <v>2187</v>
      </c>
    </row>
    <row r="18" spans="38:188">
      <c r="AL18" s="1098">
        <v>16</v>
      </c>
      <c r="AM18" s="1094" t="s">
        <v>1711</v>
      </c>
      <c r="AN18" s="1042">
        <f t="shared" ref="AN18:BT18" si="42">D5+D8+D11</f>
        <v>0.16600000000000001</v>
      </c>
      <c r="AO18" s="1042">
        <f t="shared" si="42"/>
        <v>0.13600000000000001</v>
      </c>
      <c r="AP18" s="1042">
        <f t="shared" si="42"/>
        <v>0.16600000000000001</v>
      </c>
      <c r="AQ18" s="1042">
        <f t="shared" si="42"/>
        <v>0.152</v>
      </c>
      <c r="AR18" s="1042" t="e">
        <f t="shared" si="42"/>
        <v>#VALUE!</v>
      </c>
      <c r="AS18" s="1042">
        <f t="shared" si="42"/>
        <v>3.1e-002</v>
      </c>
      <c r="AT18" s="1042" t="e">
        <f t="shared" si="42"/>
        <v>#VALUE!</v>
      </c>
      <c r="AU18" s="1042" t="e">
        <f t="shared" si="42"/>
        <v>#VALUE!</v>
      </c>
      <c r="AV18" s="1042">
        <f t="shared" si="42"/>
        <v>4.4999999999999998e-002</v>
      </c>
      <c r="AW18" s="1042">
        <f t="shared" si="42"/>
        <v>6.3e-002</v>
      </c>
      <c r="AX18" s="1042">
        <f t="shared" si="42"/>
        <v>6.3e-002</v>
      </c>
      <c r="AY18" s="1042">
        <f t="shared" si="42"/>
        <v>4.0999999999999995e-002</v>
      </c>
      <c r="AZ18" s="1042">
        <f t="shared" si="42"/>
        <v>4.0999999999999995e-002</v>
      </c>
      <c r="BA18" s="1042">
        <f t="shared" si="42"/>
        <v>3.7999999999999999e-002</v>
      </c>
      <c r="BB18" s="1042">
        <f t="shared" si="42"/>
        <v>3.6999999999999998e-002</v>
      </c>
      <c r="BC18" s="1042" t="e">
        <f t="shared" si="42"/>
        <v>#VALUE!</v>
      </c>
      <c r="BD18" s="1042">
        <f t="shared" si="42"/>
        <v>4.0999999999999995e-002</v>
      </c>
      <c r="BE18" s="1042">
        <f t="shared" si="42"/>
        <v>5.1000000000000004e-002</v>
      </c>
      <c r="BF18" s="1042">
        <f t="shared" si="42"/>
        <v>5.1000000000000004e-002</v>
      </c>
      <c r="BG18" s="1042">
        <f t="shared" si="42"/>
        <v>7.6999999999999999e-002</v>
      </c>
      <c r="BH18" s="1042">
        <f t="shared" si="42"/>
        <v>4.3000000000000003e-002</v>
      </c>
      <c r="BI18" s="1042">
        <f t="shared" si="42"/>
        <v>6.0999999999999999e-002</v>
      </c>
      <c r="BJ18" s="1042">
        <f t="shared" si="42"/>
        <v>4.4000000000000004e-002</v>
      </c>
      <c r="BK18" s="1042" t="e">
        <f t="shared" si="42"/>
        <v>#VALUE!</v>
      </c>
      <c r="BL18" s="1042" t="e">
        <f t="shared" si="42"/>
        <v>#VALUE!</v>
      </c>
      <c r="BM18" s="1042">
        <f t="shared" si="42"/>
        <v>7.9000000000000001e-002</v>
      </c>
      <c r="BN18" s="1042">
        <f t="shared" si="42"/>
        <v>7.1000000000000008e-002</v>
      </c>
      <c r="BO18" s="1042" t="e">
        <f t="shared" si="42"/>
        <v>#VALUE!</v>
      </c>
      <c r="BP18" s="1042" t="e">
        <f t="shared" si="42"/>
        <v>#VALUE!</v>
      </c>
      <c r="BQ18" s="1042" t="e">
        <f t="shared" si="42"/>
        <v>#VALUE!</v>
      </c>
      <c r="BR18" s="1042" t="e">
        <f t="shared" si="42"/>
        <v>#VALUE!</v>
      </c>
      <c r="BS18" s="1042" t="e">
        <f t="shared" si="42"/>
        <v>#VALUE!</v>
      </c>
      <c r="BT18" s="1042" t="e">
        <f t="shared" si="42"/>
        <v>#VALUE!</v>
      </c>
      <c r="BU18" s="1104"/>
      <c r="BW18" s="1098">
        <v>16</v>
      </c>
      <c r="BX18" s="1094" t="s">
        <v>349</v>
      </c>
      <c r="BY18" s="1042">
        <v>0.19400000000000001</v>
      </c>
      <c r="BZ18" s="1042">
        <v>0.16400000000000001</v>
      </c>
      <c r="CA18" s="1042">
        <v>0.19400000000000001</v>
      </c>
      <c r="CB18" s="1042">
        <v>0.18</v>
      </c>
      <c r="CC18" s="1021" t="s">
        <v>2187</v>
      </c>
      <c r="CD18" s="1042">
        <v>4.2999999999999997e-002</v>
      </c>
      <c r="CE18" s="1021" t="s">
        <v>2187</v>
      </c>
      <c r="CF18" s="1021" t="s">
        <v>2187</v>
      </c>
      <c r="CG18" s="1042">
        <v>6.9000000000000006e-002</v>
      </c>
      <c r="CH18" s="1042">
        <v>7.5999999999999998e-002</v>
      </c>
      <c r="CI18" s="1042">
        <v>7.5999999999999998e-002</v>
      </c>
      <c r="CJ18" s="1021" t="s">
        <v>2187</v>
      </c>
      <c r="CK18" s="1042">
        <v>5.e-002</v>
      </c>
      <c r="CL18" s="1042">
        <v>4.7e-002</v>
      </c>
      <c r="CM18" s="1042">
        <v>4.5999999999999999e-002</v>
      </c>
      <c r="CN18" s="1021" t="s">
        <v>2187</v>
      </c>
      <c r="CO18" s="1042">
        <v>5.e-002</v>
      </c>
      <c r="CP18" s="1042">
        <v>6.7000000000000004e-002</v>
      </c>
      <c r="CQ18" s="1042">
        <v>6.7000000000000004e-002</v>
      </c>
      <c r="CR18" s="1042">
        <v>9.2999999999999999e-002</v>
      </c>
      <c r="CS18" s="1042">
        <v>6.0000000000000005e-002</v>
      </c>
      <c r="CT18" s="1042">
        <v>7.8e-002</v>
      </c>
      <c r="CU18" s="1042">
        <v>6.1000000000000006e-002</v>
      </c>
      <c r="CV18" s="1021" t="s">
        <v>2187</v>
      </c>
      <c r="CW18" s="1021" t="s">
        <v>2187</v>
      </c>
      <c r="CX18" s="1043">
        <v>0.11</v>
      </c>
      <c r="CY18" s="1043">
        <v>0.10200000000000001</v>
      </c>
      <c r="CZ18" s="1021" t="s">
        <v>2187</v>
      </c>
      <c r="DA18" s="1021" t="s">
        <v>2187</v>
      </c>
      <c r="DB18" s="1021" t="s">
        <v>2187</v>
      </c>
      <c r="DC18" s="1021" t="s">
        <v>2187</v>
      </c>
      <c r="DD18" s="1021" t="s">
        <v>2187</v>
      </c>
      <c r="DE18" s="1021" t="s">
        <v>2187</v>
      </c>
      <c r="DF18" s="1104"/>
      <c r="DG18" s="1104"/>
      <c r="DH18" s="1104"/>
      <c r="DI18" s="1104"/>
      <c r="DJ18" s="1104"/>
      <c r="DK18" s="1104"/>
      <c r="DM18" s="1098">
        <v>4</v>
      </c>
      <c r="DN18" s="1098">
        <v>3</v>
      </c>
      <c r="DO18" s="1098" t="str">
        <f t="shared" si="1"/>
        <v>処遇加算Ⅰ特定加算Ⅱベア加算なしから新加算Ⅲ</v>
      </c>
      <c r="DP18" s="1000">
        <f t="shared" si="36"/>
        <v>1.8000000000000016e-002</v>
      </c>
      <c r="DQ18" s="1000">
        <f t="shared" si="36"/>
        <v>1.8000000000000016e-002</v>
      </c>
      <c r="DR18" s="1000">
        <f t="shared" si="36"/>
        <v>1.8000000000000016e-002</v>
      </c>
      <c r="DS18" s="1000">
        <f t="shared" si="36"/>
        <v>1.8000000000000016e-002</v>
      </c>
      <c r="DT18" s="1000" t="e">
        <f t="shared" si="36"/>
        <v>#VALUE!</v>
      </c>
      <c r="DU18" s="1000">
        <f t="shared" si="36"/>
        <v>9.999999999999995e-003</v>
      </c>
      <c r="DV18" s="1000" t="e">
        <f t="shared" si="36"/>
        <v>#VALUE!</v>
      </c>
      <c r="DW18" s="1000" t="e">
        <f t="shared" si="36"/>
        <v>#VALUE!</v>
      </c>
      <c r="DX18" s="1000">
        <f t="shared" si="36"/>
        <v>3.2999999999999988e-002</v>
      </c>
      <c r="DY18" s="1000">
        <f t="shared" si="36"/>
        <v>-5.0000000000000044e-003</v>
      </c>
      <c r="DZ18" s="1000">
        <f t="shared" si="36"/>
        <v>-5.0000000000000044e-003</v>
      </c>
      <c r="EA18" s="1000">
        <f t="shared" si="36"/>
        <v>6.9999999999999923e-003</v>
      </c>
      <c r="EB18" s="1000">
        <f t="shared" si="36"/>
        <v>6.9999999999999923e-003</v>
      </c>
      <c r="EC18" s="1000">
        <f t="shared" si="36"/>
        <v>6.9999999999999923e-003</v>
      </c>
      <c r="ED18" s="1000">
        <f t="shared" si="36"/>
        <v>6.9999999999999923e-003</v>
      </c>
      <c r="EE18" s="1000" t="e">
        <f t="shared" si="36"/>
        <v>#VALUE!</v>
      </c>
      <c r="EF18" s="1000">
        <f t="shared" si="36"/>
        <v>6.9999999999999923e-003</v>
      </c>
      <c r="EG18" s="1000">
        <f t="shared" si="36"/>
        <v>2.6000000000000009e-002</v>
      </c>
      <c r="EH18" s="1000">
        <f t="shared" si="36"/>
        <v>2.6000000000000009e-002</v>
      </c>
      <c r="EI18" s="1000">
        <f t="shared" si="36"/>
        <v>2.6000000000000023e-002</v>
      </c>
      <c r="EJ18" s="1000">
        <f t="shared" si="36"/>
        <v>2.700000000000001e-002</v>
      </c>
      <c r="EK18" s="1000">
        <f t="shared" si="36"/>
        <v>2.6999999999999968e-002</v>
      </c>
      <c r="EL18" s="1000">
        <f t="shared" si="36"/>
        <v>2.700000000000001e-002</v>
      </c>
      <c r="EM18" s="1000" t="e">
        <f t="shared" si="36"/>
        <v>#VALUE!</v>
      </c>
      <c r="EN18" s="1000" t="e">
        <f t="shared" si="36"/>
        <v>#VALUE!</v>
      </c>
      <c r="EO18" s="1000">
        <f t="shared" si="36"/>
        <v>3.e-002</v>
      </c>
      <c r="EP18" s="1000">
        <f t="shared" si="36"/>
        <v>3.e-002</v>
      </c>
      <c r="EQ18" s="1000" t="e">
        <f t="shared" si="36"/>
        <v>#VALUE!</v>
      </c>
      <c r="ER18" s="1000" t="e">
        <f t="shared" si="36"/>
        <v>#VALUE!</v>
      </c>
      <c r="ES18" s="1000" t="e">
        <f t="shared" si="36"/>
        <v>#VALUE!</v>
      </c>
      <c r="ET18" s="1000" t="e">
        <f t="shared" si="36"/>
        <v>#VALUE!</v>
      </c>
      <c r="EU18" s="1000" t="e">
        <f t="shared" si="36"/>
        <v>#VALUE!</v>
      </c>
      <c r="EV18" s="1000" t="e">
        <f t="shared" si="36"/>
        <v>#VALUE!</v>
      </c>
      <c r="EY18" s="1098" t="s">
        <v>167</v>
      </c>
      <c r="EZ18" s="1000">
        <f t="shared" si="37"/>
        <v>5.187319884726229e-002</v>
      </c>
      <c r="FA18" s="1000">
        <f t="shared" si="37"/>
        <v>6.5934065934065991e-002</v>
      </c>
      <c r="FB18" s="1000">
        <f t="shared" si="37"/>
        <v>5.187319884726229e-002</v>
      </c>
      <c r="FC18" s="1000">
        <f t="shared" si="37"/>
        <v>5.7692307692307744e-002</v>
      </c>
      <c r="FD18" s="1021" t="s">
        <v>2187</v>
      </c>
      <c r="FE18" s="1000">
        <f>DU18/CD5</f>
        <v>0.14925373134328354</v>
      </c>
      <c r="FF18" s="1021" t="s">
        <v>2187</v>
      </c>
      <c r="FG18" s="1021" t="s">
        <v>2187</v>
      </c>
      <c r="FH18" s="1000">
        <f t="shared" si="38"/>
        <v>0.28448275862068956</v>
      </c>
      <c r="FI18" s="1000">
        <f t="shared" si="38"/>
        <v>-5.1020408163265349e-002</v>
      </c>
      <c r="FJ18" s="1000">
        <f t="shared" si="38"/>
        <v>-5.1020408163265349e-002</v>
      </c>
      <c r="FK18" s="1000">
        <f t="shared" si="38"/>
        <v>8.1395348837209225e-002</v>
      </c>
      <c r="FL18" s="1000">
        <f t="shared" si="38"/>
        <v>8.1395348837209225e-002</v>
      </c>
      <c r="FM18" s="1000">
        <f t="shared" si="38"/>
        <v>8.8607594936708764e-002</v>
      </c>
      <c r="FN18" s="1000">
        <f t="shared" si="38"/>
        <v>9.2105263157894635e-002</v>
      </c>
      <c r="FO18" s="1021" t="s">
        <v>2187</v>
      </c>
      <c r="FP18" s="1000">
        <f t="shared" si="39"/>
        <v>8.1395348837209225e-002</v>
      </c>
      <c r="FQ18" s="1000">
        <f t="shared" si="39"/>
        <v>0.20312500000000006</v>
      </c>
      <c r="FR18" s="1000">
        <f t="shared" si="39"/>
        <v>0.20312500000000006</v>
      </c>
      <c r="FS18" s="1000">
        <f t="shared" si="39"/>
        <v>0.1354166666666668</v>
      </c>
      <c r="FT18" s="1000">
        <f t="shared" si="39"/>
        <v>0.22881355932203398</v>
      </c>
      <c r="FU18" s="1000">
        <f t="shared" si="39"/>
        <v>0.16564417177914093</v>
      </c>
      <c r="FV18" s="1000">
        <f t="shared" si="39"/>
        <v>0.22314049586776866</v>
      </c>
      <c r="FW18" s="1021" t="s">
        <v>2187</v>
      </c>
      <c r="FX18" s="1021" t="s">
        <v>2187</v>
      </c>
      <c r="FY18" s="1000">
        <f t="shared" si="40"/>
        <v>0.17857142857142855</v>
      </c>
      <c r="FZ18" s="1000">
        <f t="shared" si="40"/>
        <v>0.20270270270270271</v>
      </c>
      <c r="GA18" s="1021" t="s">
        <v>2187</v>
      </c>
      <c r="GB18" s="1021" t="s">
        <v>2187</v>
      </c>
      <c r="GC18" s="1021" t="s">
        <v>2187</v>
      </c>
      <c r="GD18" s="1021" t="s">
        <v>2187</v>
      </c>
      <c r="GE18" s="1021" t="s">
        <v>2187</v>
      </c>
      <c r="GF18" s="1021" t="s">
        <v>2187</v>
      </c>
    </row>
    <row r="19" spans="38:188">
      <c r="AL19" s="1098">
        <v>17</v>
      </c>
      <c r="AM19" s="1094" t="s">
        <v>452</v>
      </c>
      <c r="AN19" s="1042">
        <f t="shared" ref="AN19:BT19" si="43">D5+D9+D10</f>
        <v>0.156</v>
      </c>
      <c r="AO19" s="1042">
        <f t="shared" si="43"/>
        <v>0.126</v>
      </c>
      <c r="AP19" s="1042">
        <f t="shared" si="43"/>
        <v>0.156</v>
      </c>
      <c r="AQ19" s="1042">
        <f t="shared" si="43"/>
        <v>0.14200000000000002</v>
      </c>
      <c r="AR19" s="1042">
        <f t="shared" si="43"/>
        <v>8.0999999999999989e-002</v>
      </c>
      <c r="AS19" s="1042">
        <f t="shared" si="43"/>
        <v>2.8999999999999998e-002</v>
      </c>
      <c r="AT19" s="1042">
        <f t="shared" si="43"/>
        <v>6.3e-002</v>
      </c>
      <c r="AU19" s="1042">
        <f t="shared" si="43"/>
        <v>6.3e-002</v>
      </c>
      <c r="AV19" s="1042">
        <f t="shared" si="43"/>
        <v>5.3999999999999999e-002</v>
      </c>
      <c r="AW19" s="1042">
        <f t="shared" si="43"/>
        <v>4.4999999999999998e-002</v>
      </c>
      <c r="AX19" s="1042">
        <f t="shared" si="43"/>
        <v>4.4999999999999998e-002</v>
      </c>
      <c r="AY19" s="1042">
        <f t="shared" si="43"/>
        <v>3.9e-002</v>
      </c>
      <c r="AZ19" s="1042">
        <f t="shared" si="43"/>
        <v>3.9e-002</v>
      </c>
      <c r="BA19" s="1042">
        <f t="shared" si="43"/>
        <v>3.5999999999999997e-002</v>
      </c>
      <c r="BB19" s="1042">
        <f t="shared" si="43"/>
        <v>3.4999999999999996e-002</v>
      </c>
      <c r="BC19" s="1042">
        <f t="shared" si="43"/>
        <v>3.9e-002</v>
      </c>
      <c r="BD19" s="1042">
        <f t="shared" si="43"/>
        <v>3.9e-002</v>
      </c>
      <c r="BE19" s="1042">
        <f t="shared" si="43"/>
        <v>6.0999999999999999e-002</v>
      </c>
      <c r="BF19" s="1042">
        <f t="shared" si="43"/>
        <v>6.0999999999999999e-002</v>
      </c>
      <c r="BG19" s="1042">
        <f t="shared" si="43"/>
        <v>8.6999999999999994e-002</v>
      </c>
      <c r="BH19" s="1042">
        <f t="shared" si="43"/>
        <v>5.3000000000000005e-002</v>
      </c>
      <c r="BI19" s="1042">
        <f t="shared" si="43"/>
        <v>7.0999999999999994e-002</v>
      </c>
      <c r="BJ19" s="1042">
        <f t="shared" si="43"/>
        <v>5.4000000000000006e-002</v>
      </c>
      <c r="BK19" s="1042">
        <f t="shared" si="43"/>
        <v>5.3000000000000005e-002</v>
      </c>
      <c r="BL19" s="1042">
        <f t="shared" si="43"/>
        <v>5.3000000000000005e-002</v>
      </c>
      <c r="BM19" s="1042">
        <f t="shared" si="43"/>
        <v>7.8e-002</v>
      </c>
      <c r="BN19" s="1042">
        <f t="shared" si="43"/>
        <v>7.0000000000000007e-002</v>
      </c>
      <c r="BO19" s="1042">
        <f t="shared" si="43"/>
        <v>3.6000000000000004e-002</v>
      </c>
      <c r="BP19" s="1042">
        <f t="shared" si="43"/>
        <v>4.5999999999999999e-002</v>
      </c>
      <c r="BQ19" s="1042">
        <f t="shared" si="43"/>
        <v>4.5999999999999999e-002</v>
      </c>
      <c r="BR19" s="1042">
        <f t="shared" si="43"/>
        <v>4.e-002</v>
      </c>
      <c r="BS19" s="1042">
        <f t="shared" si="43"/>
        <v>3.9e-002</v>
      </c>
      <c r="BT19" s="1042">
        <f t="shared" si="43"/>
        <v>3.9e-002</v>
      </c>
      <c r="BU19" s="1104"/>
      <c r="BW19" s="1098">
        <v>17</v>
      </c>
      <c r="BX19" s="1094" t="s">
        <v>352</v>
      </c>
      <c r="BY19" s="1042">
        <v>0.184</v>
      </c>
      <c r="BZ19" s="1042">
        <v>0.154</v>
      </c>
      <c r="CA19" s="1042">
        <v>0.184</v>
      </c>
      <c r="CB19" s="1042">
        <v>0.17</v>
      </c>
      <c r="CC19" s="1042">
        <v>0.10899999999999999</v>
      </c>
      <c r="CD19" s="1042">
        <v>4.0999999999999995e-002</v>
      </c>
      <c r="CE19" s="1042">
        <v>8.6999999999999994e-002</v>
      </c>
      <c r="CF19" s="1042">
        <v>8.6999999999999994e-002</v>
      </c>
      <c r="CG19" s="1042">
        <v>7.8e-002</v>
      </c>
      <c r="CH19" s="1042">
        <v>5.7999999999999996e-002</v>
      </c>
      <c r="CI19" s="1042">
        <v>5.7999999999999996e-002</v>
      </c>
      <c r="CJ19" s="1021" t="s">
        <v>2187</v>
      </c>
      <c r="CK19" s="1042">
        <v>4.8000000000000001e-002</v>
      </c>
      <c r="CL19" s="1042">
        <v>4.4999999999999998e-002</v>
      </c>
      <c r="CM19" s="1042">
        <v>4.3999999999999997e-002</v>
      </c>
      <c r="CN19" s="1042">
        <v>4.8000000000000001e-002</v>
      </c>
      <c r="CO19" s="1042">
        <v>4.8000000000000001e-002</v>
      </c>
      <c r="CP19" s="1042">
        <v>7.6999999999999999e-002</v>
      </c>
      <c r="CQ19" s="1042">
        <v>7.6999999999999999e-002</v>
      </c>
      <c r="CR19" s="1042">
        <v>0.10299999999999999</v>
      </c>
      <c r="CS19" s="1042">
        <v>7.0000000000000007e-002</v>
      </c>
      <c r="CT19" s="1042">
        <v>8.7999999999999995e-002</v>
      </c>
      <c r="CU19" s="1042">
        <v>7.1000000000000008e-002</v>
      </c>
      <c r="CV19" s="1043">
        <v>7.0000000000000007e-002</v>
      </c>
      <c r="CW19" s="1043">
        <v>7.0000000000000007e-002</v>
      </c>
      <c r="CX19" s="1043">
        <v>0.109</v>
      </c>
      <c r="CY19" s="1043">
        <v>0.10100000000000001</v>
      </c>
      <c r="CZ19" s="1043">
        <v>4.8000000000000001e-002</v>
      </c>
      <c r="DA19" s="1043">
        <v>5.8999999999999997e-002</v>
      </c>
      <c r="DB19" s="1043">
        <v>5.8999999999999997e-002</v>
      </c>
      <c r="DC19" s="1043">
        <v>4.9000000000000002e-002</v>
      </c>
      <c r="DD19" s="1043">
        <v>4.8000000000000001e-002</v>
      </c>
      <c r="DE19" s="1043">
        <v>4.8000000000000001e-002</v>
      </c>
      <c r="DF19" s="1104"/>
      <c r="DG19" s="1104"/>
      <c r="DH19" s="1104"/>
      <c r="DI19" s="1104"/>
      <c r="DJ19" s="1104"/>
      <c r="DK19" s="1104"/>
      <c r="DM19" s="1098">
        <v>4</v>
      </c>
      <c r="DN19" s="1098">
        <v>4</v>
      </c>
      <c r="DO19" s="1098" t="str">
        <f t="shared" si="1"/>
        <v>処遇加算Ⅰ特定加算Ⅱベア加算なしから新加算Ⅳ</v>
      </c>
      <c r="DP19" s="1000">
        <f t="shared" si="36"/>
        <v>-5.5999999999999994e-002</v>
      </c>
      <c r="DQ19" s="1000">
        <f t="shared" si="36"/>
        <v>-3.6000000000000004e-002</v>
      </c>
      <c r="DR19" s="1000">
        <f t="shared" si="36"/>
        <v>-5.5999999999999994e-002</v>
      </c>
      <c r="DS19" s="1000">
        <f t="shared" si="36"/>
        <v>-4.6000000000000013e-002</v>
      </c>
      <c r="DT19" s="1000" t="e">
        <f t="shared" si="36"/>
        <v>#VALUE!</v>
      </c>
      <c r="DU19" s="1000">
        <f t="shared" si="36"/>
        <v>-2.0000000000000018e-003</v>
      </c>
      <c r="DV19" s="1000" t="e">
        <f t="shared" si="36"/>
        <v>#VALUE!</v>
      </c>
      <c r="DW19" s="1000" t="e">
        <f t="shared" si="36"/>
        <v>#VALUE!</v>
      </c>
      <c r="DX19" s="1000">
        <f t="shared" si="36"/>
        <v>1.6e-002</v>
      </c>
      <c r="DY19" s="1000">
        <f t="shared" si="36"/>
        <v>-2.3000000000000007e-002</v>
      </c>
      <c r="DZ19" s="1000">
        <f t="shared" si="36"/>
        <v>-2.3000000000000007e-002</v>
      </c>
      <c r="EA19" s="1000">
        <f t="shared" si="36"/>
        <v>-1.0000000000000009e-002</v>
      </c>
      <c r="EB19" s="1000">
        <f t="shared" si="36"/>
        <v>-1.0000000000000009e-002</v>
      </c>
      <c r="EC19" s="1000">
        <f t="shared" si="36"/>
        <v>-9.000000000000008e-003</v>
      </c>
      <c r="ED19" s="1000">
        <f t="shared" si="36"/>
        <v>-7.0000000000000062e-003</v>
      </c>
      <c r="EE19" s="1000" t="e">
        <f t="shared" si="36"/>
        <v>#VALUE!</v>
      </c>
      <c r="EF19" s="1000">
        <f t="shared" si="36"/>
        <v>-1.0000000000000009e-002</v>
      </c>
      <c r="EG19" s="1000">
        <f t="shared" si="36"/>
        <v>3.0000000000000027e-003</v>
      </c>
      <c r="EH19" s="1000">
        <f t="shared" si="36"/>
        <v>3.0000000000000027e-003</v>
      </c>
      <c r="EI19" s="1000">
        <f t="shared" si="36"/>
        <v>-1.3999999999999957e-002</v>
      </c>
      <c r="EJ19" s="1000">
        <f t="shared" si="36"/>
        <v>5.0000000000000044e-003</v>
      </c>
      <c r="EK19" s="1000">
        <f t="shared" si="36"/>
        <v>-7.0000000000000062e-003</v>
      </c>
      <c r="EL19" s="1000">
        <f t="shared" si="36"/>
        <v>4.0000000000000036e-003</v>
      </c>
      <c r="EM19" s="1000" t="e">
        <f t="shared" si="36"/>
        <v>#VALUE!</v>
      </c>
      <c r="EN19" s="1000" t="e">
        <f t="shared" si="36"/>
        <v>#VALUE!</v>
      </c>
      <c r="EO19" s="1000">
        <f t="shared" si="36"/>
        <v>2.9999999999999749e-003</v>
      </c>
      <c r="EP19" s="1000">
        <f t="shared" si="36"/>
        <v>9.000000000000008e-003</v>
      </c>
      <c r="EQ19" s="1000" t="e">
        <f t="shared" si="36"/>
        <v>#VALUE!</v>
      </c>
      <c r="ER19" s="1000" t="e">
        <f t="shared" si="36"/>
        <v>#VALUE!</v>
      </c>
      <c r="ES19" s="1000" t="e">
        <f t="shared" si="36"/>
        <v>#VALUE!</v>
      </c>
      <c r="ET19" s="1000" t="e">
        <f t="shared" si="36"/>
        <v>#VALUE!</v>
      </c>
      <c r="EU19" s="1000" t="e">
        <f t="shared" si="36"/>
        <v>#VALUE!</v>
      </c>
      <c r="EV19" s="1000" t="e">
        <f t="shared" si="36"/>
        <v>#VALUE!</v>
      </c>
      <c r="EY19" s="1098" t="s">
        <v>2236</v>
      </c>
      <c r="EZ19" s="1000">
        <f t="shared" si="37"/>
        <v>-0.20512820512820509</v>
      </c>
      <c r="FA19" s="1000">
        <f t="shared" si="37"/>
        <v>-0.16438356164383564</v>
      </c>
      <c r="FB19" s="1000">
        <f t="shared" si="37"/>
        <v>-0.20512820512820509</v>
      </c>
      <c r="FC19" s="1000">
        <f t="shared" si="37"/>
        <v>-0.18548387096774202</v>
      </c>
      <c r="FD19" s="1021" t="s">
        <v>2187</v>
      </c>
      <c r="FE19" s="1000">
        <f>DU19/CD6</f>
        <v>-3.6363636363636404e-002</v>
      </c>
      <c r="FF19" s="1021" t="s">
        <v>2187</v>
      </c>
      <c r="FG19" s="1021" t="s">
        <v>2187</v>
      </c>
      <c r="FH19" s="1000">
        <f t="shared" si="38"/>
        <v>0.1616161616161616</v>
      </c>
      <c r="FI19" s="1000">
        <f t="shared" si="38"/>
        <v>-0.28750000000000009</v>
      </c>
      <c r="FJ19" s="1000">
        <f t="shared" si="38"/>
        <v>-0.28750000000000009</v>
      </c>
      <c r="FK19" s="1000">
        <f t="shared" si="38"/>
        <v>-0.1449275362318842</v>
      </c>
      <c r="FL19" s="1000">
        <f t="shared" si="38"/>
        <v>-0.1449275362318842</v>
      </c>
      <c r="FM19" s="1000">
        <f t="shared" si="38"/>
        <v>-0.14285714285714299</v>
      </c>
      <c r="FN19" s="1000">
        <f t="shared" si="38"/>
        <v>-0.11290322580645172</v>
      </c>
      <c r="FO19" s="1021" t="s">
        <v>2187</v>
      </c>
      <c r="FP19" s="1000">
        <f t="shared" si="39"/>
        <v>-0.1449275362318842</v>
      </c>
      <c r="FQ19" s="1000">
        <f t="shared" si="39"/>
        <v>2.8571428571428598e-002</v>
      </c>
      <c r="FR19" s="1000">
        <f t="shared" si="39"/>
        <v>2.8571428571428598e-002</v>
      </c>
      <c r="FS19" s="1000">
        <f t="shared" si="39"/>
        <v>-9.210526315789444e-002</v>
      </c>
      <c r="FT19" s="1000">
        <f t="shared" si="39"/>
        <v>5.2083333333333377e-002</v>
      </c>
      <c r="FU19" s="1000">
        <f t="shared" si="39"/>
        <v>-5.4263565891472916e-002</v>
      </c>
      <c r="FV19" s="1000">
        <f t="shared" si="39"/>
        <v>4.0816326530612276e-002</v>
      </c>
      <c r="FW19" s="1021" t="s">
        <v>2187</v>
      </c>
      <c r="FX19" s="1021" t="s">
        <v>2187</v>
      </c>
      <c r="FY19" s="1000">
        <f t="shared" si="40"/>
        <v>2.1276595744680674e-002</v>
      </c>
      <c r="FZ19" s="1000">
        <f t="shared" si="40"/>
        <v>7.0866141732283533e-002</v>
      </c>
      <c r="GA19" s="1021" t="s">
        <v>2187</v>
      </c>
      <c r="GB19" s="1021" t="s">
        <v>2187</v>
      </c>
      <c r="GC19" s="1021" t="s">
        <v>2187</v>
      </c>
      <c r="GD19" s="1021" t="s">
        <v>2187</v>
      </c>
      <c r="GE19" s="1021" t="s">
        <v>2187</v>
      </c>
      <c r="GF19" s="1021" t="s">
        <v>2187</v>
      </c>
    </row>
    <row r="20" spans="38:188" ht="24">
      <c r="AL20" s="1098">
        <v>18</v>
      </c>
      <c r="AM20" s="1094" t="s">
        <v>2137</v>
      </c>
      <c r="AN20" s="1042">
        <f t="shared" ref="AN20:BT20" si="44">D5+D9+D11</f>
        <v>0.111</v>
      </c>
      <c r="AO20" s="1042">
        <f t="shared" si="44"/>
        <v>8.1000000000000003e-002</v>
      </c>
      <c r="AP20" s="1042">
        <f t="shared" si="44"/>
        <v>0.111</v>
      </c>
      <c r="AQ20" s="1042">
        <f t="shared" si="44"/>
        <v>9.7000000000000003e-002</v>
      </c>
      <c r="AR20" s="1042">
        <f t="shared" si="44"/>
        <v>3.5999999999999997e-002</v>
      </c>
      <c r="AS20" s="1042">
        <f t="shared" si="44"/>
        <v>1.7999999999999999e-002</v>
      </c>
      <c r="AT20" s="1042">
        <f t="shared" si="44"/>
        <v>3.5000000000000003e-002</v>
      </c>
      <c r="AU20" s="1042">
        <f t="shared" si="44"/>
        <v>3.5000000000000003e-002</v>
      </c>
      <c r="AV20" s="1042">
        <f t="shared" si="44"/>
        <v>2.5999999999999999e-002</v>
      </c>
      <c r="AW20" s="1042">
        <f t="shared" si="44"/>
        <v>2.7e-002</v>
      </c>
      <c r="AX20" s="1042">
        <f t="shared" si="44"/>
        <v>2.7e-002</v>
      </c>
      <c r="AY20" s="1042">
        <f t="shared" si="44"/>
        <v>2.5999999999999999e-002</v>
      </c>
      <c r="AZ20" s="1042">
        <f t="shared" si="44"/>
        <v>2.5999999999999999e-002</v>
      </c>
      <c r="BA20" s="1042">
        <f t="shared" si="44"/>
        <v>2.3e-002</v>
      </c>
      <c r="BB20" s="1042">
        <f t="shared" si="44"/>
        <v>2.1999999999999999e-002</v>
      </c>
      <c r="BC20" s="1042">
        <f t="shared" si="44"/>
        <v>2.5999999999999999e-002</v>
      </c>
      <c r="BD20" s="1042">
        <f t="shared" si="44"/>
        <v>2.5999999999999999e-002</v>
      </c>
      <c r="BE20" s="1042">
        <f t="shared" si="44"/>
        <v>3.5000000000000003e-002</v>
      </c>
      <c r="BF20" s="1042">
        <f t="shared" si="44"/>
        <v>3.5000000000000003e-002</v>
      </c>
      <c r="BG20" s="1042">
        <f t="shared" si="44"/>
        <v>6.0999999999999999e-002</v>
      </c>
      <c r="BH20" s="1042">
        <f t="shared" si="44"/>
        <v>3.3000000000000002e-002</v>
      </c>
      <c r="BI20" s="1042">
        <f t="shared" si="44"/>
        <v>5.0999999999999997e-002</v>
      </c>
      <c r="BJ20" s="1042">
        <f t="shared" si="44"/>
        <v>3.4000000000000002e-002</v>
      </c>
      <c r="BK20" s="1042">
        <f t="shared" si="44"/>
        <v>3.3000000000000002e-002</v>
      </c>
      <c r="BL20" s="1042">
        <f t="shared" si="44"/>
        <v>3.3000000000000002e-002</v>
      </c>
      <c r="BM20" s="1042">
        <f t="shared" si="44"/>
        <v>4.e-002</v>
      </c>
      <c r="BN20" s="1042">
        <f t="shared" si="44"/>
        <v>3.2000000000000001e-002</v>
      </c>
      <c r="BO20" s="1042">
        <f t="shared" si="44"/>
        <v>2.5000000000000001e-002</v>
      </c>
      <c r="BP20" s="1042">
        <f t="shared" si="44"/>
        <v>2.8000000000000001e-002</v>
      </c>
      <c r="BQ20" s="1042">
        <f t="shared" si="44"/>
        <v>2.8000000000000001e-002</v>
      </c>
      <c r="BR20" s="1042">
        <f t="shared" si="44"/>
        <v>2.7e-002</v>
      </c>
      <c r="BS20" s="1042">
        <f t="shared" si="44"/>
        <v>2.6000000000000002e-002</v>
      </c>
      <c r="BT20" s="1042">
        <f t="shared" si="44"/>
        <v>2.6000000000000002e-002</v>
      </c>
      <c r="BU20" s="1104"/>
      <c r="BW20" s="1098">
        <v>18</v>
      </c>
      <c r="BX20" s="1094" t="s">
        <v>354</v>
      </c>
      <c r="BY20" s="1042">
        <v>0.13900000000000001</v>
      </c>
      <c r="BZ20" s="1042">
        <v>0.109</v>
      </c>
      <c r="CA20" s="1042">
        <v>0.13900000000000001</v>
      </c>
      <c r="CB20" s="1042">
        <v>0.125</v>
      </c>
      <c r="CC20" s="1042">
        <v>6.4000000000000001e-002</v>
      </c>
      <c r="CD20" s="1042">
        <v>3.e-002</v>
      </c>
      <c r="CE20" s="1042">
        <v>5.9000000000000004e-002</v>
      </c>
      <c r="CF20" s="1042">
        <v>5.9000000000000004e-002</v>
      </c>
      <c r="CG20" s="1042">
        <v>5.e-002</v>
      </c>
      <c r="CH20" s="1042">
        <v>4.e-002</v>
      </c>
      <c r="CI20" s="1042">
        <v>4.e-002</v>
      </c>
      <c r="CJ20" s="1021" t="s">
        <v>2187</v>
      </c>
      <c r="CK20" s="1042">
        <v>3.4999999999999996e-002</v>
      </c>
      <c r="CL20" s="1042">
        <v>3.2000000000000001e-002</v>
      </c>
      <c r="CM20" s="1042">
        <v>3.1e-002</v>
      </c>
      <c r="CN20" s="1042">
        <v>3.4999999999999996e-002</v>
      </c>
      <c r="CO20" s="1042">
        <v>3.4999999999999996e-002</v>
      </c>
      <c r="CP20" s="1042">
        <v>5.1000000000000004e-002</v>
      </c>
      <c r="CQ20" s="1042">
        <v>5.1000000000000004e-002</v>
      </c>
      <c r="CR20" s="1042">
        <v>7.6999999999999999e-002</v>
      </c>
      <c r="CS20" s="1042">
        <v>5.e-002</v>
      </c>
      <c r="CT20" s="1042">
        <v>6.8000000000000005e-002</v>
      </c>
      <c r="CU20" s="1042">
        <v>5.1000000000000004e-002</v>
      </c>
      <c r="CV20" s="1043">
        <v>5.e-002</v>
      </c>
      <c r="CW20" s="1043">
        <v>5.e-002</v>
      </c>
      <c r="CX20" s="1043">
        <v>7.1000000000000008e-002</v>
      </c>
      <c r="CY20" s="1043">
        <v>6.3e-002</v>
      </c>
      <c r="CZ20" s="1043">
        <v>3.7000000000000005e-002</v>
      </c>
      <c r="DA20" s="1043">
        <v>4.1000000000000002e-002</v>
      </c>
      <c r="DB20" s="1043">
        <v>4.1000000000000002e-002</v>
      </c>
      <c r="DC20" s="1043">
        <v>3.5999999999999997e-002</v>
      </c>
      <c r="DD20" s="1043">
        <v>3.5000000000000003e-002</v>
      </c>
      <c r="DE20" s="1043">
        <v>3.5000000000000003e-002</v>
      </c>
      <c r="DF20" s="1104"/>
      <c r="DG20" s="1104"/>
      <c r="DH20" s="1104"/>
      <c r="DI20" s="1104"/>
      <c r="DJ20" s="1104"/>
      <c r="DK20" s="1104"/>
      <c r="DM20" s="1098">
        <v>4</v>
      </c>
      <c r="DN20" s="1098">
        <v>7</v>
      </c>
      <c r="DO20" s="1098" t="str">
        <f t="shared" si="1"/>
        <v>処遇加算Ⅰ特定加算Ⅱベア加算なしから新加算Ⅴ（３）</v>
      </c>
      <c r="DP20" s="1000">
        <f t="shared" ref="DP20:EV20" si="45">BY9-AN$6</f>
        <v>2.8000000000000025e-002</v>
      </c>
      <c r="DQ20" s="1000">
        <f t="shared" si="45"/>
        <v>2.8000000000000025e-002</v>
      </c>
      <c r="DR20" s="1000">
        <f t="shared" si="45"/>
        <v>2.8000000000000025e-002</v>
      </c>
      <c r="DS20" s="1000">
        <f t="shared" si="45"/>
        <v>2.8000000000000025e-002</v>
      </c>
      <c r="DT20" s="1000" t="e">
        <f t="shared" si="45"/>
        <v>#VALUE!</v>
      </c>
      <c r="DU20" s="1000">
        <f t="shared" si="45"/>
        <v>1.1999999999999997e-002</v>
      </c>
      <c r="DV20" s="1000" t="e">
        <f t="shared" si="45"/>
        <v>#VALUE!</v>
      </c>
      <c r="DW20" s="1000" t="e">
        <f t="shared" si="45"/>
        <v>#VALUE!</v>
      </c>
      <c r="DX20" s="1000">
        <f t="shared" si="45"/>
        <v>2.4000000000000007e-002</v>
      </c>
      <c r="DY20" s="1000">
        <f t="shared" si="45"/>
        <v>1.2999999999999998e-002</v>
      </c>
      <c r="DZ20" s="1000">
        <f t="shared" si="45"/>
        <v>1.2999999999999998e-002</v>
      </c>
      <c r="EA20" s="1000" t="e">
        <f t="shared" si="45"/>
        <v>#VALUE!</v>
      </c>
      <c r="EB20" s="1000">
        <f t="shared" si="45"/>
        <v>8.9999999999999941e-003</v>
      </c>
      <c r="EC20" s="1000">
        <f t="shared" si="45"/>
        <v>8.9999999999999941e-003</v>
      </c>
      <c r="ED20" s="1000">
        <f t="shared" si="45"/>
        <v>8.9999999999999941e-003</v>
      </c>
      <c r="EE20" s="1000" t="e">
        <f t="shared" si="45"/>
        <v>#VALUE!</v>
      </c>
      <c r="EF20" s="1000">
        <f t="shared" si="45"/>
        <v>8.9999999999999941e-003</v>
      </c>
      <c r="EG20" s="1000">
        <f t="shared" si="45"/>
        <v>1.6e-002</v>
      </c>
      <c r="EH20" s="1000">
        <f t="shared" si="45"/>
        <v>1.6e-002</v>
      </c>
      <c r="EI20" s="1000">
        <f t="shared" si="45"/>
        <v>1.6000000000000014e-002</v>
      </c>
      <c r="EJ20" s="1000">
        <f t="shared" si="45"/>
        <v>1.7000000000000001e-002</v>
      </c>
      <c r="EK20" s="1000">
        <f t="shared" si="45"/>
        <v>1.7000000000000015e-002</v>
      </c>
      <c r="EL20" s="1000">
        <f t="shared" si="45"/>
        <v>1.7000000000000001e-002</v>
      </c>
      <c r="EM20" s="1000" t="e">
        <f t="shared" si="45"/>
        <v>#VALUE!</v>
      </c>
      <c r="EN20" s="1000" t="e">
        <f t="shared" si="45"/>
        <v>#VALUE!</v>
      </c>
      <c r="EO20" s="1000">
        <f t="shared" si="45"/>
        <v>3.1e-002</v>
      </c>
      <c r="EP20" s="1000">
        <f t="shared" si="45"/>
        <v>3.1e-002</v>
      </c>
      <c r="EQ20" s="1000" t="e">
        <f t="shared" si="45"/>
        <v>#VALUE!</v>
      </c>
      <c r="ER20" s="1000" t="e">
        <f t="shared" si="45"/>
        <v>#VALUE!</v>
      </c>
      <c r="ES20" s="1000" t="e">
        <f t="shared" si="45"/>
        <v>#VALUE!</v>
      </c>
      <c r="ET20" s="1000" t="e">
        <f t="shared" si="45"/>
        <v>#VALUE!</v>
      </c>
      <c r="EU20" s="1000" t="e">
        <f t="shared" si="45"/>
        <v>#VALUE!</v>
      </c>
      <c r="EV20" s="1000" t="e">
        <f t="shared" si="45"/>
        <v>#VALUE!</v>
      </c>
      <c r="EY20" s="1098" t="s">
        <v>2237</v>
      </c>
      <c r="EZ20" s="1000">
        <f>DP20/BY9</f>
        <v>7.8431372549019662e-002</v>
      </c>
      <c r="FA20" s="1000">
        <f>DQ20/BZ9</f>
        <v>9.8939929328621987e-002</v>
      </c>
      <c r="FB20" s="1000">
        <f>DR20/CA9</f>
        <v>7.8431372549019662e-002</v>
      </c>
      <c r="FC20" s="1000">
        <f>DS20/CB9</f>
        <v>8.6956521739130516e-002</v>
      </c>
      <c r="FD20" s="1021" t="s">
        <v>2187</v>
      </c>
      <c r="FE20" s="1000">
        <f>DU20/CD9</f>
        <v>0.17391304347826084</v>
      </c>
      <c r="FF20" s="1021" t="s">
        <v>2187</v>
      </c>
      <c r="FG20" s="1021" t="s">
        <v>2187</v>
      </c>
      <c r="FH20" s="1000">
        <f>DX20/CG9</f>
        <v>0.2242990654205608</v>
      </c>
      <c r="FI20" s="1000">
        <f>DY20/CH9</f>
        <v>0.11206896551724135</v>
      </c>
      <c r="FJ20" s="1000">
        <f>DZ20/CI9</f>
        <v>0.11206896551724135</v>
      </c>
      <c r="FK20" s="1021" t="s">
        <v>2187</v>
      </c>
      <c r="FL20" s="1000">
        <f>EB20/CK9</f>
        <v>0.10227272727272721</v>
      </c>
      <c r="FM20" s="1000">
        <f>EC20/CL9</f>
        <v>0.11111111111111104</v>
      </c>
      <c r="FN20" s="1000">
        <f>ED20/CM9</f>
        <v>0.11538461538461531</v>
      </c>
      <c r="FO20" s="1021" t="s">
        <v>2187</v>
      </c>
      <c r="FP20" s="1000">
        <f t="shared" ref="FP20:FV20" si="46">EF20/CO9</f>
        <v>0.10227272727272721</v>
      </c>
      <c r="FQ20" s="1000">
        <f t="shared" si="46"/>
        <v>0.13559322033898305</v>
      </c>
      <c r="FR20" s="1000">
        <f t="shared" si="46"/>
        <v>0.13559322033898305</v>
      </c>
      <c r="FS20" s="1000">
        <f t="shared" si="46"/>
        <v>8.7912087912087988e-002</v>
      </c>
      <c r="FT20" s="1000">
        <f t="shared" si="46"/>
        <v>0.15740740740740741</v>
      </c>
      <c r="FU20" s="1000">
        <f t="shared" si="46"/>
        <v>0.11111111111111119</v>
      </c>
      <c r="FV20" s="1000">
        <f t="shared" si="46"/>
        <v>0.15315315315315317</v>
      </c>
      <c r="FW20" s="1021" t="s">
        <v>2187</v>
      </c>
      <c r="FX20" s="1021" t="s">
        <v>2187</v>
      </c>
      <c r="FY20" s="1000">
        <f>EO20/CX9</f>
        <v>0.18343195266272189</v>
      </c>
      <c r="FZ20" s="1000">
        <f>EP20/CY9</f>
        <v>0.20805369127516779</v>
      </c>
      <c r="GA20" s="1021" t="s">
        <v>2187</v>
      </c>
      <c r="GB20" s="1021" t="s">
        <v>2187</v>
      </c>
      <c r="GC20" s="1021" t="s">
        <v>2187</v>
      </c>
      <c r="GD20" s="1021" t="s">
        <v>2187</v>
      </c>
      <c r="GE20" s="1021" t="s">
        <v>2187</v>
      </c>
      <c r="GF20" s="1021" t="s">
        <v>2187</v>
      </c>
    </row>
    <row r="21" spans="38:188">
      <c r="AL21" s="1098">
        <v>19</v>
      </c>
      <c r="AM21" s="1094" t="s">
        <v>2138</v>
      </c>
      <c r="AN21" s="1042">
        <f t="shared" ref="AN21:BT21" si="47">D6+D9+D11</f>
        <v>0</v>
      </c>
      <c r="AO21" s="1042">
        <f t="shared" si="47"/>
        <v>0</v>
      </c>
      <c r="AP21" s="1042">
        <f t="shared" si="47"/>
        <v>0</v>
      </c>
      <c r="AQ21" s="1042">
        <f t="shared" si="47"/>
        <v>0</v>
      </c>
      <c r="AR21" s="1042">
        <f t="shared" si="47"/>
        <v>0</v>
      </c>
      <c r="AS21" s="1042">
        <f t="shared" si="47"/>
        <v>0</v>
      </c>
      <c r="AT21" s="1042">
        <f t="shared" si="47"/>
        <v>0</v>
      </c>
      <c r="AU21" s="1042">
        <f t="shared" si="47"/>
        <v>0</v>
      </c>
      <c r="AV21" s="1042">
        <f t="shared" si="47"/>
        <v>0</v>
      </c>
      <c r="AW21" s="1042">
        <f t="shared" si="47"/>
        <v>0</v>
      </c>
      <c r="AX21" s="1042">
        <f t="shared" si="47"/>
        <v>0</v>
      </c>
      <c r="AY21" s="1042">
        <f t="shared" si="47"/>
        <v>0</v>
      </c>
      <c r="AZ21" s="1042">
        <f t="shared" si="47"/>
        <v>0</v>
      </c>
      <c r="BA21" s="1042">
        <f t="shared" si="47"/>
        <v>0</v>
      </c>
      <c r="BB21" s="1042">
        <f t="shared" si="47"/>
        <v>0</v>
      </c>
      <c r="BC21" s="1042">
        <f t="shared" si="47"/>
        <v>0</v>
      </c>
      <c r="BD21" s="1042">
        <f t="shared" si="47"/>
        <v>0</v>
      </c>
      <c r="BE21" s="1042">
        <f t="shared" si="47"/>
        <v>0</v>
      </c>
      <c r="BF21" s="1042">
        <f t="shared" si="47"/>
        <v>0</v>
      </c>
      <c r="BG21" s="1042">
        <f t="shared" si="47"/>
        <v>0</v>
      </c>
      <c r="BH21" s="1042">
        <f t="shared" si="47"/>
        <v>0</v>
      </c>
      <c r="BI21" s="1042">
        <f t="shared" si="47"/>
        <v>0</v>
      </c>
      <c r="BJ21" s="1042">
        <f t="shared" si="47"/>
        <v>0</v>
      </c>
      <c r="BK21" s="1042">
        <f t="shared" si="47"/>
        <v>0</v>
      </c>
      <c r="BL21" s="1042">
        <f t="shared" si="47"/>
        <v>0</v>
      </c>
      <c r="BM21" s="1042">
        <f t="shared" si="47"/>
        <v>0</v>
      </c>
      <c r="BN21" s="1042">
        <f t="shared" si="47"/>
        <v>0</v>
      </c>
      <c r="BO21" s="1042">
        <f t="shared" si="47"/>
        <v>0</v>
      </c>
      <c r="BP21" s="1042">
        <f t="shared" si="47"/>
        <v>0</v>
      </c>
      <c r="BQ21" s="1042">
        <f t="shared" si="47"/>
        <v>0</v>
      </c>
      <c r="BR21" s="1042">
        <f t="shared" si="47"/>
        <v>0</v>
      </c>
      <c r="BS21" s="1042">
        <f t="shared" si="47"/>
        <v>0</v>
      </c>
      <c r="BT21" s="1042">
        <f t="shared" si="47"/>
        <v>0</v>
      </c>
      <c r="BU21" s="1104"/>
      <c r="DM21" s="1098">
        <v>5</v>
      </c>
      <c r="DN21" s="1098">
        <v>1</v>
      </c>
      <c r="DO21" s="1098" t="str">
        <f t="shared" si="1"/>
        <v>処遇加算Ⅰ特定加算なしベア加算から新加算Ⅰ</v>
      </c>
      <c r="DP21" s="1000">
        <f t="shared" ref="DP21:EV24" si="48">BY3-AN$7</f>
        <v>9.8000000000000032e-002</v>
      </c>
      <c r="DQ21" s="1000">
        <f t="shared" si="48"/>
        <v>9.8000000000000032e-002</v>
      </c>
      <c r="DR21" s="1000">
        <f t="shared" si="48"/>
        <v>9.8000000000000032e-002</v>
      </c>
      <c r="DS21" s="1000">
        <f t="shared" si="48"/>
        <v>9.8000000000000032e-002</v>
      </c>
      <c r="DT21" s="1000">
        <f t="shared" si="48"/>
        <v>8.8999999999999996e-002</v>
      </c>
      <c r="DU21" s="1000">
        <f t="shared" si="48"/>
        <v>2.5999999999999995e-002</v>
      </c>
      <c r="DV21" s="1000">
        <f t="shared" si="48"/>
        <v>4.5000000000000012e-002</v>
      </c>
      <c r="DW21" s="1000">
        <f t="shared" si="48"/>
        <v>4.5000000000000012e-002</v>
      </c>
      <c r="DX21" s="1000">
        <f t="shared" si="48"/>
        <v>4.5000000000000012e-002</v>
      </c>
      <c r="DY21" s="1000">
        <f t="shared" si="48"/>
        <v>5.3000000000000005e-002</v>
      </c>
      <c r="DZ21" s="1000">
        <f t="shared" si="48"/>
        <v>5.3000000000000005e-002</v>
      </c>
      <c r="EA21" s="1000">
        <f t="shared" si="48"/>
        <v>2.5999999999999995e-002</v>
      </c>
      <c r="EB21" s="1000">
        <f t="shared" si="48"/>
        <v>2.5999999999999995e-002</v>
      </c>
      <c r="EC21" s="1000">
        <f t="shared" si="48"/>
        <v>2.5999999999999995e-002</v>
      </c>
      <c r="ED21" s="1000">
        <f t="shared" si="48"/>
        <v>2.5999999999999995e-002</v>
      </c>
      <c r="EE21" s="1000">
        <f t="shared" si="48"/>
        <v>2.5999999999999995e-002</v>
      </c>
      <c r="EF21" s="1000">
        <f t="shared" si="48"/>
        <v>2.5999999999999995e-002</v>
      </c>
      <c r="EG21" s="1000">
        <f t="shared" si="48"/>
        <v>3.5000000000000031e-002</v>
      </c>
      <c r="EH21" s="1000">
        <f t="shared" si="48"/>
        <v>3.5000000000000031e-002</v>
      </c>
      <c r="EI21" s="1000">
        <f t="shared" si="48"/>
        <v>3.4999999999999976e-002</v>
      </c>
      <c r="EJ21" s="1000">
        <f t="shared" si="48"/>
        <v>3.e-002</v>
      </c>
      <c r="EK21" s="1000">
        <f t="shared" si="48"/>
        <v>3.e-002</v>
      </c>
      <c r="EL21" s="1000">
        <f t="shared" si="48"/>
        <v>3.e-002</v>
      </c>
      <c r="EM21" s="1000">
        <f t="shared" si="48"/>
        <v>2.7999999999999997e-002</v>
      </c>
      <c r="EN21" s="1000">
        <f t="shared" si="48"/>
        <v>2.7999999999999997e-002</v>
      </c>
      <c r="EO21" s="1000">
        <f t="shared" si="48"/>
        <v>7.400000000000001e-002</v>
      </c>
      <c r="EP21" s="1000">
        <f t="shared" si="48"/>
        <v>7.400000000000001e-002</v>
      </c>
      <c r="EQ21" s="1000">
        <f t="shared" si="48"/>
        <v>2.8999999999999998e-002</v>
      </c>
      <c r="ER21" s="1000">
        <f t="shared" si="48"/>
        <v>3.8999999999999993e-002</v>
      </c>
      <c r="ES21" s="1000">
        <f t="shared" si="48"/>
        <v>3.8999999999999993e-002</v>
      </c>
      <c r="ET21" s="1000">
        <f t="shared" si="48"/>
        <v>2.6999999999999996e-002</v>
      </c>
      <c r="EU21" s="1000">
        <f t="shared" si="48"/>
        <v>2.6999999999999996e-002</v>
      </c>
      <c r="EV21" s="1000">
        <f t="shared" si="48"/>
        <v>2.6999999999999996e-002</v>
      </c>
      <c r="EY21" s="1098" t="s">
        <v>1295</v>
      </c>
      <c r="EZ21" s="1000">
        <f t="shared" ref="EZ21:GF21" si="49">DP21/BY3</f>
        <v>0.23501199040767393</v>
      </c>
      <c r="FA21" s="1000">
        <f t="shared" si="49"/>
        <v>0.28571428571428581</v>
      </c>
      <c r="FB21" s="1000">
        <f t="shared" si="49"/>
        <v>0.23501199040767393</v>
      </c>
      <c r="FC21" s="1000">
        <f t="shared" si="49"/>
        <v>0.25654450261780115</v>
      </c>
      <c r="FD21" s="1000">
        <f t="shared" si="49"/>
        <v>0.3991031390134529</v>
      </c>
      <c r="FE21" s="1000">
        <f t="shared" si="49"/>
        <v>0.32098765432098764</v>
      </c>
      <c r="FF21" s="1000">
        <f t="shared" si="49"/>
        <v>0.28301886792452835</v>
      </c>
      <c r="FG21" s="1000">
        <f t="shared" si="49"/>
        <v>0.28301886792452835</v>
      </c>
      <c r="FH21" s="1000">
        <f t="shared" si="49"/>
        <v>0.32846715328467158</v>
      </c>
      <c r="FI21" s="1000">
        <f t="shared" si="49"/>
        <v>0.38405797101449274</v>
      </c>
      <c r="FJ21" s="1000">
        <f t="shared" si="49"/>
        <v>0.38405797101449274</v>
      </c>
      <c r="FK21" s="1000">
        <f t="shared" si="49"/>
        <v>0.25242718446601936</v>
      </c>
      <c r="FL21" s="1000">
        <f t="shared" si="49"/>
        <v>0.25242718446601936</v>
      </c>
      <c r="FM21" s="1000">
        <f t="shared" si="49"/>
        <v>0.27083333333333326</v>
      </c>
      <c r="FN21" s="1000">
        <f t="shared" si="49"/>
        <v>0.27956989247311825</v>
      </c>
      <c r="FO21" s="1000">
        <f t="shared" si="49"/>
        <v>0.25242718446601936</v>
      </c>
      <c r="FP21" s="1000">
        <f t="shared" si="49"/>
        <v>0.25242718446601936</v>
      </c>
      <c r="FQ21" s="1000">
        <f t="shared" si="49"/>
        <v>0.23809523809523828</v>
      </c>
      <c r="FR21" s="1000">
        <f t="shared" si="49"/>
        <v>0.23809523809523828</v>
      </c>
      <c r="FS21" s="1000">
        <f t="shared" si="49"/>
        <v>0.16587677725118474</v>
      </c>
      <c r="FT21" s="1000">
        <f t="shared" si="49"/>
        <v>0.22900763358778625</v>
      </c>
      <c r="FU21" s="1000">
        <f t="shared" si="49"/>
        <v>0.17045454545454547</v>
      </c>
      <c r="FV21" s="1000">
        <f t="shared" si="49"/>
        <v>0.22388059701492535</v>
      </c>
      <c r="FW21" s="1000">
        <f t="shared" si="49"/>
        <v>0.21705426356589144</v>
      </c>
      <c r="FX21" s="1000">
        <f t="shared" si="49"/>
        <v>0.21705426356589144</v>
      </c>
      <c r="FY21" s="1000">
        <f t="shared" si="49"/>
        <v>0.35071090047393366</v>
      </c>
      <c r="FZ21" s="1000">
        <f t="shared" si="49"/>
        <v>0.38743455497382201</v>
      </c>
      <c r="GA21" s="1000">
        <f t="shared" si="49"/>
        <v>0.28712871287128711</v>
      </c>
      <c r="GB21" s="1000">
        <f t="shared" si="49"/>
        <v>0.31199999999999994</v>
      </c>
      <c r="GC21" s="1000">
        <f t="shared" si="49"/>
        <v>0.31199999999999994</v>
      </c>
      <c r="GD21" s="1000">
        <f t="shared" si="49"/>
        <v>0.25233644859813081</v>
      </c>
      <c r="GE21" s="1000">
        <f t="shared" si="49"/>
        <v>0.25714285714285712</v>
      </c>
      <c r="GF21" s="1000">
        <f t="shared" si="49"/>
        <v>0.25961538461538458</v>
      </c>
    </row>
    <row r="22" spans="38:188">
      <c r="DM22" s="1098">
        <v>5</v>
      </c>
      <c r="DN22" s="1098">
        <v>2</v>
      </c>
      <c r="DO22" s="1098" t="str">
        <f t="shared" si="1"/>
        <v>処遇加算Ⅰ特定加算なしベア加算から新加算Ⅱ</v>
      </c>
      <c r="DP22" s="1000">
        <f t="shared" si="48"/>
        <v>8.3000000000000018e-002</v>
      </c>
      <c r="DQ22" s="1000">
        <f t="shared" si="48"/>
        <v>8.3000000000000018e-002</v>
      </c>
      <c r="DR22" s="1000">
        <f t="shared" si="48"/>
        <v>8.3000000000000018e-002</v>
      </c>
      <c r="DS22" s="1000">
        <f t="shared" si="48"/>
        <v>8.3000000000000018e-002</v>
      </c>
      <c r="DT22" s="1000" t="e">
        <f t="shared" si="48"/>
        <v>#VALUE!</v>
      </c>
      <c r="DU22" s="1000">
        <f t="shared" si="48"/>
        <v>2.4999999999999994e-002</v>
      </c>
      <c r="DV22" s="1000" t="e">
        <f t="shared" si="48"/>
        <v>#VALUE!</v>
      </c>
      <c r="DW22" s="1000" t="e">
        <f t="shared" si="48"/>
        <v>#VALUE!</v>
      </c>
      <c r="DX22" s="1000">
        <f t="shared" si="48"/>
        <v>4.300000000000001e-002</v>
      </c>
      <c r="DY22" s="1000">
        <f t="shared" si="48"/>
        <v>4.9000000000000002e-002</v>
      </c>
      <c r="DZ22" s="1000">
        <f t="shared" si="48"/>
        <v>4.9000000000000002e-002</v>
      </c>
      <c r="EA22" s="1000">
        <f t="shared" si="48"/>
        <v>2.3999999999999994e-002</v>
      </c>
      <c r="EB22" s="1000">
        <f t="shared" si="48"/>
        <v>2.3999999999999994e-002</v>
      </c>
      <c r="EC22" s="1000">
        <f t="shared" si="48"/>
        <v>2.3999999999999994e-002</v>
      </c>
      <c r="ED22" s="1000">
        <f t="shared" si="48"/>
        <v>2.3999999999999994e-002</v>
      </c>
      <c r="EE22" s="1000" t="e">
        <f t="shared" si="48"/>
        <v>#VALUE!</v>
      </c>
      <c r="EF22" s="1000">
        <f t="shared" si="48"/>
        <v>2.3999999999999994e-002</v>
      </c>
      <c r="EG22" s="1000">
        <f t="shared" si="48"/>
        <v>3.2000000000000028e-002</v>
      </c>
      <c r="EH22" s="1000">
        <f t="shared" si="48"/>
        <v>3.2000000000000028e-002</v>
      </c>
      <c r="EI22" s="1000">
        <f t="shared" si="48"/>
        <v>3.1999999999999973e-002</v>
      </c>
      <c r="EJ22" s="1000">
        <f t="shared" si="48"/>
        <v>2.6999999999999996e-002</v>
      </c>
      <c r="EK22" s="1000">
        <f t="shared" si="48"/>
        <v>2.6999999999999996e-002</v>
      </c>
      <c r="EL22" s="1000">
        <f t="shared" si="48"/>
        <v>2.6999999999999996e-002</v>
      </c>
      <c r="EM22" s="1000" t="e">
        <f t="shared" si="48"/>
        <v>#VALUE!</v>
      </c>
      <c r="EN22" s="1000" t="e">
        <f t="shared" si="48"/>
        <v>#VALUE!</v>
      </c>
      <c r="EO22" s="1000">
        <f t="shared" si="48"/>
        <v>7.0000000000000007e-002</v>
      </c>
      <c r="EP22" s="1000">
        <f t="shared" si="48"/>
        <v>7.0000000000000007e-002</v>
      </c>
      <c r="EQ22" s="1000" t="e">
        <f t="shared" si="48"/>
        <v>#VALUE!</v>
      </c>
      <c r="ER22" s="1000" t="e">
        <f t="shared" si="48"/>
        <v>#VALUE!</v>
      </c>
      <c r="ES22" s="1000" t="e">
        <f t="shared" si="48"/>
        <v>#VALUE!</v>
      </c>
      <c r="ET22" s="1000" t="e">
        <f t="shared" si="48"/>
        <v>#VALUE!</v>
      </c>
      <c r="EU22" s="1000" t="e">
        <f t="shared" si="48"/>
        <v>#VALUE!</v>
      </c>
      <c r="EV22" s="1000" t="e">
        <f t="shared" si="48"/>
        <v>#VALUE!</v>
      </c>
      <c r="EY22" s="1098" t="s">
        <v>2238</v>
      </c>
      <c r="EZ22" s="1000">
        <f t="shared" ref="EZ22:FC24" si="50">DP22/BY4</f>
        <v>0.20646766169154232</v>
      </c>
      <c r="FA22" s="1000">
        <f t="shared" si="50"/>
        <v>0.25304878048780494</v>
      </c>
      <c r="FB22" s="1000">
        <f t="shared" si="50"/>
        <v>0.20646766169154232</v>
      </c>
      <c r="FC22" s="1000">
        <f t="shared" si="50"/>
        <v>0.22615803814713903</v>
      </c>
      <c r="FD22" s="1021" t="s">
        <v>2187</v>
      </c>
      <c r="FE22" s="1000">
        <f>DU22/CD4</f>
        <v>0.3125</v>
      </c>
      <c r="FF22" s="1021" t="s">
        <v>2187</v>
      </c>
      <c r="FG22" s="1021" t="s">
        <v>2187</v>
      </c>
      <c r="FH22" s="1000">
        <f t="shared" ref="FH22:FN24" si="51">DX22/CG4</f>
        <v>0.31851851851851859</v>
      </c>
      <c r="FI22" s="1000">
        <f t="shared" si="51"/>
        <v>0.36567164179104478</v>
      </c>
      <c r="FJ22" s="1000">
        <f t="shared" si="51"/>
        <v>0.36567164179104478</v>
      </c>
      <c r="FK22" s="1000">
        <f t="shared" si="51"/>
        <v>0.23762376237623759</v>
      </c>
      <c r="FL22" s="1000">
        <f t="shared" si="51"/>
        <v>0.23762376237623759</v>
      </c>
      <c r="FM22" s="1000">
        <f t="shared" si="51"/>
        <v>0.25531914893617014</v>
      </c>
      <c r="FN22" s="1000">
        <f t="shared" si="51"/>
        <v>0.26373626373626369</v>
      </c>
      <c r="FO22" s="1021" t="s">
        <v>2187</v>
      </c>
      <c r="FP22" s="1000">
        <f t="shared" ref="FP22:FV24" si="52">EF22/CO4</f>
        <v>0.23762376237623759</v>
      </c>
      <c r="FQ22" s="1000">
        <f t="shared" si="52"/>
        <v>0.2222222222222224</v>
      </c>
      <c r="FR22" s="1000">
        <f t="shared" si="52"/>
        <v>0.2222222222222224</v>
      </c>
      <c r="FS22" s="1000">
        <f t="shared" si="52"/>
        <v>0.15384615384615374</v>
      </c>
      <c r="FT22" s="1000">
        <f t="shared" si="52"/>
        <v>0.21093749999999997</v>
      </c>
      <c r="FU22" s="1000">
        <f t="shared" si="52"/>
        <v>0.15606936416184969</v>
      </c>
      <c r="FV22" s="1000">
        <f t="shared" si="52"/>
        <v>0.20610687022900759</v>
      </c>
      <c r="FW22" s="1021" t="s">
        <v>2187</v>
      </c>
      <c r="FX22" s="1021" t="s">
        <v>2187</v>
      </c>
      <c r="FY22" s="1000">
        <f t="shared" ref="FY22:FZ24" si="53">EO22/CX4</f>
        <v>0.33816425120772947</v>
      </c>
      <c r="FZ22" s="1000">
        <f t="shared" si="53"/>
        <v>0.37433155080213909</v>
      </c>
      <c r="GA22" s="1021" t="s">
        <v>2187</v>
      </c>
      <c r="GB22" s="1021" t="s">
        <v>2187</v>
      </c>
      <c r="GC22" s="1021" t="s">
        <v>2187</v>
      </c>
      <c r="GD22" s="1021" t="s">
        <v>2187</v>
      </c>
      <c r="GE22" s="1021" t="s">
        <v>2187</v>
      </c>
      <c r="GF22" s="1021" t="s">
        <v>2187</v>
      </c>
    </row>
    <row r="23" spans="38:188">
      <c r="DM23" s="1098">
        <v>5</v>
      </c>
      <c r="DN23" s="1098">
        <v>3</v>
      </c>
      <c r="DO23" s="1098" t="str">
        <f t="shared" si="1"/>
        <v>処遇加算Ⅰ特定加算なしベア加算から新加算Ⅲ</v>
      </c>
      <c r="DP23" s="1000">
        <f t="shared" si="48"/>
        <v>2.8000000000000025e-002</v>
      </c>
      <c r="DQ23" s="1000">
        <f t="shared" si="48"/>
        <v>2.8000000000000025e-002</v>
      </c>
      <c r="DR23" s="1000">
        <f t="shared" si="48"/>
        <v>2.8000000000000025e-002</v>
      </c>
      <c r="DS23" s="1000">
        <f t="shared" si="48"/>
        <v>2.8000000000000025e-002</v>
      </c>
      <c r="DT23" s="1000">
        <f t="shared" si="48"/>
        <v>2.7999999999999997e-002</v>
      </c>
      <c r="DU23" s="1000">
        <f t="shared" si="48"/>
        <v>1.1999999999999997e-002</v>
      </c>
      <c r="DV23" s="1000">
        <f t="shared" si="48"/>
        <v>2.3999999999999994e-002</v>
      </c>
      <c r="DW23" s="1000">
        <f t="shared" si="48"/>
        <v>2.3999999999999994e-002</v>
      </c>
      <c r="DX23" s="1000">
        <f t="shared" si="48"/>
        <v>2.3999999999999994e-002</v>
      </c>
      <c r="DY23" s="1000">
        <f t="shared" si="48"/>
        <v>1.2999999999999998e-002</v>
      </c>
      <c r="DZ23" s="1000">
        <f t="shared" si="48"/>
        <v>1.2999999999999998e-002</v>
      </c>
      <c r="EA23" s="1000">
        <f t="shared" si="48"/>
        <v>8.9999999999999941e-003</v>
      </c>
      <c r="EB23" s="1000">
        <f t="shared" si="48"/>
        <v>8.9999999999999941e-003</v>
      </c>
      <c r="EC23" s="1000">
        <f t="shared" si="48"/>
        <v>8.9999999999999941e-003</v>
      </c>
      <c r="ED23" s="1000">
        <f t="shared" si="48"/>
        <v>8.9999999999999941e-003</v>
      </c>
      <c r="EE23" s="1000">
        <f t="shared" si="48"/>
        <v>8.9999999999999941e-003</v>
      </c>
      <c r="EF23" s="1000">
        <f t="shared" si="48"/>
        <v>8.9999999999999941e-003</v>
      </c>
      <c r="EG23" s="1000">
        <f t="shared" si="48"/>
        <v>1.6000000000000014e-002</v>
      </c>
      <c r="EH23" s="1000">
        <f t="shared" si="48"/>
        <v>1.6000000000000014e-002</v>
      </c>
      <c r="EI23" s="1000">
        <f t="shared" si="48"/>
        <v>1.6000000000000014e-002</v>
      </c>
      <c r="EJ23" s="1000">
        <f t="shared" si="48"/>
        <v>1.7000000000000001e-002</v>
      </c>
      <c r="EK23" s="1000">
        <f t="shared" si="48"/>
        <v>1.6999999999999987e-002</v>
      </c>
      <c r="EL23" s="1000">
        <f t="shared" si="48"/>
        <v>1.7000000000000001e-002</v>
      </c>
      <c r="EM23" s="1000">
        <f t="shared" si="48"/>
        <v>1.7000000000000001e-002</v>
      </c>
      <c r="EN23" s="1000">
        <f t="shared" si="48"/>
        <v>1.7000000000000001e-002</v>
      </c>
      <c r="EO23" s="1000">
        <f t="shared" si="48"/>
        <v>3.1e-002</v>
      </c>
      <c r="EP23" s="1000">
        <f t="shared" si="48"/>
        <v>3.1e-002</v>
      </c>
      <c r="EQ23" s="1000">
        <f t="shared" si="48"/>
        <v>1.1999999999999997e-002</v>
      </c>
      <c r="ER23" s="1000">
        <f t="shared" si="48"/>
        <v>1.2999999999999998e-002</v>
      </c>
      <c r="ES23" s="1000">
        <f t="shared" si="48"/>
        <v>1.2999999999999998e-002</v>
      </c>
      <c r="ET23" s="1000">
        <f t="shared" si="48"/>
        <v>8.9999999999999941e-003</v>
      </c>
      <c r="EU23" s="1000">
        <f t="shared" si="48"/>
        <v>8.9999999999999941e-003</v>
      </c>
      <c r="EV23" s="1000">
        <f t="shared" si="48"/>
        <v>8.9999999999999941e-003</v>
      </c>
      <c r="EY23" s="1098" t="s">
        <v>2239</v>
      </c>
      <c r="EZ23" s="1000">
        <f t="shared" si="50"/>
        <v>8.0691642651296899e-002</v>
      </c>
      <c r="FA23" s="1000">
        <f t="shared" si="50"/>
        <v>0.10256410256410264</v>
      </c>
      <c r="FB23" s="1000">
        <f t="shared" si="50"/>
        <v>8.0691642651296899e-002</v>
      </c>
      <c r="FC23" s="1000">
        <f t="shared" si="50"/>
        <v>8.9743589743589827e-002</v>
      </c>
      <c r="FD23" s="1000">
        <f>DT23/CC5</f>
        <v>0.1728395061728395</v>
      </c>
      <c r="FE23" s="1000">
        <f>DU23/CD5</f>
        <v>0.17910447761194029</v>
      </c>
      <c r="FF23" s="1000">
        <f>DV23/CE5</f>
        <v>0.17391304347826084</v>
      </c>
      <c r="FG23" s="1000">
        <f>DW23/CF5</f>
        <v>0.17391304347826084</v>
      </c>
      <c r="FH23" s="1000">
        <f t="shared" si="51"/>
        <v>0.2068965517241379</v>
      </c>
      <c r="FI23" s="1000">
        <f t="shared" si="51"/>
        <v>0.13265306122448978</v>
      </c>
      <c r="FJ23" s="1000">
        <f t="shared" si="51"/>
        <v>0.13265306122448978</v>
      </c>
      <c r="FK23" s="1000">
        <f t="shared" si="51"/>
        <v>0.10465116279069761</v>
      </c>
      <c r="FL23" s="1000">
        <f t="shared" si="51"/>
        <v>0.10465116279069761</v>
      </c>
      <c r="FM23" s="1000">
        <f t="shared" si="51"/>
        <v>0.11392405063291132</v>
      </c>
      <c r="FN23" s="1000">
        <f t="shared" si="51"/>
        <v>0.11842105263157887</v>
      </c>
      <c r="FO23" s="1000">
        <f>EE23/CN5</f>
        <v>0.10465116279069761</v>
      </c>
      <c r="FP23" s="1000">
        <f t="shared" si="52"/>
        <v>0.10465116279069761</v>
      </c>
      <c r="FQ23" s="1000">
        <f t="shared" si="52"/>
        <v>0.12500000000000011</v>
      </c>
      <c r="FR23" s="1000">
        <f t="shared" si="52"/>
        <v>0.12500000000000011</v>
      </c>
      <c r="FS23" s="1000">
        <f t="shared" si="52"/>
        <v>8.3333333333333412e-002</v>
      </c>
      <c r="FT23" s="1000">
        <f t="shared" si="52"/>
        <v>0.1440677966101695</v>
      </c>
      <c r="FU23" s="1000">
        <f t="shared" si="52"/>
        <v>0.1042944785276073</v>
      </c>
      <c r="FV23" s="1000">
        <f t="shared" si="52"/>
        <v>0.14049586776859505</v>
      </c>
      <c r="FW23" s="1000">
        <f>EM23/CV5</f>
        <v>0.1440677966101695</v>
      </c>
      <c r="FX23" s="1000">
        <f>EN23/CW5</f>
        <v>0.1440677966101695</v>
      </c>
      <c r="FY23" s="1000">
        <f t="shared" si="53"/>
        <v>0.18452380952380951</v>
      </c>
      <c r="FZ23" s="1000">
        <f t="shared" si="53"/>
        <v>0.20945945945945946</v>
      </c>
      <c r="GA23" s="1000">
        <f t="shared" ref="GA23:GF24" si="54">EQ23/CZ5</f>
        <v>0.14285714285714282</v>
      </c>
      <c r="GB23" s="1000">
        <f t="shared" si="54"/>
        <v>0.13131313131313127</v>
      </c>
      <c r="GC23" s="1000">
        <f t="shared" si="54"/>
        <v>0.13131313131313127</v>
      </c>
      <c r="GD23" s="1000">
        <f t="shared" si="54"/>
        <v>0.10112359550561792</v>
      </c>
      <c r="GE23" s="1000">
        <f t="shared" si="54"/>
        <v>0.10344827586206891</v>
      </c>
      <c r="GF23" s="1000">
        <f t="shared" si="54"/>
        <v>0.10465116279069761</v>
      </c>
    </row>
    <row r="24" spans="38:188">
      <c r="DM24" s="1098">
        <v>5</v>
      </c>
      <c r="DN24" s="1098">
        <v>4</v>
      </c>
      <c r="DO24" s="1098" t="str">
        <f t="shared" si="1"/>
        <v>処遇加算Ⅰ特定加算なしベア加算から新加算Ⅳ</v>
      </c>
      <c r="DP24" s="1000">
        <f t="shared" si="48"/>
        <v>-4.5999999999999985e-002</v>
      </c>
      <c r="DQ24" s="1000">
        <f t="shared" si="48"/>
        <v>-2.5999999999999995e-002</v>
      </c>
      <c r="DR24" s="1000">
        <f t="shared" si="48"/>
        <v>-4.5999999999999985e-002</v>
      </c>
      <c r="DS24" s="1000">
        <f t="shared" si="48"/>
        <v>-3.6000000000000004e-002</v>
      </c>
      <c r="DT24" s="1000">
        <f t="shared" si="48"/>
        <v>4.0000000000000036e-003</v>
      </c>
      <c r="DU24" s="1000">
        <f t="shared" si="48"/>
        <v>0</v>
      </c>
      <c r="DV24" s="1000">
        <f t="shared" si="48"/>
        <v>1.0000000000000009e-003</v>
      </c>
      <c r="DW24" s="1000">
        <f t="shared" si="48"/>
        <v>1.0000000000000009e-003</v>
      </c>
      <c r="DX24" s="1000">
        <f t="shared" si="48"/>
        <v>7.0000000000000062e-003</v>
      </c>
      <c r="DY24" s="1000">
        <f t="shared" si="48"/>
        <v>-5.0000000000000044e-003</v>
      </c>
      <c r="DZ24" s="1000">
        <f t="shared" si="48"/>
        <v>-5.0000000000000044e-003</v>
      </c>
      <c r="EA24" s="1000">
        <f t="shared" si="48"/>
        <v>-8.0000000000000071e-003</v>
      </c>
      <c r="EB24" s="1000">
        <f t="shared" si="48"/>
        <v>-8.0000000000000071e-003</v>
      </c>
      <c r="EC24" s="1000">
        <f t="shared" si="48"/>
        <v>-7.0000000000000062e-003</v>
      </c>
      <c r="ED24" s="1000">
        <f t="shared" si="48"/>
        <v>-5.0000000000000044e-003</v>
      </c>
      <c r="EE24" s="1000">
        <f t="shared" si="48"/>
        <v>-8.0000000000000071e-003</v>
      </c>
      <c r="EF24" s="1000">
        <f t="shared" si="48"/>
        <v>-8.0000000000000071e-003</v>
      </c>
      <c r="EG24" s="1000">
        <f t="shared" si="48"/>
        <v>-6.9999999999999923e-003</v>
      </c>
      <c r="EH24" s="1000">
        <f t="shared" si="48"/>
        <v>-6.9999999999999923e-003</v>
      </c>
      <c r="EI24" s="1000">
        <f t="shared" si="48"/>
        <v>-2.3999999999999966e-002</v>
      </c>
      <c r="EJ24" s="1000">
        <f t="shared" si="48"/>
        <v>-5.0000000000000044e-003</v>
      </c>
      <c r="EK24" s="1000">
        <f t="shared" si="48"/>
        <v>-1.6999999999999987e-002</v>
      </c>
      <c r="EL24" s="1000">
        <f t="shared" si="48"/>
        <v>-6.0000000000000053e-003</v>
      </c>
      <c r="EM24" s="1000">
        <f t="shared" si="48"/>
        <v>-5.0000000000000044e-003</v>
      </c>
      <c r="EN24" s="1000">
        <f t="shared" si="48"/>
        <v>-5.0000000000000044e-003</v>
      </c>
      <c r="EO24" s="1000">
        <f t="shared" si="48"/>
        <v>3.9999999999999758e-003</v>
      </c>
      <c r="EP24" s="1000">
        <f t="shared" si="48"/>
        <v>1.0000000000000009e-002</v>
      </c>
      <c r="EQ24" s="1000">
        <f t="shared" si="48"/>
        <v>-5.0000000000000044e-003</v>
      </c>
      <c r="ER24" s="1000">
        <f t="shared" si="48"/>
        <v>-5.0000000000000044e-003</v>
      </c>
      <c r="ES24" s="1000">
        <f t="shared" si="48"/>
        <v>-5.0000000000000044e-003</v>
      </c>
      <c r="ET24" s="1000">
        <f t="shared" si="48"/>
        <v>-9.000000000000008e-003</v>
      </c>
      <c r="EU24" s="1000">
        <f t="shared" si="48"/>
        <v>-9.000000000000008e-003</v>
      </c>
      <c r="EV24" s="1000">
        <f t="shared" si="48"/>
        <v>-8.0000000000000071e-003</v>
      </c>
      <c r="EY24" s="1098" t="s">
        <v>737</v>
      </c>
      <c r="EZ24" s="1000">
        <f t="shared" si="50"/>
        <v>-0.16849816849816843</v>
      </c>
      <c r="FA24" s="1000">
        <f t="shared" si="50"/>
        <v>-0.11872146118721459</v>
      </c>
      <c r="FB24" s="1000">
        <f t="shared" si="50"/>
        <v>-0.16849816849816843</v>
      </c>
      <c r="FC24" s="1000">
        <f t="shared" si="50"/>
        <v>-0.14516129032258068</v>
      </c>
      <c r="FD24" s="1000">
        <f>DT24/CC6</f>
        <v>2.8985507246376836e-002</v>
      </c>
      <c r="FE24" s="1000">
        <f>DU24/CD6</f>
        <v>0</v>
      </c>
      <c r="FF24" s="1000">
        <f>DV24/CE6</f>
        <v>8.6956521739130523e-003</v>
      </c>
      <c r="FG24" s="1000">
        <f>DW24/CF6</f>
        <v>8.6956521739130523e-003</v>
      </c>
      <c r="FH24" s="1000">
        <f t="shared" si="51"/>
        <v>7.070707070707076e-002</v>
      </c>
      <c r="FI24" s="1000">
        <f t="shared" si="51"/>
        <v>-6.2500000000000056e-002</v>
      </c>
      <c r="FJ24" s="1000">
        <f t="shared" si="51"/>
        <v>-6.2500000000000056e-002</v>
      </c>
      <c r="FK24" s="1000">
        <f t="shared" si="51"/>
        <v>-0.11594202898550736</v>
      </c>
      <c r="FL24" s="1000">
        <f t="shared" si="51"/>
        <v>-0.11594202898550736</v>
      </c>
      <c r="FM24" s="1000">
        <f t="shared" si="51"/>
        <v>-0.1111111111111112</v>
      </c>
      <c r="FN24" s="1000">
        <f t="shared" si="51"/>
        <v>-8.0645161290322648e-002</v>
      </c>
      <c r="FO24" s="1000">
        <f>EE24/CN6</f>
        <v>-0.11594202898550736</v>
      </c>
      <c r="FP24" s="1000">
        <f t="shared" si="52"/>
        <v>-0.11594202898550736</v>
      </c>
      <c r="FQ24" s="1000">
        <f t="shared" si="52"/>
        <v>-6.6666666666666596e-002</v>
      </c>
      <c r="FR24" s="1000">
        <f t="shared" si="52"/>
        <v>-6.6666666666666596e-002</v>
      </c>
      <c r="FS24" s="1000">
        <f t="shared" si="52"/>
        <v>-0.157894736842105</v>
      </c>
      <c r="FT24" s="1000">
        <f t="shared" si="52"/>
        <v>-5.2083333333333377e-002</v>
      </c>
      <c r="FU24" s="1000">
        <f t="shared" si="52"/>
        <v>-0.13178294573643401</v>
      </c>
      <c r="FV24" s="1000">
        <f t="shared" si="52"/>
        <v>-6.1224489795918421e-002</v>
      </c>
      <c r="FW24" s="1000">
        <f>EM24/CV6</f>
        <v>-5.2083333333333377e-002</v>
      </c>
      <c r="FX24" s="1000">
        <f>EN24/CW6</f>
        <v>-5.2083333333333377e-002</v>
      </c>
      <c r="FY24" s="1000">
        <f t="shared" si="53"/>
        <v>2.8368794326240968e-002</v>
      </c>
      <c r="FZ24" s="1000">
        <f t="shared" si="53"/>
        <v>7.8740157480315029e-002</v>
      </c>
      <c r="GA24" s="1000">
        <f t="shared" si="54"/>
        <v>-7.4626865671641854e-002</v>
      </c>
      <c r="GB24" s="1000">
        <f t="shared" si="54"/>
        <v>-6.1728395061728447e-002</v>
      </c>
      <c r="GC24" s="1000">
        <f t="shared" si="54"/>
        <v>-6.1728395061728447e-002</v>
      </c>
      <c r="GD24" s="1000">
        <f t="shared" si="54"/>
        <v>-0.12676056338028183</v>
      </c>
      <c r="GE24" s="1000">
        <f t="shared" si="54"/>
        <v>-0.13043478260869579</v>
      </c>
      <c r="GF24" s="1000">
        <f t="shared" si="54"/>
        <v>-0.11594202898550736</v>
      </c>
    </row>
    <row r="25" spans="38:188">
      <c r="DM25" s="1098">
        <v>6</v>
      </c>
      <c r="DN25" s="1098">
        <v>1</v>
      </c>
      <c r="DO25" s="1098" t="str">
        <f t="shared" si="1"/>
        <v>処遇加算Ⅰ特定加算なしベア加算なしから新加算Ⅰ</v>
      </c>
      <c r="DP25" s="1000">
        <f t="shared" ref="DP25:EV28" si="55">BY3-AN$8</f>
        <v>0.14300000000000002</v>
      </c>
      <c r="DQ25" s="1000">
        <f t="shared" si="55"/>
        <v>0.14300000000000002</v>
      </c>
      <c r="DR25" s="1000">
        <f t="shared" si="55"/>
        <v>0.14300000000000002</v>
      </c>
      <c r="DS25" s="1000">
        <f t="shared" si="55"/>
        <v>0.14300000000000002</v>
      </c>
      <c r="DT25" s="1000">
        <f t="shared" si="55"/>
        <v>0.13400000000000001</v>
      </c>
      <c r="DU25" s="1000">
        <f t="shared" si="55"/>
        <v>3.6999999999999991e-002</v>
      </c>
      <c r="DV25" s="1000">
        <f t="shared" si="55"/>
        <v>7.3000000000000009e-002</v>
      </c>
      <c r="DW25" s="1000">
        <f t="shared" si="55"/>
        <v>7.3000000000000009e-002</v>
      </c>
      <c r="DX25" s="1000">
        <f t="shared" si="55"/>
        <v>7.3000000000000009e-002</v>
      </c>
      <c r="DY25" s="1000">
        <f t="shared" si="55"/>
        <v>7.1000000000000008e-002</v>
      </c>
      <c r="DZ25" s="1000">
        <f t="shared" si="55"/>
        <v>7.1000000000000008e-002</v>
      </c>
      <c r="EA25" s="1000">
        <f t="shared" si="55"/>
        <v>3.8999999999999993e-002</v>
      </c>
      <c r="EB25" s="1000">
        <f t="shared" si="55"/>
        <v>3.8999999999999993e-002</v>
      </c>
      <c r="EC25" s="1000">
        <f t="shared" si="55"/>
        <v>3.9e-002</v>
      </c>
      <c r="ED25" s="1000">
        <f t="shared" si="55"/>
        <v>3.9e-002</v>
      </c>
      <c r="EE25" s="1000">
        <f t="shared" si="55"/>
        <v>3.8999999999999993e-002</v>
      </c>
      <c r="EF25" s="1000">
        <f t="shared" si="55"/>
        <v>3.8999999999999993e-002</v>
      </c>
      <c r="EG25" s="1000">
        <f t="shared" si="55"/>
        <v>6.1000000000000026e-002</v>
      </c>
      <c r="EH25" s="1000">
        <f t="shared" si="55"/>
        <v>6.1000000000000026e-002</v>
      </c>
      <c r="EI25" s="1000">
        <f t="shared" si="55"/>
        <v>6.0999999999999971e-002</v>
      </c>
      <c r="EJ25" s="1000">
        <f t="shared" si="55"/>
        <v>5.e-002</v>
      </c>
      <c r="EK25" s="1000">
        <f t="shared" si="55"/>
        <v>4.9999999999999989e-002</v>
      </c>
      <c r="EL25" s="1000">
        <f t="shared" si="55"/>
        <v>5.e-002</v>
      </c>
      <c r="EM25" s="1000">
        <f t="shared" si="55"/>
        <v>4.8000000000000001e-002</v>
      </c>
      <c r="EN25" s="1000">
        <f t="shared" si="55"/>
        <v>4.8000000000000001e-002</v>
      </c>
      <c r="EO25" s="1000">
        <f t="shared" si="55"/>
        <v>0.11200000000000002</v>
      </c>
      <c r="EP25" s="1000">
        <f t="shared" si="55"/>
        <v>0.112</v>
      </c>
      <c r="EQ25" s="1000">
        <f t="shared" si="55"/>
        <v>4.e-002</v>
      </c>
      <c r="ER25" s="1000">
        <f t="shared" si="55"/>
        <v>5.6999999999999995e-002</v>
      </c>
      <c r="ES25" s="1000">
        <f t="shared" si="55"/>
        <v>5.6999999999999995e-002</v>
      </c>
      <c r="ET25" s="1000">
        <f t="shared" si="55"/>
        <v>3.9999999999999994e-002</v>
      </c>
      <c r="EU25" s="1000">
        <f t="shared" si="55"/>
        <v>3.9999999999999994e-002</v>
      </c>
      <c r="EV25" s="1000">
        <f t="shared" si="55"/>
        <v>3.9999999999999994e-002</v>
      </c>
      <c r="EY25" s="1098" t="s">
        <v>2240</v>
      </c>
      <c r="EZ25" s="1000">
        <f t="shared" ref="EZ25:GF25" si="56">DP25/BY3</f>
        <v>0.3429256594724221</v>
      </c>
      <c r="FA25" s="1000">
        <f t="shared" si="56"/>
        <v>0.41690962099125367</v>
      </c>
      <c r="FB25" s="1000">
        <f t="shared" si="56"/>
        <v>0.3429256594724221</v>
      </c>
      <c r="FC25" s="1000">
        <f t="shared" si="56"/>
        <v>0.37434554973821993</v>
      </c>
      <c r="FD25" s="1000">
        <f t="shared" si="56"/>
        <v>0.60089686098654715</v>
      </c>
      <c r="FE25" s="1000">
        <f t="shared" si="56"/>
        <v>0.4567901234567901</v>
      </c>
      <c r="FF25" s="1000">
        <f t="shared" si="56"/>
        <v>0.45911949685534598</v>
      </c>
      <c r="FG25" s="1000">
        <f t="shared" si="56"/>
        <v>0.45911949685534598</v>
      </c>
      <c r="FH25" s="1000">
        <f t="shared" si="56"/>
        <v>0.53284671532846717</v>
      </c>
      <c r="FI25" s="1000">
        <f t="shared" si="56"/>
        <v>0.51449275362318847</v>
      </c>
      <c r="FJ25" s="1000">
        <f t="shared" si="56"/>
        <v>0.51449275362318847</v>
      </c>
      <c r="FK25" s="1000">
        <f t="shared" si="56"/>
        <v>0.37864077669902907</v>
      </c>
      <c r="FL25" s="1000">
        <f t="shared" si="56"/>
        <v>0.37864077669902907</v>
      </c>
      <c r="FM25" s="1000">
        <f t="shared" si="56"/>
        <v>0.40625</v>
      </c>
      <c r="FN25" s="1000">
        <f t="shared" si="56"/>
        <v>0.41935483870967744</v>
      </c>
      <c r="FO25" s="1000">
        <f t="shared" si="56"/>
        <v>0.37864077669902907</v>
      </c>
      <c r="FP25" s="1000">
        <f t="shared" si="56"/>
        <v>0.37864077669902907</v>
      </c>
      <c r="FQ25" s="1000">
        <f t="shared" si="56"/>
        <v>0.41496598639455795</v>
      </c>
      <c r="FR25" s="1000">
        <f t="shared" si="56"/>
        <v>0.41496598639455795</v>
      </c>
      <c r="FS25" s="1000">
        <f t="shared" si="56"/>
        <v>0.28909952606635064</v>
      </c>
      <c r="FT25" s="1000">
        <f t="shared" si="56"/>
        <v>0.38167938931297712</v>
      </c>
      <c r="FU25" s="1000">
        <f t="shared" si="56"/>
        <v>0.28409090909090906</v>
      </c>
      <c r="FV25" s="1000">
        <f t="shared" si="56"/>
        <v>0.37313432835820898</v>
      </c>
      <c r="FW25" s="1000">
        <f t="shared" si="56"/>
        <v>0.37209302325581395</v>
      </c>
      <c r="FX25" s="1000">
        <f t="shared" si="56"/>
        <v>0.37209302325581395</v>
      </c>
      <c r="FY25" s="1000">
        <f t="shared" si="56"/>
        <v>0.53080568720379151</v>
      </c>
      <c r="FZ25" s="1000">
        <f t="shared" si="56"/>
        <v>0.58638743455497377</v>
      </c>
      <c r="GA25" s="1000">
        <f t="shared" si="56"/>
        <v>0.396039603960396</v>
      </c>
      <c r="GB25" s="1000">
        <f t="shared" si="56"/>
        <v>0.45599999999999996</v>
      </c>
      <c r="GC25" s="1000">
        <f t="shared" si="56"/>
        <v>0.45599999999999996</v>
      </c>
      <c r="GD25" s="1000">
        <f t="shared" si="56"/>
        <v>0.37383177570093451</v>
      </c>
      <c r="GE25" s="1000">
        <f t="shared" si="56"/>
        <v>0.38095238095238093</v>
      </c>
      <c r="GF25" s="1000">
        <f t="shared" si="56"/>
        <v>0.38461538461538458</v>
      </c>
    </row>
    <row r="26" spans="38:188">
      <c r="DM26" s="1098">
        <v>6</v>
      </c>
      <c r="DN26" s="1098">
        <v>2</v>
      </c>
      <c r="DO26" s="1098" t="str">
        <f t="shared" si="1"/>
        <v>処遇加算Ⅰ特定加算なしベア加算なしから新加算Ⅱ</v>
      </c>
      <c r="DP26" s="1000">
        <f t="shared" si="55"/>
        <v>0.128</v>
      </c>
      <c r="DQ26" s="1000">
        <f t="shared" si="55"/>
        <v>0.128</v>
      </c>
      <c r="DR26" s="1000">
        <f t="shared" si="55"/>
        <v>0.128</v>
      </c>
      <c r="DS26" s="1000">
        <f t="shared" si="55"/>
        <v>0.128</v>
      </c>
      <c r="DT26" s="1000" t="e">
        <f t="shared" si="55"/>
        <v>#VALUE!</v>
      </c>
      <c r="DU26" s="1000">
        <f t="shared" si="55"/>
        <v>3.599999999999999e-002</v>
      </c>
      <c r="DV26" s="1000" t="e">
        <f t="shared" si="55"/>
        <v>#VALUE!</v>
      </c>
      <c r="DW26" s="1000" t="e">
        <f t="shared" si="55"/>
        <v>#VALUE!</v>
      </c>
      <c r="DX26" s="1000">
        <f t="shared" si="55"/>
        <v>7.1000000000000008e-002</v>
      </c>
      <c r="DY26" s="1000">
        <f t="shared" si="55"/>
        <v>6.7000000000000004e-002</v>
      </c>
      <c r="DZ26" s="1000">
        <f t="shared" si="55"/>
        <v>6.7000000000000004e-002</v>
      </c>
      <c r="EA26" s="1000">
        <f t="shared" si="55"/>
        <v>3.6999999999999991e-002</v>
      </c>
      <c r="EB26" s="1000">
        <f t="shared" si="55"/>
        <v>3.6999999999999991e-002</v>
      </c>
      <c r="EC26" s="1000">
        <f t="shared" si="55"/>
        <v>3.6999999999999998e-002</v>
      </c>
      <c r="ED26" s="1000">
        <f t="shared" si="55"/>
        <v>3.6999999999999998e-002</v>
      </c>
      <c r="EE26" s="1000" t="e">
        <f t="shared" si="55"/>
        <v>#VALUE!</v>
      </c>
      <c r="EF26" s="1000">
        <f t="shared" si="55"/>
        <v>3.6999999999999991e-002</v>
      </c>
      <c r="EG26" s="1000">
        <f t="shared" si="55"/>
        <v>5.8000000000000024e-002</v>
      </c>
      <c r="EH26" s="1000">
        <f t="shared" si="55"/>
        <v>5.8000000000000024e-002</v>
      </c>
      <c r="EI26" s="1000">
        <f t="shared" si="55"/>
        <v>5.7999999999999968e-002</v>
      </c>
      <c r="EJ26" s="1000">
        <f t="shared" si="55"/>
        <v>4.7e-002</v>
      </c>
      <c r="EK26" s="1000">
        <f t="shared" si="55"/>
        <v>4.6999999999999986e-002</v>
      </c>
      <c r="EL26" s="1000">
        <f t="shared" si="55"/>
        <v>4.7e-002</v>
      </c>
      <c r="EM26" s="1000" t="e">
        <f t="shared" si="55"/>
        <v>#VALUE!</v>
      </c>
      <c r="EN26" s="1000" t="e">
        <f t="shared" si="55"/>
        <v>#VALUE!</v>
      </c>
      <c r="EO26" s="1000">
        <f t="shared" si="55"/>
        <v>0.10800000000000001</v>
      </c>
      <c r="EP26" s="1000">
        <f t="shared" si="55"/>
        <v>0.108</v>
      </c>
      <c r="EQ26" s="1000" t="e">
        <f t="shared" si="55"/>
        <v>#VALUE!</v>
      </c>
      <c r="ER26" s="1000" t="e">
        <f t="shared" si="55"/>
        <v>#VALUE!</v>
      </c>
      <c r="ES26" s="1000" t="e">
        <f t="shared" si="55"/>
        <v>#VALUE!</v>
      </c>
      <c r="ET26" s="1000" t="e">
        <f t="shared" si="55"/>
        <v>#VALUE!</v>
      </c>
      <c r="EU26" s="1000" t="e">
        <f t="shared" si="55"/>
        <v>#VALUE!</v>
      </c>
      <c r="EV26" s="1000" t="e">
        <f t="shared" si="55"/>
        <v>#VALUE!</v>
      </c>
      <c r="EY26" s="1098" t="s">
        <v>2241</v>
      </c>
      <c r="EZ26" s="1000">
        <f t="shared" ref="EZ26:FC28" si="57">DP26/BY4</f>
        <v>0.31840796019900497</v>
      </c>
      <c r="FA26" s="1000">
        <f t="shared" si="57"/>
        <v>0.3902439024390244</v>
      </c>
      <c r="FB26" s="1000">
        <f t="shared" si="57"/>
        <v>0.31840796019900497</v>
      </c>
      <c r="FC26" s="1000">
        <f t="shared" si="57"/>
        <v>0.34877384196185285</v>
      </c>
      <c r="FD26" s="1021" t="s">
        <v>2187</v>
      </c>
      <c r="FE26" s="1000">
        <f>DU26/CD4</f>
        <v>0.44999999999999996</v>
      </c>
      <c r="FF26" s="1021" t="s">
        <v>2187</v>
      </c>
      <c r="FG26" s="1021" t="s">
        <v>2187</v>
      </c>
      <c r="FH26" s="1000">
        <f t="shared" ref="FH26:FN28" si="58">DX26/CG4</f>
        <v>0.52592592592592591</v>
      </c>
      <c r="FI26" s="1000">
        <f t="shared" si="58"/>
        <v>0.5</v>
      </c>
      <c r="FJ26" s="1000">
        <f t="shared" si="58"/>
        <v>0.5</v>
      </c>
      <c r="FK26" s="1000">
        <f t="shared" si="58"/>
        <v>0.36633663366336627</v>
      </c>
      <c r="FL26" s="1000">
        <f t="shared" si="58"/>
        <v>0.36633663366336627</v>
      </c>
      <c r="FM26" s="1000">
        <f t="shared" si="58"/>
        <v>0.3936170212765957</v>
      </c>
      <c r="FN26" s="1000">
        <f t="shared" si="58"/>
        <v>0.40659340659340659</v>
      </c>
      <c r="FO26" s="1021" t="s">
        <v>2187</v>
      </c>
      <c r="FP26" s="1000">
        <f t="shared" ref="FP26:FV28" si="59">EF26/CO4</f>
        <v>0.36633663366336627</v>
      </c>
      <c r="FQ26" s="1000">
        <f t="shared" si="59"/>
        <v>0.4027777777777779</v>
      </c>
      <c r="FR26" s="1000">
        <f t="shared" si="59"/>
        <v>0.4027777777777779</v>
      </c>
      <c r="FS26" s="1000">
        <f t="shared" si="59"/>
        <v>0.27884615384615374</v>
      </c>
      <c r="FT26" s="1000">
        <f t="shared" si="59"/>
        <v>0.3671875</v>
      </c>
      <c r="FU26" s="1000">
        <f t="shared" si="59"/>
        <v>0.2716763005780346</v>
      </c>
      <c r="FV26" s="1000">
        <f t="shared" si="59"/>
        <v>0.35877862595419846</v>
      </c>
      <c r="FW26" s="1021" t="s">
        <v>2187</v>
      </c>
      <c r="FX26" s="1021" t="s">
        <v>2187</v>
      </c>
      <c r="FY26" s="1000">
        <f t="shared" ref="FY26:FZ28" si="60">EO26/CX4</f>
        <v>0.52173913043478259</v>
      </c>
      <c r="FZ26" s="1000">
        <f t="shared" si="60"/>
        <v>0.57754010695187163</v>
      </c>
      <c r="GA26" s="1021" t="s">
        <v>2187</v>
      </c>
      <c r="GB26" s="1021" t="s">
        <v>2187</v>
      </c>
      <c r="GC26" s="1021" t="s">
        <v>2187</v>
      </c>
      <c r="GD26" s="1021" t="s">
        <v>2187</v>
      </c>
      <c r="GE26" s="1021" t="s">
        <v>2187</v>
      </c>
      <c r="GF26" s="1021" t="s">
        <v>2187</v>
      </c>
    </row>
    <row r="27" spans="38:188">
      <c r="DM27" s="1098">
        <v>6</v>
      </c>
      <c r="DN27" s="1098">
        <v>3</v>
      </c>
      <c r="DO27" s="1098" t="str">
        <f t="shared" si="1"/>
        <v>処遇加算Ⅰ特定加算なしベア加算なしから新加算Ⅲ</v>
      </c>
      <c r="DP27" s="1000">
        <f t="shared" si="55"/>
        <v>7.3000000000000009e-002</v>
      </c>
      <c r="DQ27" s="1000">
        <f t="shared" si="55"/>
        <v>7.3000000000000009e-002</v>
      </c>
      <c r="DR27" s="1000">
        <f t="shared" si="55"/>
        <v>7.3000000000000009e-002</v>
      </c>
      <c r="DS27" s="1000">
        <f t="shared" si="55"/>
        <v>7.3000000000000009e-002</v>
      </c>
      <c r="DT27" s="1000">
        <f t="shared" si="55"/>
        <v>7.3000000000000009e-002</v>
      </c>
      <c r="DU27" s="1000">
        <f t="shared" si="55"/>
        <v>2.2999999999999993e-002</v>
      </c>
      <c r="DV27" s="1000">
        <f t="shared" si="55"/>
        <v>5.1999999999999991e-002</v>
      </c>
      <c r="DW27" s="1000">
        <f t="shared" si="55"/>
        <v>5.1999999999999991e-002</v>
      </c>
      <c r="DX27" s="1000">
        <f t="shared" si="55"/>
        <v>5.1999999999999991e-002</v>
      </c>
      <c r="DY27" s="1000">
        <f t="shared" si="55"/>
        <v>3.1e-002</v>
      </c>
      <c r="DZ27" s="1000">
        <f t="shared" si="55"/>
        <v>3.1e-002</v>
      </c>
      <c r="EA27" s="1000">
        <f t="shared" si="55"/>
        <v>2.1999999999999992e-002</v>
      </c>
      <c r="EB27" s="1000">
        <f t="shared" si="55"/>
        <v>2.1999999999999992e-002</v>
      </c>
      <c r="EC27" s="1000">
        <f t="shared" si="55"/>
        <v>2.1999999999999999e-002</v>
      </c>
      <c r="ED27" s="1000">
        <f t="shared" si="55"/>
        <v>2.1999999999999999e-002</v>
      </c>
      <c r="EE27" s="1000">
        <f t="shared" si="55"/>
        <v>2.1999999999999992e-002</v>
      </c>
      <c r="EF27" s="1000">
        <f t="shared" si="55"/>
        <v>2.1999999999999992e-002</v>
      </c>
      <c r="EG27" s="1000">
        <f t="shared" si="55"/>
        <v>4.200000000000001e-002</v>
      </c>
      <c r="EH27" s="1000">
        <f t="shared" si="55"/>
        <v>4.200000000000001e-002</v>
      </c>
      <c r="EI27" s="1000">
        <f t="shared" si="55"/>
        <v>4.200000000000001e-002</v>
      </c>
      <c r="EJ27" s="1000">
        <f t="shared" si="55"/>
        <v>3.7000000000000005e-002</v>
      </c>
      <c r="EK27" s="1000">
        <f t="shared" si="55"/>
        <v>3.6999999999999977e-002</v>
      </c>
      <c r="EL27" s="1000">
        <f t="shared" si="55"/>
        <v>3.7000000000000005e-002</v>
      </c>
      <c r="EM27" s="1000">
        <f t="shared" si="55"/>
        <v>3.7000000000000005e-002</v>
      </c>
      <c r="EN27" s="1000">
        <f t="shared" si="55"/>
        <v>3.7000000000000005e-002</v>
      </c>
      <c r="EO27" s="1000">
        <f t="shared" si="55"/>
        <v>6.9000000000000006e-002</v>
      </c>
      <c r="EP27" s="1000">
        <f t="shared" si="55"/>
        <v>6.8999999999999992e-002</v>
      </c>
      <c r="EQ27" s="1000">
        <f t="shared" si="55"/>
        <v>2.3e-002</v>
      </c>
      <c r="ER27" s="1000">
        <f t="shared" si="55"/>
        <v>3.1e-002</v>
      </c>
      <c r="ES27" s="1000">
        <f t="shared" si="55"/>
        <v>3.1e-002</v>
      </c>
      <c r="ET27" s="1000">
        <f t="shared" si="55"/>
        <v>2.1999999999999992e-002</v>
      </c>
      <c r="EU27" s="1000">
        <f t="shared" si="55"/>
        <v>2.1999999999999992e-002</v>
      </c>
      <c r="EV27" s="1000">
        <f t="shared" si="55"/>
        <v>2.1999999999999992e-002</v>
      </c>
      <c r="EY27" s="1098" t="s">
        <v>1281</v>
      </c>
      <c r="EZ27" s="1000">
        <f t="shared" si="57"/>
        <v>0.21037463976945245</v>
      </c>
      <c r="FA27" s="1000">
        <f t="shared" si="57"/>
        <v>0.26739926739926739</v>
      </c>
      <c r="FB27" s="1000">
        <f t="shared" si="57"/>
        <v>0.21037463976945245</v>
      </c>
      <c r="FC27" s="1000">
        <f t="shared" si="57"/>
        <v>0.233974358974359</v>
      </c>
      <c r="FD27" s="1000">
        <f>DT27/CC5</f>
        <v>0.45061728395061734</v>
      </c>
      <c r="FE27" s="1000">
        <f>DU27/CD5</f>
        <v>0.34328358208955218</v>
      </c>
      <c r="FF27" s="1000">
        <f>DV27/CE5</f>
        <v>0.3768115942028985</v>
      </c>
      <c r="FG27" s="1000">
        <f>DW27/CF5</f>
        <v>0.3768115942028985</v>
      </c>
      <c r="FH27" s="1000">
        <f t="shared" si="58"/>
        <v>0.44827586206896547</v>
      </c>
      <c r="FI27" s="1000">
        <f t="shared" si="58"/>
        <v>0.31632653061224486</v>
      </c>
      <c r="FJ27" s="1000">
        <f t="shared" si="58"/>
        <v>0.31632653061224486</v>
      </c>
      <c r="FK27" s="1000">
        <f t="shared" si="58"/>
        <v>0.25581395348837199</v>
      </c>
      <c r="FL27" s="1000">
        <f t="shared" si="58"/>
        <v>0.25581395348837199</v>
      </c>
      <c r="FM27" s="1000">
        <f t="shared" si="58"/>
        <v>0.27848101265822783</v>
      </c>
      <c r="FN27" s="1000">
        <f t="shared" si="58"/>
        <v>0.28947368421052633</v>
      </c>
      <c r="FO27" s="1000">
        <f>EE27/CN5</f>
        <v>0.25581395348837199</v>
      </c>
      <c r="FP27" s="1000">
        <f t="shared" si="59"/>
        <v>0.25581395348837199</v>
      </c>
      <c r="FQ27" s="1000">
        <f t="shared" si="59"/>
        <v>0.32812500000000006</v>
      </c>
      <c r="FR27" s="1000">
        <f t="shared" si="59"/>
        <v>0.32812500000000006</v>
      </c>
      <c r="FS27" s="1000">
        <f t="shared" si="59"/>
        <v>0.21875000000000006</v>
      </c>
      <c r="FT27" s="1000">
        <f t="shared" si="59"/>
        <v>0.3135593220338983</v>
      </c>
      <c r="FU27" s="1000">
        <f t="shared" si="59"/>
        <v>0.22699386503067473</v>
      </c>
      <c r="FV27" s="1000">
        <f t="shared" si="59"/>
        <v>0.30578512396694219</v>
      </c>
      <c r="FW27" s="1000">
        <f>EM27/CV5</f>
        <v>0.3135593220338983</v>
      </c>
      <c r="FX27" s="1000">
        <f>EN27/CW5</f>
        <v>0.3135593220338983</v>
      </c>
      <c r="FY27" s="1000">
        <f t="shared" si="60"/>
        <v>0.4107142857142857</v>
      </c>
      <c r="FZ27" s="1000">
        <f t="shared" si="60"/>
        <v>0.46621621621621617</v>
      </c>
      <c r="GA27" s="1000">
        <f t="shared" ref="GA27:GF28" si="61">EQ27/CZ5</f>
        <v>0.27380952380952378</v>
      </c>
      <c r="GB27" s="1000">
        <f t="shared" si="61"/>
        <v>0.31313131313131309</v>
      </c>
      <c r="GC27" s="1000">
        <f t="shared" si="61"/>
        <v>0.31313131313131309</v>
      </c>
      <c r="GD27" s="1000">
        <f t="shared" si="61"/>
        <v>0.24719101123595497</v>
      </c>
      <c r="GE27" s="1000">
        <f t="shared" si="61"/>
        <v>0.25287356321839072</v>
      </c>
      <c r="GF27" s="1000">
        <f t="shared" si="61"/>
        <v>0.25581395348837199</v>
      </c>
    </row>
    <row r="28" spans="38:188">
      <c r="DM28" s="1098">
        <v>6</v>
      </c>
      <c r="DN28" s="1098">
        <v>4</v>
      </c>
      <c r="DO28" s="1098" t="str">
        <f t="shared" si="1"/>
        <v>処遇加算Ⅰ特定加算なしベア加算なしから新加算Ⅳ</v>
      </c>
      <c r="DP28" s="1000">
        <f t="shared" si="55"/>
        <v>-1.0000000000000009e-003</v>
      </c>
      <c r="DQ28" s="1000">
        <f t="shared" si="55"/>
        <v>1.8999999999999989e-002</v>
      </c>
      <c r="DR28" s="1000">
        <f t="shared" si="55"/>
        <v>-1.0000000000000009e-003</v>
      </c>
      <c r="DS28" s="1000">
        <f t="shared" si="55"/>
        <v>8.9999999999999802e-003</v>
      </c>
      <c r="DT28" s="1000">
        <f t="shared" si="55"/>
        <v>4.9000000000000016e-002</v>
      </c>
      <c r="DU28" s="1000">
        <f t="shared" si="55"/>
        <v>1.0999999999999996e-002</v>
      </c>
      <c r="DV28" s="1000">
        <f t="shared" si="55"/>
        <v>2.8999999999999998e-002</v>
      </c>
      <c r="DW28" s="1000">
        <f t="shared" si="55"/>
        <v>2.8999999999999998e-002</v>
      </c>
      <c r="DX28" s="1000">
        <f t="shared" si="55"/>
        <v>3.5000000000000003e-002</v>
      </c>
      <c r="DY28" s="1000">
        <f t="shared" si="55"/>
        <v>1.2999999999999998e-002</v>
      </c>
      <c r="DZ28" s="1000">
        <f t="shared" si="55"/>
        <v>1.2999999999999998e-002</v>
      </c>
      <c r="EA28" s="1000">
        <f t="shared" si="55"/>
        <v>4.9999999999999906e-003</v>
      </c>
      <c r="EB28" s="1000">
        <f t="shared" si="55"/>
        <v>4.9999999999999906e-003</v>
      </c>
      <c r="EC28" s="1000">
        <f t="shared" si="55"/>
        <v>5.9999999999999984e-003</v>
      </c>
      <c r="ED28" s="1000">
        <f t="shared" si="55"/>
        <v>8.0000000000000002e-003</v>
      </c>
      <c r="EE28" s="1000">
        <f t="shared" si="55"/>
        <v>4.9999999999999906e-003</v>
      </c>
      <c r="EF28" s="1000">
        <f t="shared" si="55"/>
        <v>4.9999999999999906e-003</v>
      </c>
      <c r="EG28" s="1000">
        <f t="shared" si="55"/>
        <v>1.9000000000000003e-002</v>
      </c>
      <c r="EH28" s="1000">
        <f t="shared" si="55"/>
        <v>1.9000000000000003e-002</v>
      </c>
      <c r="EI28" s="1000">
        <f t="shared" si="55"/>
        <v>2.0000000000000295e-003</v>
      </c>
      <c r="EJ28" s="1000">
        <f t="shared" si="55"/>
        <v>1.4999999999999999e-002</v>
      </c>
      <c r="EK28" s="1000">
        <f t="shared" si="55"/>
        <v>3.0000000000000027e-003</v>
      </c>
      <c r="EL28" s="1000">
        <f t="shared" si="55"/>
        <v>1.3999999999999999e-002</v>
      </c>
      <c r="EM28" s="1000">
        <f t="shared" si="55"/>
        <v>1.4999999999999999e-002</v>
      </c>
      <c r="EN28" s="1000">
        <f t="shared" si="55"/>
        <v>1.4999999999999999e-002</v>
      </c>
      <c r="EO28" s="1000">
        <f t="shared" si="55"/>
        <v>4.1999999999999982e-002</v>
      </c>
      <c r="EP28" s="1000">
        <f t="shared" si="55"/>
        <v>4.8000000000000001e-002</v>
      </c>
      <c r="EQ28" s="1000">
        <f t="shared" si="55"/>
        <v>5.9999999999999984e-003</v>
      </c>
      <c r="ER28" s="1000">
        <f t="shared" si="55"/>
        <v>1.2999999999999998e-002</v>
      </c>
      <c r="ES28" s="1000">
        <f t="shared" si="55"/>
        <v>1.2999999999999998e-002</v>
      </c>
      <c r="ET28" s="1000">
        <f t="shared" si="55"/>
        <v>3.9999999999999897e-003</v>
      </c>
      <c r="EU28" s="1000">
        <f t="shared" si="55"/>
        <v>3.9999999999999897e-003</v>
      </c>
      <c r="EV28" s="1000">
        <f t="shared" si="55"/>
        <v>4.9999999999999906e-003</v>
      </c>
      <c r="EY28" s="1098" t="s">
        <v>2002</v>
      </c>
      <c r="EZ28" s="1000">
        <f t="shared" si="57"/>
        <v>-3.663003663003666e-003</v>
      </c>
      <c r="FA28" s="1000">
        <f t="shared" si="57"/>
        <v>8.6757990867579862e-002</v>
      </c>
      <c r="FB28" s="1000">
        <f t="shared" si="57"/>
        <v>-3.663003663003666e-003</v>
      </c>
      <c r="FC28" s="1000">
        <f t="shared" si="57"/>
        <v>3.6290322580645087e-002</v>
      </c>
      <c r="FD28" s="1000">
        <f>DT28/CC6</f>
        <v>0.35507246376811602</v>
      </c>
      <c r="FE28" s="1000">
        <f>DU28/CD6</f>
        <v>0.19999999999999996</v>
      </c>
      <c r="FF28" s="1000">
        <f>DV28/CE6</f>
        <v>0.25217391304347825</v>
      </c>
      <c r="FG28" s="1000">
        <f>DW28/CF6</f>
        <v>0.25217391304347825</v>
      </c>
      <c r="FH28" s="1000">
        <f t="shared" si="58"/>
        <v>0.35353535353535354</v>
      </c>
      <c r="FI28" s="1000">
        <f t="shared" si="58"/>
        <v>0.16249999999999998</v>
      </c>
      <c r="FJ28" s="1000">
        <f t="shared" si="58"/>
        <v>0.16249999999999998</v>
      </c>
      <c r="FK28" s="1000">
        <f t="shared" si="58"/>
        <v>7.2463768115941907e-002</v>
      </c>
      <c r="FL28" s="1000">
        <f t="shared" si="58"/>
        <v>7.2463768115941907e-002</v>
      </c>
      <c r="FM28" s="1000">
        <f t="shared" si="58"/>
        <v>9.5238095238095205e-002</v>
      </c>
      <c r="FN28" s="1000">
        <f t="shared" si="58"/>
        <v>0.12903225806451613</v>
      </c>
      <c r="FO28" s="1000">
        <f>EE28/CN6</f>
        <v>7.2463768115941907e-002</v>
      </c>
      <c r="FP28" s="1000">
        <f t="shared" si="59"/>
        <v>7.2463768115941907e-002</v>
      </c>
      <c r="FQ28" s="1000">
        <f t="shared" si="59"/>
        <v>0.18095238095238098</v>
      </c>
      <c r="FR28" s="1000">
        <f t="shared" si="59"/>
        <v>0.18095238095238098</v>
      </c>
      <c r="FS28" s="1000">
        <f t="shared" si="59"/>
        <v>1.3157894736842297e-002</v>
      </c>
      <c r="FT28" s="1000">
        <f t="shared" si="59"/>
        <v>0.15625</v>
      </c>
      <c r="FU28" s="1000">
        <f t="shared" si="59"/>
        <v>2.3255813953488393e-002</v>
      </c>
      <c r="FV28" s="1000">
        <f t="shared" si="59"/>
        <v>0.14285714285714285</v>
      </c>
      <c r="FW28" s="1000">
        <f>EM28/CV6</f>
        <v>0.15625</v>
      </c>
      <c r="FX28" s="1000">
        <f>EN28/CW6</f>
        <v>0.15625</v>
      </c>
      <c r="FY28" s="1000">
        <f t="shared" si="60"/>
        <v>0.29787234042553179</v>
      </c>
      <c r="FZ28" s="1000">
        <f t="shared" si="60"/>
        <v>0.37795275590551181</v>
      </c>
      <c r="GA28" s="1000">
        <f t="shared" si="61"/>
        <v>8.9552238805970116e-002</v>
      </c>
      <c r="GB28" s="1000">
        <f t="shared" si="61"/>
        <v>0.16049382716049379</v>
      </c>
      <c r="GC28" s="1000">
        <f t="shared" si="61"/>
        <v>0.16049382716049379</v>
      </c>
      <c r="GD28" s="1000">
        <f t="shared" si="61"/>
        <v>5.6338028169013947e-002</v>
      </c>
      <c r="GE28" s="1000">
        <f t="shared" si="61"/>
        <v>5.7971014492753478e-002</v>
      </c>
      <c r="GF28" s="1000">
        <f t="shared" si="61"/>
        <v>7.2463768115941907e-002</v>
      </c>
    </row>
    <row r="29" spans="38:188" ht="24">
      <c r="DM29" s="1098">
        <v>6</v>
      </c>
      <c r="DN29" s="1098">
        <v>12</v>
      </c>
      <c r="DO29" s="1098" t="str">
        <f t="shared" si="1"/>
        <v>処遇加算Ⅰ特定加算なしベア加算なしから新加算Ⅴ（８）</v>
      </c>
      <c r="DP29" s="1000">
        <f t="shared" ref="DP29:EV29" si="62">BY14-AN$8</f>
        <v>2.8000000000000025e-002</v>
      </c>
      <c r="DQ29" s="1000">
        <f t="shared" si="62"/>
        <v>2.7999999999999997e-002</v>
      </c>
      <c r="DR29" s="1000">
        <f t="shared" si="62"/>
        <v>2.8000000000000025e-002</v>
      </c>
      <c r="DS29" s="1000">
        <f t="shared" si="62"/>
        <v>2.8000000000000025e-002</v>
      </c>
      <c r="DT29" s="1000">
        <f t="shared" si="62"/>
        <v>2.7999999999999997e-002</v>
      </c>
      <c r="DU29" s="1000">
        <f t="shared" si="62"/>
        <v>1.1999999999999997e-002</v>
      </c>
      <c r="DV29" s="1000">
        <f t="shared" si="62"/>
        <v>2.3999999999999994e-002</v>
      </c>
      <c r="DW29" s="1000">
        <f t="shared" si="62"/>
        <v>2.3999999999999994e-002</v>
      </c>
      <c r="DX29" s="1000">
        <f t="shared" si="62"/>
        <v>2.3999999999999994e-002</v>
      </c>
      <c r="DY29" s="1000">
        <f t="shared" si="62"/>
        <v>1.2999999999999998e-002</v>
      </c>
      <c r="DZ29" s="1000">
        <f t="shared" si="62"/>
        <v>1.2999999999999998e-002</v>
      </c>
      <c r="EA29" s="1000" t="e">
        <f t="shared" si="62"/>
        <v>#VALUE!</v>
      </c>
      <c r="EB29" s="1000">
        <f t="shared" si="62"/>
        <v>8.9999999999999941e-003</v>
      </c>
      <c r="EC29" s="1000">
        <f t="shared" si="62"/>
        <v>9.0000000000000011e-003</v>
      </c>
      <c r="ED29" s="1000">
        <f t="shared" si="62"/>
        <v>9.0000000000000011e-003</v>
      </c>
      <c r="EE29" s="1000">
        <f t="shared" si="62"/>
        <v>8.9999999999999941e-003</v>
      </c>
      <c r="EF29" s="1000">
        <f t="shared" si="62"/>
        <v>8.9999999999999941e-003</v>
      </c>
      <c r="EG29" s="1000">
        <f t="shared" si="62"/>
        <v>1.6e-002</v>
      </c>
      <c r="EH29" s="1000">
        <f t="shared" si="62"/>
        <v>1.6e-002</v>
      </c>
      <c r="EI29" s="1000">
        <f t="shared" si="62"/>
        <v>1.5999999999999986e-002</v>
      </c>
      <c r="EJ29" s="1000">
        <f t="shared" si="62"/>
        <v>1.7000000000000001e-002</v>
      </c>
      <c r="EK29" s="1000">
        <f t="shared" si="62"/>
        <v>1.7000000000000015e-002</v>
      </c>
      <c r="EL29" s="1000">
        <f t="shared" si="62"/>
        <v>1.7000000000000001e-002</v>
      </c>
      <c r="EM29" s="1000">
        <f t="shared" si="62"/>
        <v>1.7000000000000001e-002</v>
      </c>
      <c r="EN29" s="1000">
        <f t="shared" si="62"/>
        <v>1.7000000000000001e-002</v>
      </c>
      <c r="EO29" s="1000">
        <f t="shared" si="62"/>
        <v>3.1e-002</v>
      </c>
      <c r="EP29" s="1000">
        <f t="shared" si="62"/>
        <v>3.1e-002</v>
      </c>
      <c r="EQ29" s="1000">
        <f t="shared" si="62"/>
        <v>1.2000000000000004e-002</v>
      </c>
      <c r="ER29" s="1000">
        <f t="shared" si="62"/>
        <v>1.2999999999999998e-002</v>
      </c>
      <c r="ES29" s="1000">
        <f t="shared" si="62"/>
        <v>1.2999999999999998e-002</v>
      </c>
      <c r="ET29" s="1000">
        <f t="shared" si="62"/>
        <v>8.9999999999999941e-003</v>
      </c>
      <c r="EU29" s="1000">
        <f t="shared" si="62"/>
        <v>8.9999999999999941e-003</v>
      </c>
      <c r="EV29" s="1000">
        <f t="shared" si="62"/>
        <v>8.9999999999999941e-003</v>
      </c>
      <c r="EY29" s="1098" t="s">
        <v>2242</v>
      </c>
      <c r="EZ29" s="1000">
        <f t="shared" ref="EZ29:FJ29" si="63">DP29/BY14</f>
        <v>9.2715231788079541e-002</v>
      </c>
      <c r="FA29" s="1000">
        <f t="shared" si="63"/>
        <v>0.12280701754385963</v>
      </c>
      <c r="FB29" s="1000">
        <f t="shared" si="63"/>
        <v>9.2715231788079541e-002</v>
      </c>
      <c r="FC29" s="1000">
        <f t="shared" si="63"/>
        <v>0.10486891385767799</v>
      </c>
      <c r="FD29" s="1000">
        <f t="shared" si="63"/>
        <v>0.2393162393162393</v>
      </c>
      <c r="FE29" s="1000">
        <f t="shared" si="63"/>
        <v>0.21428571428571425</v>
      </c>
      <c r="FF29" s="1000">
        <f t="shared" si="63"/>
        <v>0.21818181818181814</v>
      </c>
      <c r="FG29" s="1000">
        <f t="shared" si="63"/>
        <v>0.21818181818181814</v>
      </c>
      <c r="FH29" s="1000">
        <f t="shared" si="63"/>
        <v>0.27272727272727265</v>
      </c>
      <c r="FI29" s="1000">
        <f t="shared" si="63"/>
        <v>0.16249999999999998</v>
      </c>
      <c r="FJ29" s="1000">
        <f t="shared" si="63"/>
        <v>0.16249999999999998</v>
      </c>
      <c r="FK29" s="1021" t="s">
        <v>2187</v>
      </c>
      <c r="FL29" s="1000">
        <f t="shared" ref="FL29:GF29" si="64">EB29/CK14</f>
        <v>0.12328767123287664</v>
      </c>
      <c r="FM29" s="1000">
        <f t="shared" si="64"/>
        <v>0.13636363636363638</v>
      </c>
      <c r="FN29" s="1000">
        <f t="shared" si="64"/>
        <v>0.14285714285714288</v>
      </c>
      <c r="FO29" s="1000">
        <f t="shared" si="64"/>
        <v>0.12328767123287664</v>
      </c>
      <c r="FP29" s="1000">
        <f t="shared" si="64"/>
        <v>0.12328767123287664</v>
      </c>
      <c r="FQ29" s="1000">
        <f t="shared" si="64"/>
        <v>0.15686274509803924</v>
      </c>
      <c r="FR29" s="1000">
        <f t="shared" si="64"/>
        <v>0.15686274509803924</v>
      </c>
      <c r="FS29" s="1000">
        <f t="shared" si="64"/>
        <v>9.6385542168674634e-002</v>
      </c>
      <c r="FT29" s="1000">
        <f t="shared" si="64"/>
        <v>0.17346938775510204</v>
      </c>
      <c r="FU29" s="1000">
        <f t="shared" si="64"/>
        <v>0.11888111888111898</v>
      </c>
      <c r="FV29" s="1000">
        <f t="shared" si="64"/>
        <v>0.16831683168316833</v>
      </c>
      <c r="FW29" s="1000">
        <f t="shared" si="64"/>
        <v>0.17346938775510204</v>
      </c>
      <c r="FX29" s="1000">
        <f t="shared" si="64"/>
        <v>0.17346938775510204</v>
      </c>
      <c r="FY29" s="1000">
        <f t="shared" si="64"/>
        <v>0.23846153846153845</v>
      </c>
      <c r="FZ29" s="1000">
        <f t="shared" si="64"/>
        <v>0.2818181818181818</v>
      </c>
      <c r="GA29" s="1000">
        <f t="shared" si="64"/>
        <v>0.16438356164383564</v>
      </c>
      <c r="GB29" s="1000">
        <f t="shared" si="64"/>
        <v>0.16049382716049379</v>
      </c>
      <c r="GC29" s="1000">
        <f t="shared" si="64"/>
        <v>0.16049382716049379</v>
      </c>
      <c r="GD29" s="1000">
        <f t="shared" si="64"/>
        <v>0.11842105263157887</v>
      </c>
      <c r="GE29" s="1000">
        <f t="shared" si="64"/>
        <v>0.12162162162162155</v>
      </c>
      <c r="GF29" s="1000">
        <f t="shared" si="64"/>
        <v>0.12328767123287664</v>
      </c>
    </row>
    <row r="30" spans="38:188">
      <c r="DM30" s="1098">
        <v>7</v>
      </c>
      <c r="DN30" s="1098">
        <v>1</v>
      </c>
      <c r="DO30" s="1098" t="str">
        <f t="shared" si="1"/>
        <v>処遇加算Ⅱ特定加算Ⅰベア加算から新加算Ⅰ</v>
      </c>
      <c r="DP30" s="1000">
        <f t="shared" ref="DP30:EV33" si="65">BY3-AN$9</f>
        <v>0.10200000000000004</v>
      </c>
      <c r="DQ30" s="1000">
        <f t="shared" si="65"/>
        <v>8.2000000000000017e-002</v>
      </c>
      <c r="DR30" s="1000">
        <f t="shared" si="65"/>
        <v>0.10200000000000004</v>
      </c>
      <c r="DS30" s="1000">
        <f t="shared" si="65"/>
        <v>9.2000000000000026e-002</v>
      </c>
      <c r="DT30" s="1000">
        <f t="shared" si="65"/>
        <v>5.2000000000000018e-002</v>
      </c>
      <c r="DU30" s="1000">
        <f t="shared" si="65"/>
        <v>2.3999999999999994e-002</v>
      </c>
      <c r="DV30" s="1000">
        <f t="shared" si="65"/>
        <v>4.7e-002</v>
      </c>
      <c r="DW30" s="1000">
        <f t="shared" si="65"/>
        <v>4.7e-002</v>
      </c>
      <c r="DX30" s="1000">
        <f t="shared" si="65"/>
        <v>4.1000000000000009e-002</v>
      </c>
      <c r="DY30" s="1000">
        <f t="shared" si="65"/>
        <v>3.1000000000000014e-002</v>
      </c>
      <c r="DZ30" s="1000">
        <f t="shared" si="65"/>
        <v>3.1000000000000014e-002</v>
      </c>
      <c r="EA30" s="1000">
        <f t="shared" si="65"/>
        <v>2.5999999999999995e-002</v>
      </c>
      <c r="EB30" s="1000">
        <f t="shared" si="65"/>
        <v>2.5999999999999995e-002</v>
      </c>
      <c r="EC30" s="1000">
        <f t="shared" si="65"/>
        <v>2.4999999999999994e-002</v>
      </c>
      <c r="ED30" s="1000">
        <f t="shared" si="65"/>
        <v>2.2999999999999993e-002</v>
      </c>
      <c r="EE30" s="1000">
        <f t="shared" si="65"/>
        <v>2.5999999999999995e-002</v>
      </c>
      <c r="EF30" s="1000">
        <f t="shared" si="65"/>
        <v>2.5999999999999995e-002</v>
      </c>
      <c r="EG30" s="1000">
        <f t="shared" si="65"/>
        <v>3.9000000000000021e-002</v>
      </c>
      <c r="EH30" s="1000">
        <f t="shared" si="65"/>
        <v>3.9000000000000021e-002</v>
      </c>
      <c r="EI30" s="1000">
        <f t="shared" si="65"/>
        <v>5.5999999999999966e-002</v>
      </c>
      <c r="EJ30" s="1000">
        <f t="shared" si="65"/>
        <v>3.9000000000000007e-002</v>
      </c>
      <c r="EK30" s="1000">
        <f t="shared" si="65"/>
        <v>5.099999999999999e-002</v>
      </c>
      <c r="EL30" s="1000">
        <f t="shared" si="65"/>
        <v>4.0000000000000008e-002</v>
      </c>
      <c r="EM30" s="1000">
        <f t="shared" si="65"/>
        <v>3.9000000000000007e-002</v>
      </c>
      <c r="EN30" s="1000">
        <f t="shared" si="65"/>
        <v>3.9000000000000007e-002</v>
      </c>
      <c r="EO30" s="1000">
        <f t="shared" si="65"/>
        <v>5.8000000000000024e-002</v>
      </c>
      <c r="EP30" s="1000">
        <f t="shared" si="65"/>
        <v>5.1999999999999991e-002</v>
      </c>
      <c r="EQ30" s="1000">
        <f t="shared" si="65"/>
        <v>2.8999999999999998e-002</v>
      </c>
      <c r="ER30" s="1000">
        <f t="shared" si="65"/>
        <v>3.1e-002</v>
      </c>
      <c r="ES30" s="1000">
        <f t="shared" si="65"/>
        <v>3.1e-002</v>
      </c>
      <c r="ET30" s="1000">
        <f t="shared" si="65"/>
        <v>2.6999999999999996e-002</v>
      </c>
      <c r="EU30" s="1000">
        <f t="shared" si="65"/>
        <v>2.6999999999999996e-002</v>
      </c>
      <c r="EV30" s="1000">
        <f t="shared" si="65"/>
        <v>2.5999999999999995e-002</v>
      </c>
      <c r="EY30" s="1098" t="s">
        <v>2243</v>
      </c>
      <c r="EZ30" s="1000">
        <f t="shared" ref="EZ30:GF30" si="66">DP30/BY3</f>
        <v>0.24460431654676265</v>
      </c>
      <c r="FA30" s="1000">
        <f t="shared" si="66"/>
        <v>0.23906705539358603</v>
      </c>
      <c r="FB30" s="1000">
        <f t="shared" si="66"/>
        <v>0.24460431654676265</v>
      </c>
      <c r="FC30" s="1000">
        <f t="shared" si="66"/>
        <v>0.24083769633507859</v>
      </c>
      <c r="FD30" s="1000">
        <f t="shared" si="66"/>
        <v>0.23318385650224224</v>
      </c>
      <c r="FE30" s="1000">
        <f t="shared" si="66"/>
        <v>0.29629629629629628</v>
      </c>
      <c r="FF30" s="1000">
        <f t="shared" si="66"/>
        <v>0.29559748427672955</v>
      </c>
      <c r="FG30" s="1000">
        <f t="shared" si="66"/>
        <v>0.29559748427672955</v>
      </c>
      <c r="FH30" s="1000">
        <f t="shared" si="66"/>
        <v>0.29927007299270075</v>
      </c>
      <c r="FI30" s="1000">
        <f t="shared" si="66"/>
        <v>0.22463768115942037</v>
      </c>
      <c r="FJ30" s="1000">
        <f t="shared" si="66"/>
        <v>0.22463768115942037</v>
      </c>
      <c r="FK30" s="1000">
        <f t="shared" si="66"/>
        <v>0.25242718446601936</v>
      </c>
      <c r="FL30" s="1000">
        <f t="shared" si="66"/>
        <v>0.25242718446601936</v>
      </c>
      <c r="FM30" s="1000">
        <f t="shared" si="66"/>
        <v>0.26041666666666663</v>
      </c>
      <c r="FN30" s="1000">
        <f t="shared" si="66"/>
        <v>0.24731182795698917</v>
      </c>
      <c r="FO30" s="1000">
        <f t="shared" si="66"/>
        <v>0.25242718446601936</v>
      </c>
      <c r="FP30" s="1000">
        <f t="shared" si="66"/>
        <v>0.25242718446601936</v>
      </c>
      <c r="FQ30" s="1000">
        <f t="shared" si="66"/>
        <v>0.26530612244897972</v>
      </c>
      <c r="FR30" s="1000">
        <f t="shared" si="66"/>
        <v>0.26530612244897972</v>
      </c>
      <c r="FS30" s="1000">
        <f t="shared" si="66"/>
        <v>0.26540284360189564</v>
      </c>
      <c r="FT30" s="1000">
        <f t="shared" si="66"/>
        <v>0.29770992366412219</v>
      </c>
      <c r="FU30" s="1000">
        <f t="shared" si="66"/>
        <v>0.28977272727272724</v>
      </c>
      <c r="FV30" s="1000">
        <f t="shared" si="66"/>
        <v>0.29850746268656719</v>
      </c>
      <c r="FW30" s="1000">
        <f t="shared" si="66"/>
        <v>0.30232558139534887</v>
      </c>
      <c r="FX30" s="1000">
        <f t="shared" si="66"/>
        <v>0.30232558139534887</v>
      </c>
      <c r="FY30" s="1000">
        <f t="shared" si="66"/>
        <v>0.27488151658767779</v>
      </c>
      <c r="FZ30" s="1000">
        <f t="shared" si="66"/>
        <v>0.27225130890052351</v>
      </c>
      <c r="GA30" s="1000">
        <f t="shared" si="66"/>
        <v>0.28712871287128711</v>
      </c>
      <c r="GB30" s="1000">
        <f t="shared" si="66"/>
        <v>0.248</v>
      </c>
      <c r="GC30" s="1000">
        <f t="shared" si="66"/>
        <v>0.248</v>
      </c>
      <c r="GD30" s="1000">
        <f t="shared" si="66"/>
        <v>0.25233644859813081</v>
      </c>
      <c r="GE30" s="1000">
        <f t="shared" si="66"/>
        <v>0.25714285714285712</v>
      </c>
      <c r="GF30" s="1000">
        <f t="shared" si="66"/>
        <v>0.24999999999999997</v>
      </c>
    </row>
    <row r="31" spans="38:188">
      <c r="DM31" s="1098">
        <v>7</v>
      </c>
      <c r="DN31" s="1098">
        <v>2</v>
      </c>
      <c r="DO31" s="1098" t="str">
        <f t="shared" si="1"/>
        <v>処遇加算Ⅱ特定加算Ⅰベア加算から新加算Ⅱ</v>
      </c>
      <c r="DP31" s="1000">
        <f t="shared" si="65"/>
        <v>8.7000000000000022e-002</v>
      </c>
      <c r="DQ31" s="1000">
        <f t="shared" si="65"/>
        <v>6.7000000000000004e-002</v>
      </c>
      <c r="DR31" s="1000">
        <f t="shared" si="65"/>
        <v>8.7000000000000022e-002</v>
      </c>
      <c r="DS31" s="1000">
        <f t="shared" si="65"/>
        <v>7.7000000000000013e-002</v>
      </c>
      <c r="DT31" s="1000" t="e">
        <f t="shared" si="65"/>
        <v>#VALUE!</v>
      </c>
      <c r="DU31" s="1000">
        <f t="shared" si="65"/>
        <v>2.2999999999999993e-002</v>
      </c>
      <c r="DV31" s="1000" t="e">
        <f t="shared" si="65"/>
        <v>#VALUE!</v>
      </c>
      <c r="DW31" s="1000" t="e">
        <f t="shared" si="65"/>
        <v>#VALUE!</v>
      </c>
      <c r="DX31" s="1000">
        <f t="shared" si="65"/>
        <v>3.9000000000000007e-002</v>
      </c>
      <c r="DY31" s="1000">
        <f t="shared" si="65"/>
        <v>2.700000000000001e-002</v>
      </c>
      <c r="DZ31" s="1000">
        <f t="shared" si="65"/>
        <v>2.700000000000001e-002</v>
      </c>
      <c r="EA31" s="1000">
        <f t="shared" si="65"/>
        <v>2.3999999999999994e-002</v>
      </c>
      <c r="EB31" s="1000">
        <f t="shared" si="65"/>
        <v>2.3999999999999994e-002</v>
      </c>
      <c r="EC31" s="1000">
        <f t="shared" si="65"/>
        <v>2.2999999999999993e-002</v>
      </c>
      <c r="ED31" s="1000">
        <f t="shared" si="65"/>
        <v>2.0999999999999991e-002</v>
      </c>
      <c r="EE31" s="1000" t="e">
        <f t="shared" si="65"/>
        <v>#VALUE!</v>
      </c>
      <c r="EF31" s="1000">
        <f t="shared" si="65"/>
        <v>2.3999999999999994e-002</v>
      </c>
      <c r="EG31" s="1000">
        <f t="shared" si="65"/>
        <v>3.6000000000000018e-002</v>
      </c>
      <c r="EH31" s="1000">
        <f t="shared" si="65"/>
        <v>3.6000000000000018e-002</v>
      </c>
      <c r="EI31" s="1000">
        <f t="shared" si="65"/>
        <v>5.2999999999999964e-002</v>
      </c>
      <c r="EJ31" s="1000">
        <f t="shared" si="65"/>
        <v>3.6000000000000004e-002</v>
      </c>
      <c r="EK31" s="1000">
        <f t="shared" si="65"/>
        <v>4.7999999999999987e-002</v>
      </c>
      <c r="EL31" s="1000">
        <f t="shared" si="65"/>
        <v>3.7000000000000005e-002</v>
      </c>
      <c r="EM31" s="1000" t="e">
        <f t="shared" si="65"/>
        <v>#VALUE!</v>
      </c>
      <c r="EN31" s="1000" t="e">
        <f t="shared" si="65"/>
        <v>#VALUE!</v>
      </c>
      <c r="EO31" s="1000">
        <f t="shared" si="65"/>
        <v>5.400000000000002e-002</v>
      </c>
      <c r="EP31" s="1000">
        <f t="shared" si="65"/>
        <v>4.7999999999999987e-002</v>
      </c>
      <c r="EQ31" s="1000" t="e">
        <f t="shared" si="65"/>
        <v>#VALUE!</v>
      </c>
      <c r="ER31" s="1000" t="e">
        <f t="shared" si="65"/>
        <v>#VALUE!</v>
      </c>
      <c r="ES31" s="1000" t="e">
        <f t="shared" si="65"/>
        <v>#VALUE!</v>
      </c>
      <c r="ET31" s="1000" t="e">
        <f t="shared" si="65"/>
        <v>#VALUE!</v>
      </c>
      <c r="EU31" s="1000" t="e">
        <f t="shared" si="65"/>
        <v>#VALUE!</v>
      </c>
      <c r="EV31" s="1000" t="e">
        <f t="shared" si="65"/>
        <v>#VALUE!</v>
      </c>
      <c r="EY31" s="1098" t="s">
        <v>2244</v>
      </c>
      <c r="EZ31" s="1000">
        <f t="shared" ref="EZ31:FC33" si="67">DP31/BY4</f>
        <v>0.21641791044776124</v>
      </c>
      <c r="FA31" s="1000">
        <f t="shared" si="67"/>
        <v>0.20426829268292684</v>
      </c>
      <c r="FB31" s="1000">
        <f t="shared" si="67"/>
        <v>0.21641791044776124</v>
      </c>
      <c r="FC31" s="1000">
        <f t="shared" si="67"/>
        <v>0.20980926430517716</v>
      </c>
      <c r="FD31" s="1021" t="s">
        <v>2187</v>
      </c>
      <c r="FE31" s="1000">
        <f>DU31/CD4</f>
        <v>0.28749999999999998</v>
      </c>
      <c r="FF31" s="1021" t="s">
        <v>2187</v>
      </c>
      <c r="FG31" s="1021" t="s">
        <v>2187</v>
      </c>
      <c r="FH31" s="1000">
        <f t="shared" ref="FH31:FN33" si="68">DX31/CG4</f>
        <v>0.28888888888888892</v>
      </c>
      <c r="FI31" s="1000">
        <f t="shared" si="68"/>
        <v>0.20149253731343289</v>
      </c>
      <c r="FJ31" s="1000">
        <f t="shared" si="68"/>
        <v>0.20149253731343289</v>
      </c>
      <c r="FK31" s="1000">
        <f t="shared" si="68"/>
        <v>0.23762376237623759</v>
      </c>
      <c r="FL31" s="1000">
        <f t="shared" si="68"/>
        <v>0.23762376237623759</v>
      </c>
      <c r="FM31" s="1000">
        <f t="shared" si="68"/>
        <v>0.2446808510638297</v>
      </c>
      <c r="FN31" s="1000">
        <f t="shared" si="68"/>
        <v>0.23076923076923067</v>
      </c>
      <c r="FO31" s="1021" t="s">
        <v>2187</v>
      </c>
      <c r="FP31" s="1000">
        <f t="shared" ref="FP31:FV33" si="69">EF31/CO4</f>
        <v>0.23762376237623759</v>
      </c>
      <c r="FQ31" s="1000">
        <f t="shared" si="69"/>
        <v>0.25000000000000011</v>
      </c>
      <c r="FR31" s="1000">
        <f t="shared" si="69"/>
        <v>0.25000000000000011</v>
      </c>
      <c r="FS31" s="1000">
        <f t="shared" si="69"/>
        <v>0.25480769230769218</v>
      </c>
      <c r="FT31" s="1000">
        <f t="shared" si="69"/>
        <v>0.28125</v>
      </c>
      <c r="FU31" s="1000">
        <f t="shared" si="69"/>
        <v>0.2774566473988439</v>
      </c>
      <c r="FV31" s="1000">
        <f t="shared" si="69"/>
        <v>0.28244274809160308</v>
      </c>
      <c r="FW31" s="1021" t="s">
        <v>2187</v>
      </c>
      <c r="FX31" s="1021" t="s">
        <v>2187</v>
      </c>
      <c r="FY31" s="1000">
        <f t="shared" ref="FY31:FZ33" si="70">EO31/CX4</f>
        <v>0.26086956521739135</v>
      </c>
      <c r="FZ31" s="1000">
        <f t="shared" si="70"/>
        <v>0.25668449197860954</v>
      </c>
      <c r="GA31" s="1021" t="s">
        <v>2187</v>
      </c>
      <c r="GB31" s="1021" t="s">
        <v>2187</v>
      </c>
      <c r="GC31" s="1021" t="s">
        <v>2187</v>
      </c>
      <c r="GD31" s="1021" t="s">
        <v>2187</v>
      </c>
      <c r="GE31" s="1021" t="s">
        <v>2187</v>
      </c>
      <c r="GF31" s="1021" t="s">
        <v>2187</v>
      </c>
    </row>
    <row r="32" spans="38:188">
      <c r="DM32" s="1098">
        <v>7</v>
      </c>
      <c r="DN32" s="1098">
        <v>3</v>
      </c>
      <c r="DO32" s="1098" t="str">
        <f t="shared" si="1"/>
        <v>処遇加算Ⅱ特定加算Ⅰベア加算から新加算Ⅲ</v>
      </c>
      <c r="DP32" s="1000">
        <f t="shared" si="65"/>
        <v>3.2000000000000028e-002</v>
      </c>
      <c r="DQ32" s="1000">
        <f t="shared" si="65"/>
        <v>1.2000000000000011e-002</v>
      </c>
      <c r="DR32" s="1000">
        <f t="shared" si="65"/>
        <v>3.2000000000000028e-002</v>
      </c>
      <c r="DS32" s="1000">
        <f t="shared" si="65"/>
        <v>2.200000000000002e-002</v>
      </c>
      <c r="DT32" s="1000">
        <f t="shared" si="65"/>
        <v>-8.9999999999999802e-003</v>
      </c>
      <c r="DU32" s="1000">
        <f t="shared" si="65"/>
        <v>9.999999999999995e-003</v>
      </c>
      <c r="DV32" s="1000">
        <f t="shared" si="65"/>
        <v>2.5999999999999981e-002</v>
      </c>
      <c r="DW32" s="1000">
        <f t="shared" si="65"/>
        <v>2.5999999999999981e-002</v>
      </c>
      <c r="DX32" s="1000">
        <f t="shared" si="65"/>
        <v>1.999999999999999e-002</v>
      </c>
      <c r="DY32" s="1000">
        <f t="shared" si="65"/>
        <v>-8.9999999999999941e-003</v>
      </c>
      <c r="DZ32" s="1000">
        <f t="shared" si="65"/>
        <v>-8.9999999999999941e-003</v>
      </c>
      <c r="EA32" s="1000">
        <f t="shared" si="65"/>
        <v>8.9999999999999941e-003</v>
      </c>
      <c r="EB32" s="1000">
        <f t="shared" si="65"/>
        <v>8.9999999999999941e-003</v>
      </c>
      <c r="EC32" s="1000">
        <f t="shared" si="65"/>
        <v>7.9999999999999932e-003</v>
      </c>
      <c r="ED32" s="1000">
        <f t="shared" si="65"/>
        <v>5.9999999999999915e-003</v>
      </c>
      <c r="EE32" s="1000">
        <f t="shared" si="65"/>
        <v>8.9999999999999941e-003</v>
      </c>
      <c r="EF32" s="1000">
        <f t="shared" si="65"/>
        <v>8.9999999999999941e-003</v>
      </c>
      <c r="EG32" s="1000">
        <f t="shared" si="65"/>
        <v>2.0000000000000004e-002</v>
      </c>
      <c r="EH32" s="1000">
        <f t="shared" si="65"/>
        <v>2.0000000000000004e-002</v>
      </c>
      <c r="EI32" s="1000">
        <f t="shared" si="65"/>
        <v>3.7000000000000005e-002</v>
      </c>
      <c r="EJ32" s="1000">
        <f t="shared" si="65"/>
        <v>2.6000000000000009e-002</v>
      </c>
      <c r="EK32" s="1000">
        <f t="shared" si="65"/>
        <v>3.7999999999999978e-002</v>
      </c>
      <c r="EL32" s="1000">
        <f t="shared" si="65"/>
        <v>2.700000000000001e-002</v>
      </c>
      <c r="EM32" s="1000">
        <f t="shared" si="65"/>
        <v>2.8000000000000011e-002</v>
      </c>
      <c r="EN32" s="1000">
        <f t="shared" si="65"/>
        <v>2.8000000000000011e-002</v>
      </c>
      <c r="EO32" s="1000">
        <f t="shared" si="65"/>
        <v>1.5000000000000013e-002</v>
      </c>
      <c r="EP32" s="1000">
        <f t="shared" si="65"/>
        <v>8.9999999999999802e-003</v>
      </c>
      <c r="EQ32" s="1000">
        <f t="shared" si="65"/>
        <v>1.1999999999999997e-002</v>
      </c>
      <c r="ER32" s="1000">
        <f t="shared" si="65"/>
        <v>5.0000000000000044e-003</v>
      </c>
      <c r="ES32" s="1000">
        <f t="shared" si="65"/>
        <v>5.0000000000000044e-003</v>
      </c>
      <c r="ET32" s="1000">
        <f t="shared" si="65"/>
        <v>8.9999999999999941e-003</v>
      </c>
      <c r="EU32" s="1000">
        <f t="shared" si="65"/>
        <v>8.9999999999999941e-003</v>
      </c>
      <c r="EV32" s="1000">
        <f t="shared" si="65"/>
        <v>7.9999999999999932e-003</v>
      </c>
      <c r="EY32" s="1098" t="s">
        <v>2245</v>
      </c>
      <c r="EZ32" s="1000">
        <f t="shared" si="67"/>
        <v>9.221902017291074e-002</v>
      </c>
      <c r="FA32" s="1000">
        <f t="shared" si="67"/>
        <v>4.3956043956043994e-002</v>
      </c>
      <c r="FB32" s="1000">
        <f t="shared" si="67"/>
        <v>9.221902017291074e-002</v>
      </c>
      <c r="FC32" s="1000">
        <f t="shared" si="67"/>
        <v>7.0512820512820581e-002</v>
      </c>
      <c r="FD32" s="1000">
        <f>DT32/CC5</f>
        <v>-5.5555555555555435e-002</v>
      </c>
      <c r="FE32" s="1000">
        <f>DU32/CD5</f>
        <v>0.14925373134328354</v>
      </c>
      <c r="FF32" s="1000">
        <f>DV32/CE5</f>
        <v>0.18840579710144917</v>
      </c>
      <c r="FG32" s="1000">
        <f>DW32/CF5</f>
        <v>0.18840579710144917</v>
      </c>
      <c r="FH32" s="1000">
        <f t="shared" si="68"/>
        <v>0.1724137931034482</v>
      </c>
      <c r="FI32" s="1000">
        <f t="shared" si="68"/>
        <v>-9.1836734693877486e-002</v>
      </c>
      <c r="FJ32" s="1000">
        <f t="shared" si="68"/>
        <v>-9.1836734693877486e-002</v>
      </c>
      <c r="FK32" s="1000">
        <f t="shared" si="68"/>
        <v>0.10465116279069761</v>
      </c>
      <c r="FL32" s="1000">
        <f t="shared" si="68"/>
        <v>0.10465116279069761</v>
      </c>
      <c r="FM32" s="1000">
        <f t="shared" si="68"/>
        <v>0.10126582278481004</v>
      </c>
      <c r="FN32" s="1000">
        <f t="shared" si="68"/>
        <v>7.8947368421052516e-002</v>
      </c>
      <c r="FO32" s="1000">
        <f>EE32/CN5</f>
        <v>0.10465116279069761</v>
      </c>
      <c r="FP32" s="1000">
        <f t="shared" si="69"/>
        <v>0.10465116279069761</v>
      </c>
      <c r="FQ32" s="1000">
        <f t="shared" si="69"/>
        <v>0.15625000000000003</v>
      </c>
      <c r="FR32" s="1000">
        <f t="shared" si="69"/>
        <v>0.15625000000000003</v>
      </c>
      <c r="FS32" s="1000">
        <f t="shared" si="69"/>
        <v>0.19270833333333334</v>
      </c>
      <c r="FT32" s="1000">
        <f t="shared" si="69"/>
        <v>0.22033898305084751</v>
      </c>
      <c r="FU32" s="1000">
        <f t="shared" si="69"/>
        <v>0.23312883435582812</v>
      </c>
      <c r="FV32" s="1000">
        <f t="shared" si="69"/>
        <v>0.22314049586776866</v>
      </c>
      <c r="FW32" s="1000">
        <f>EM32/CV5</f>
        <v>0.23728813559322043</v>
      </c>
      <c r="FX32" s="1000">
        <f>EN32/CW5</f>
        <v>0.23728813559322043</v>
      </c>
      <c r="FY32" s="1000">
        <f t="shared" si="70"/>
        <v>8.9285714285714357e-002</v>
      </c>
      <c r="FZ32" s="1000">
        <f t="shared" si="70"/>
        <v>6.0810810810810682e-002</v>
      </c>
      <c r="GA32" s="1000">
        <f t="shared" ref="GA32:GF33" si="71">EQ32/CZ5</f>
        <v>0.14285714285714282</v>
      </c>
      <c r="GB32" s="1000">
        <f t="shared" si="71"/>
        <v>5.0505050505050546e-002</v>
      </c>
      <c r="GC32" s="1000">
        <f t="shared" si="71"/>
        <v>5.0505050505050546e-002</v>
      </c>
      <c r="GD32" s="1000">
        <f t="shared" si="71"/>
        <v>0.10112359550561792</v>
      </c>
      <c r="GE32" s="1000">
        <f t="shared" si="71"/>
        <v>0.10344827586206891</v>
      </c>
      <c r="GF32" s="1000">
        <f t="shared" si="71"/>
        <v>9.3023255813953418e-002</v>
      </c>
    </row>
    <row r="33" spans="117:188">
      <c r="DM33" s="1098">
        <v>7</v>
      </c>
      <c r="DN33" s="1098">
        <v>4</v>
      </c>
      <c r="DO33" s="1098" t="str">
        <f t="shared" si="1"/>
        <v>処遇加算Ⅱ特定加算Ⅰベア加算から新加算Ⅳ</v>
      </c>
      <c r="DP33" s="1000">
        <f t="shared" si="65"/>
        <v>-4.1999999999999982e-002</v>
      </c>
      <c r="DQ33" s="1000">
        <f t="shared" si="65"/>
        <v>-4.200000000000001e-002</v>
      </c>
      <c r="DR33" s="1000">
        <f t="shared" si="65"/>
        <v>-4.1999999999999982e-002</v>
      </c>
      <c r="DS33" s="1000">
        <f t="shared" si="65"/>
        <v>-4.200000000000001e-002</v>
      </c>
      <c r="DT33" s="1000">
        <f t="shared" si="65"/>
        <v>-3.2999999999999974e-002</v>
      </c>
      <c r="DU33" s="1000">
        <f t="shared" si="65"/>
        <v>-2.0000000000000018e-003</v>
      </c>
      <c r="DV33" s="1000">
        <f t="shared" si="65"/>
        <v>2.9999999999999888e-003</v>
      </c>
      <c r="DW33" s="1000">
        <f t="shared" si="65"/>
        <v>2.9999999999999888e-003</v>
      </c>
      <c r="DX33" s="1000">
        <f t="shared" si="65"/>
        <v>3.0000000000000027e-003</v>
      </c>
      <c r="DY33" s="1000">
        <f t="shared" si="65"/>
        <v>-2.6999999999999996e-002</v>
      </c>
      <c r="DZ33" s="1000">
        <f t="shared" si="65"/>
        <v>-2.6999999999999996e-002</v>
      </c>
      <c r="EA33" s="1000">
        <f t="shared" si="65"/>
        <v>-8.0000000000000071e-003</v>
      </c>
      <c r="EB33" s="1000">
        <f t="shared" si="65"/>
        <v>-8.0000000000000071e-003</v>
      </c>
      <c r="EC33" s="1000">
        <f t="shared" si="65"/>
        <v>-8.0000000000000071e-003</v>
      </c>
      <c r="ED33" s="1000">
        <f t="shared" si="65"/>
        <v>-8.0000000000000071e-003</v>
      </c>
      <c r="EE33" s="1000">
        <f t="shared" si="65"/>
        <v>-8.0000000000000071e-003</v>
      </c>
      <c r="EF33" s="1000">
        <f t="shared" si="65"/>
        <v>-8.0000000000000071e-003</v>
      </c>
      <c r="EG33" s="1000">
        <f t="shared" si="65"/>
        <v>-3.0000000000000027e-003</v>
      </c>
      <c r="EH33" s="1000">
        <f t="shared" si="65"/>
        <v>-3.0000000000000027e-003</v>
      </c>
      <c r="EI33" s="1000">
        <f t="shared" si="65"/>
        <v>-2.9999999999999749e-003</v>
      </c>
      <c r="EJ33" s="1000">
        <f t="shared" si="65"/>
        <v>4.0000000000000036e-003</v>
      </c>
      <c r="EK33" s="1000">
        <f t="shared" si="65"/>
        <v>4.0000000000000036e-003</v>
      </c>
      <c r="EL33" s="1000">
        <f t="shared" si="65"/>
        <v>4.0000000000000036e-003</v>
      </c>
      <c r="EM33" s="1000">
        <f t="shared" si="65"/>
        <v>6.0000000000000053e-003</v>
      </c>
      <c r="EN33" s="1000">
        <f t="shared" si="65"/>
        <v>6.0000000000000053e-003</v>
      </c>
      <c r="EO33" s="1000">
        <f t="shared" si="65"/>
        <v>-1.2000000000000011e-002</v>
      </c>
      <c r="EP33" s="1000">
        <f t="shared" si="65"/>
        <v>-1.2000000000000011e-002</v>
      </c>
      <c r="EQ33" s="1000">
        <f t="shared" si="65"/>
        <v>-5.0000000000000044e-003</v>
      </c>
      <c r="ER33" s="1000">
        <f t="shared" si="65"/>
        <v>-1.2999999999999998e-002</v>
      </c>
      <c r="ES33" s="1000">
        <f t="shared" si="65"/>
        <v>-1.2999999999999998e-002</v>
      </c>
      <c r="ET33" s="1000">
        <f t="shared" si="65"/>
        <v>-9.000000000000008e-003</v>
      </c>
      <c r="EU33" s="1000">
        <f t="shared" si="65"/>
        <v>-9.000000000000008e-003</v>
      </c>
      <c r="EV33" s="1000">
        <f t="shared" si="65"/>
        <v>-9.000000000000008e-003</v>
      </c>
      <c r="EY33" s="1098" t="s">
        <v>1052</v>
      </c>
      <c r="EZ33" s="1000">
        <f t="shared" si="67"/>
        <v>-0.15384615384615377</v>
      </c>
      <c r="FA33" s="1000">
        <f t="shared" si="67"/>
        <v>-0.19178082191780826</v>
      </c>
      <c r="FB33" s="1000">
        <f t="shared" si="67"/>
        <v>-0.15384615384615377</v>
      </c>
      <c r="FC33" s="1000">
        <f t="shared" si="67"/>
        <v>-0.16935483870967749</v>
      </c>
      <c r="FD33" s="1000">
        <f>DT33/CC6</f>
        <v>-0.23913043478260848</v>
      </c>
      <c r="FE33" s="1000">
        <f>DU33/CD6</f>
        <v>-3.6363636363636404e-002</v>
      </c>
      <c r="FF33" s="1000">
        <f>DV33/CE6</f>
        <v>2.6086956521739035e-002</v>
      </c>
      <c r="FG33" s="1000">
        <f>DW33/CF6</f>
        <v>2.6086956521739035e-002</v>
      </c>
      <c r="FH33" s="1000">
        <f t="shared" si="68"/>
        <v>3.0303030303030328e-002</v>
      </c>
      <c r="FI33" s="1000">
        <f t="shared" si="68"/>
        <v>-0.33749999999999997</v>
      </c>
      <c r="FJ33" s="1000">
        <f t="shared" si="68"/>
        <v>-0.33749999999999997</v>
      </c>
      <c r="FK33" s="1000">
        <f t="shared" si="68"/>
        <v>-0.11594202898550736</v>
      </c>
      <c r="FL33" s="1000">
        <f t="shared" si="68"/>
        <v>-0.11594202898550736</v>
      </c>
      <c r="FM33" s="1000">
        <f t="shared" si="68"/>
        <v>-0.12698412698412709</v>
      </c>
      <c r="FN33" s="1000">
        <f t="shared" si="68"/>
        <v>-0.12903225806451624</v>
      </c>
      <c r="FO33" s="1000">
        <f>EE33/CN6</f>
        <v>-0.11594202898550736</v>
      </c>
      <c r="FP33" s="1000">
        <f t="shared" si="69"/>
        <v>-0.11594202898550736</v>
      </c>
      <c r="FQ33" s="1000">
        <f t="shared" si="69"/>
        <v>-2.8571428571428598e-002</v>
      </c>
      <c r="FR33" s="1000">
        <f t="shared" si="69"/>
        <v>-2.8571428571428598e-002</v>
      </c>
      <c r="FS33" s="1000">
        <f t="shared" si="69"/>
        <v>-1.973684210526299e-002</v>
      </c>
      <c r="FT33" s="1000">
        <f t="shared" si="69"/>
        <v>4.1666666666666706e-002</v>
      </c>
      <c r="FU33" s="1000">
        <f t="shared" si="69"/>
        <v>3.1007751937984523e-002</v>
      </c>
      <c r="FV33" s="1000">
        <f t="shared" si="69"/>
        <v>4.0816326530612276e-002</v>
      </c>
      <c r="FW33" s="1000">
        <f>EM33/CV6</f>
        <v>6.2500000000000056e-002</v>
      </c>
      <c r="FX33" s="1000">
        <f>EN33/CW6</f>
        <v>6.2500000000000056e-002</v>
      </c>
      <c r="FY33" s="1000">
        <f t="shared" si="70"/>
        <v>-8.5106382978723485e-002</v>
      </c>
      <c r="FZ33" s="1000">
        <f t="shared" si="70"/>
        <v>-9.4488188976378035e-002</v>
      </c>
      <c r="GA33" s="1000">
        <f t="shared" si="71"/>
        <v>-7.4626865671641854e-002</v>
      </c>
      <c r="GB33" s="1000">
        <f t="shared" si="71"/>
        <v>-0.16049382716049379</v>
      </c>
      <c r="GC33" s="1000">
        <f t="shared" si="71"/>
        <v>-0.16049382716049379</v>
      </c>
      <c r="GD33" s="1000">
        <f t="shared" si="71"/>
        <v>-0.12676056338028183</v>
      </c>
      <c r="GE33" s="1000">
        <f t="shared" si="71"/>
        <v>-0.13043478260869579</v>
      </c>
      <c r="GF33" s="1000">
        <f t="shared" si="71"/>
        <v>-0.13043478260869579</v>
      </c>
    </row>
    <row r="34" spans="117:188">
      <c r="DM34" s="1098">
        <v>7</v>
      </c>
      <c r="DN34" s="1098">
        <v>6</v>
      </c>
      <c r="DO34" s="1098" t="str">
        <f t="shared" si="1"/>
        <v>処遇加算Ⅱ特定加算Ⅰベア加算から新加算Ⅴ（２）</v>
      </c>
      <c r="DP34" s="1000">
        <f t="shared" ref="DP34:EV34" si="72">BY8-AN$9</f>
        <v>2.8000000000000025e-002</v>
      </c>
      <c r="DQ34" s="1000">
        <f t="shared" si="72"/>
        <v>2.8000000000000025e-002</v>
      </c>
      <c r="DR34" s="1000">
        <f t="shared" si="72"/>
        <v>2.8000000000000025e-002</v>
      </c>
      <c r="DS34" s="1000">
        <f t="shared" si="72"/>
        <v>2.8000000000000025e-002</v>
      </c>
      <c r="DT34" s="1000">
        <f t="shared" si="72"/>
        <v>2.7999999999999997e-002</v>
      </c>
      <c r="DU34" s="1000">
        <f t="shared" si="72"/>
        <v>1.1999999999999997e-002</v>
      </c>
      <c r="DV34" s="1000">
        <f t="shared" si="72"/>
        <v>2.4000000000000007e-002</v>
      </c>
      <c r="DW34" s="1000">
        <f t="shared" si="72"/>
        <v>2.4000000000000007e-002</v>
      </c>
      <c r="DX34" s="1000">
        <f t="shared" si="72"/>
        <v>2.3999999999999994e-002</v>
      </c>
      <c r="DY34" s="1000">
        <f t="shared" si="72"/>
        <v>1.2999999999999998e-002</v>
      </c>
      <c r="DZ34" s="1000">
        <f t="shared" si="72"/>
        <v>1.2999999999999998e-002</v>
      </c>
      <c r="EA34" s="1000" t="e">
        <f t="shared" si="72"/>
        <v>#VALUE!</v>
      </c>
      <c r="EB34" s="1000">
        <f t="shared" si="72"/>
        <v>8.9999999999999941e-003</v>
      </c>
      <c r="EC34" s="1000">
        <f t="shared" si="72"/>
        <v>8.9999999999999941e-003</v>
      </c>
      <c r="ED34" s="1000">
        <f t="shared" si="72"/>
        <v>8.9999999999999941e-003</v>
      </c>
      <c r="EE34" s="1000">
        <f t="shared" si="72"/>
        <v>8.9999999999999941e-003</v>
      </c>
      <c r="EF34" s="1000">
        <f t="shared" si="72"/>
        <v>8.9999999999999941e-003</v>
      </c>
      <c r="EG34" s="1000">
        <f t="shared" si="72"/>
        <v>1.6e-002</v>
      </c>
      <c r="EH34" s="1000">
        <f t="shared" si="72"/>
        <v>1.6e-002</v>
      </c>
      <c r="EI34" s="1000">
        <f t="shared" si="72"/>
        <v>1.5999999999999986e-002</v>
      </c>
      <c r="EJ34" s="1000">
        <f t="shared" si="72"/>
        <v>1.7000000000000001e-002</v>
      </c>
      <c r="EK34" s="1000">
        <f t="shared" si="72"/>
        <v>1.7000000000000015e-002</v>
      </c>
      <c r="EL34" s="1000">
        <f t="shared" si="72"/>
        <v>1.7000000000000001e-002</v>
      </c>
      <c r="EM34" s="1000">
        <f t="shared" si="72"/>
        <v>1.7000000000000001e-002</v>
      </c>
      <c r="EN34" s="1000">
        <f t="shared" si="72"/>
        <v>1.7000000000000001e-002</v>
      </c>
      <c r="EO34" s="1000">
        <f t="shared" si="72"/>
        <v>3.1e-002</v>
      </c>
      <c r="EP34" s="1000">
        <f t="shared" si="72"/>
        <v>3.1e-002</v>
      </c>
      <c r="EQ34" s="1000">
        <f t="shared" si="72"/>
        <v>1.1999999999999997e-002</v>
      </c>
      <c r="ER34" s="1000">
        <f t="shared" si="72"/>
        <v>1.2999999999999998e-002</v>
      </c>
      <c r="ES34" s="1000">
        <f t="shared" si="72"/>
        <v>1.2999999999999998e-002</v>
      </c>
      <c r="ET34" s="1000">
        <f t="shared" si="72"/>
        <v>8.9999999999999941e-003</v>
      </c>
      <c r="EU34" s="1000">
        <f t="shared" si="72"/>
        <v>8.9999999999999941e-003</v>
      </c>
      <c r="EV34" s="1000">
        <f t="shared" si="72"/>
        <v>8.9999999999999941e-003</v>
      </c>
      <c r="EY34" s="1098" t="s">
        <v>658</v>
      </c>
      <c r="EZ34" s="1000">
        <f t="shared" ref="EZ34:FJ34" si="73">DP34/BY8</f>
        <v>8.1632653061224553e-002</v>
      </c>
      <c r="FA34" s="1000">
        <f t="shared" si="73"/>
        <v>9.6885813148788996e-002</v>
      </c>
      <c r="FB34" s="1000">
        <f t="shared" si="73"/>
        <v>8.1632653061224553e-002</v>
      </c>
      <c r="FC34" s="1000">
        <f t="shared" si="73"/>
        <v>8.8050314465408883e-002</v>
      </c>
      <c r="FD34" s="1000">
        <f t="shared" si="73"/>
        <v>0.1407035175879397</v>
      </c>
      <c r="FE34" s="1000">
        <f t="shared" si="73"/>
        <v>0.17391304347826084</v>
      </c>
      <c r="FF34" s="1000">
        <f t="shared" si="73"/>
        <v>0.17647058823529416</v>
      </c>
      <c r="FG34" s="1000">
        <f t="shared" si="73"/>
        <v>0.17647058823529416</v>
      </c>
      <c r="FH34" s="1000">
        <f t="shared" si="73"/>
        <v>0.19999999999999996</v>
      </c>
      <c r="FI34" s="1000">
        <f t="shared" si="73"/>
        <v>0.10833333333333332</v>
      </c>
      <c r="FJ34" s="1000">
        <f t="shared" si="73"/>
        <v>0.10833333333333332</v>
      </c>
      <c r="FK34" s="1021" t="s">
        <v>2187</v>
      </c>
      <c r="FL34" s="1000">
        <f t="shared" ref="FL34:GF34" si="74">EB34/CK8</f>
        <v>0.10465116279069761</v>
      </c>
      <c r="FM34" s="1000">
        <f t="shared" si="74"/>
        <v>0.11249999999999992</v>
      </c>
      <c r="FN34" s="1000">
        <f t="shared" si="74"/>
        <v>0.11392405063291132</v>
      </c>
      <c r="FO34" s="1000">
        <f t="shared" si="74"/>
        <v>0.10465116279069761</v>
      </c>
      <c r="FP34" s="1000">
        <f t="shared" si="74"/>
        <v>0.10465116279069761</v>
      </c>
      <c r="FQ34" s="1000">
        <f t="shared" si="74"/>
        <v>0.12903225806451613</v>
      </c>
      <c r="FR34" s="1000">
        <f t="shared" si="74"/>
        <v>0.12903225806451613</v>
      </c>
      <c r="FS34" s="1000">
        <f t="shared" si="74"/>
        <v>9.356725146198823e-002</v>
      </c>
      <c r="FT34" s="1000">
        <f t="shared" si="74"/>
        <v>0.15596330275229359</v>
      </c>
      <c r="FU34" s="1000">
        <f t="shared" si="74"/>
        <v>0.11971830985915502</v>
      </c>
      <c r="FV34" s="1000">
        <f t="shared" si="74"/>
        <v>0.15315315315315317</v>
      </c>
      <c r="FW34" s="1000">
        <f t="shared" si="74"/>
        <v>0.15887850467289721</v>
      </c>
      <c r="FX34" s="1000">
        <f t="shared" si="74"/>
        <v>0.15887850467289721</v>
      </c>
      <c r="FY34" s="1000">
        <f t="shared" si="74"/>
        <v>0.16847826086956522</v>
      </c>
      <c r="FZ34" s="1000">
        <f t="shared" si="74"/>
        <v>0.18235294117647058</v>
      </c>
      <c r="GA34" s="1000">
        <f t="shared" si="74"/>
        <v>0.14285714285714282</v>
      </c>
      <c r="GB34" s="1000">
        <f t="shared" si="74"/>
        <v>0.12149532710280372</v>
      </c>
      <c r="GC34" s="1000">
        <f t="shared" si="74"/>
        <v>0.12149532710280372</v>
      </c>
      <c r="GD34" s="1000">
        <f t="shared" si="74"/>
        <v>0.10112359550561792</v>
      </c>
      <c r="GE34" s="1000">
        <f t="shared" si="74"/>
        <v>0.10344827586206891</v>
      </c>
      <c r="GF34" s="1000">
        <f t="shared" si="74"/>
        <v>0.10344827586206891</v>
      </c>
    </row>
    <row r="35" spans="117:188">
      <c r="DM35" s="1098">
        <v>8</v>
      </c>
      <c r="DN35" s="1098">
        <v>1</v>
      </c>
      <c r="DO35" s="1098" t="str">
        <f t="shared" si="1"/>
        <v>処遇加算Ⅱ特定加算Ⅰベア加算なしから新加算Ⅰ</v>
      </c>
      <c r="DP35" s="1000">
        <f t="shared" ref="DP35:EV38" si="75">BY3-AN$10</f>
        <v>0.14700000000000002</v>
      </c>
      <c r="DQ35" s="1000">
        <f t="shared" si="75"/>
        <v>0.12700000000000003</v>
      </c>
      <c r="DR35" s="1000">
        <f t="shared" si="75"/>
        <v>0.14700000000000002</v>
      </c>
      <c r="DS35" s="1000">
        <f t="shared" si="75"/>
        <v>0.13700000000000001</v>
      </c>
      <c r="DT35" s="1000">
        <f t="shared" si="75"/>
        <v>9.7000000000000003e-002</v>
      </c>
      <c r="DU35" s="1000">
        <f t="shared" si="75"/>
        <v>3.4999999999999989e-002</v>
      </c>
      <c r="DV35" s="1000">
        <f t="shared" si="75"/>
        <v>7.4999999999999997e-002</v>
      </c>
      <c r="DW35" s="1000">
        <f t="shared" si="75"/>
        <v>7.4999999999999997e-002</v>
      </c>
      <c r="DX35" s="1000">
        <f t="shared" si="75"/>
        <v>6.9000000000000006e-002</v>
      </c>
      <c r="DY35" s="1000">
        <f t="shared" si="75"/>
        <v>4.9000000000000016e-002</v>
      </c>
      <c r="DZ35" s="1000">
        <f t="shared" si="75"/>
        <v>4.9000000000000016e-002</v>
      </c>
      <c r="EA35" s="1000">
        <f t="shared" si="75"/>
        <v>3.8999999999999993e-002</v>
      </c>
      <c r="EB35" s="1000">
        <f t="shared" si="75"/>
        <v>3.8999999999999993e-002</v>
      </c>
      <c r="EC35" s="1000">
        <f t="shared" si="75"/>
        <v>3.7999999999999999e-002</v>
      </c>
      <c r="ED35" s="1000">
        <f t="shared" si="75"/>
        <v>3.5999999999999997e-002</v>
      </c>
      <c r="EE35" s="1000">
        <f t="shared" si="75"/>
        <v>3.8999999999999993e-002</v>
      </c>
      <c r="EF35" s="1000">
        <f t="shared" si="75"/>
        <v>3.8999999999999993e-002</v>
      </c>
      <c r="EG35" s="1000">
        <f t="shared" si="75"/>
        <v>6.5000000000000016e-002</v>
      </c>
      <c r="EH35" s="1000">
        <f t="shared" si="75"/>
        <v>6.5000000000000016e-002</v>
      </c>
      <c r="EI35" s="1000">
        <f t="shared" si="75"/>
        <v>8.1999999999999962e-002</v>
      </c>
      <c r="EJ35" s="1000">
        <f t="shared" si="75"/>
        <v>5.9000000000000011e-002</v>
      </c>
      <c r="EK35" s="1000">
        <f t="shared" si="75"/>
        <v>7.0999999999999994e-002</v>
      </c>
      <c r="EL35" s="1000">
        <f t="shared" si="75"/>
        <v>6.0000000000000012e-002</v>
      </c>
      <c r="EM35" s="1000">
        <f t="shared" si="75"/>
        <v>5.9000000000000011e-002</v>
      </c>
      <c r="EN35" s="1000">
        <f t="shared" si="75"/>
        <v>5.9000000000000011e-002</v>
      </c>
      <c r="EO35" s="1000">
        <f t="shared" si="75"/>
        <v>9.600000000000003e-002</v>
      </c>
      <c r="EP35" s="1000">
        <f t="shared" si="75"/>
        <v>9.e-002</v>
      </c>
      <c r="EQ35" s="1000">
        <f t="shared" si="75"/>
        <v>4.e-002</v>
      </c>
      <c r="ER35" s="1000">
        <f t="shared" si="75"/>
        <v>4.9000000000000002e-002</v>
      </c>
      <c r="ES35" s="1000">
        <f t="shared" si="75"/>
        <v>4.9000000000000002e-002</v>
      </c>
      <c r="ET35" s="1000">
        <f t="shared" si="75"/>
        <v>3.9999999999999994e-002</v>
      </c>
      <c r="EU35" s="1000">
        <f t="shared" si="75"/>
        <v>3.9999999999999994e-002</v>
      </c>
      <c r="EV35" s="1000">
        <f t="shared" si="75"/>
        <v>3.8999999999999993e-002</v>
      </c>
      <c r="EY35" s="1098" t="s">
        <v>1960</v>
      </c>
      <c r="EZ35" s="1000">
        <f t="shared" ref="EZ35:GF35" si="76">DP35/BY3</f>
        <v>0.35251798561151082</v>
      </c>
      <c r="FA35" s="1000">
        <f t="shared" si="76"/>
        <v>0.370262390670554</v>
      </c>
      <c r="FB35" s="1000">
        <f t="shared" si="76"/>
        <v>0.35251798561151082</v>
      </c>
      <c r="FC35" s="1000">
        <f t="shared" si="76"/>
        <v>0.3586387434554974</v>
      </c>
      <c r="FD35" s="1000">
        <f t="shared" si="76"/>
        <v>0.4349775784753363</v>
      </c>
      <c r="FE35" s="1000">
        <f t="shared" si="76"/>
        <v>0.43209876543209869</v>
      </c>
      <c r="FF35" s="1000">
        <f t="shared" si="76"/>
        <v>0.47169811320754712</v>
      </c>
      <c r="FG35" s="1000">
        <f t="shared" si="76"/>
        <v>0.47169811320754712</v>
      </c>
      <c r="FH35" s="1000">
        <f t="shared" si="76"/>
        <v>0.5036496350364964</v>
      </c>
      <c r="FI35" s="1000">
        <f t="shared" si="76"/>
        <v>0.35507246376811602</v>
      </c>
      <c r="FJ35" s="1000">
        <f t="shared" si="76"/>
        <v>0.35507246376811602</v>
      </c>
      <c r="FK35" s="1000">
        <f t="shared" si="76"/>
        <v>0.37864077669902907</v>
      </c>
      <c r="FL35" s="1000">
        <f t="shared" si="76"/>
        <v>0.37864077669902907</v>
      </c>
      <c r="FM35" s="1000">
        <f t="shared" si="76"/>
        <v>0.39583333333333331</v>
      </c>
      <c r="FN35" s="1000">
        <f t="shared" si="76"/>
        <v>0.38709677419354838</v>
      </c>
      <c r="FO35" s="1000">
        <f t="shared" si="76"/>
        <v>0.37864077669902907</v>
      </c>
      <c r="FP35" s="1000">
        <f t="shared" si="76"/>
        <v>0.37864077669902907</v>
      </c>
      <c r="FQ35" s="1000">
        <f t="shared" si="76"/>
        <v>0.44217687074829937</v>
      </c>
      <c r="FR35" s="1000">
        <f t="shared" si="76"/>
        <v>0.44217687074829937</v>
      </c>
      <c r="FS35" s="1000">
        <f t="shared" si="76"/>
        <v>0.38862559241706152</v>
      </c>
      <c r="FT35" s="1000">
        <f t="shared" si="76"/>
        <v>0.45038167938931306</v>
      </c>
      <c r="FU35" s="1000">
        <f t="shared" si="76"/>
        <v>0.40340909090909088</v>
      </c>
      <c r="FV35" s="1000">
        <f t="shared" si="76"/>
        <v>0.44776119402985082</v>
      </c>
      <c r="FW35" s="1000">
        <f t="shared" si="76"/>
        <v>0.45736434108527141</v>
      </c>
      <c r="FX35" s="1000">
        <f t="shared" si="76"/>
        <v>0.45736434108527141</v>
      </c>
      <c r="FY35" s="1000">
        <f t="shared" si="76"/>
        <v>0.45497630331753564</v>
      </c>
      <c r="FZ35" s="1000">
        <f t="shared" si="76"/>
        <v>0.47120418848167539</v>
      </c>
      <c r="GA35" s="1000">
        <f t="shared" si="76"/>
        <v>0.396039603960396</v>
      </c>
      <c r="GB35" s="1000">
        <f t="shared" si="76"/>
        <v>0.39200000000000002</v>
      </c>
      <c r="GC35" s="1000">
        <f t="shared" si="76"/>
        <v>0.39200000000000002</v>
      </c>
      <c r="GD35" s="1000">
        <f t="shared" si="76"/>
        <v>0.37383177570093451</v>
      </c>
      <c r="GE35" s="1000">
        <f t="shared" si="76"/>
        <v>0.38095238095238093</v>
      </c>
      <c r="GF35" s="1000">
        <f t="shared" si="76"/>
        <v>0.37499999999999994</v>
      </c>
    </row>
    <row r="36" spans="117:188">
      <c r="DM36" s="1098">
        <v>8</v>
      </c>
      <c r="DN36" s="1098">
        <v>2</v>
      </c>
      <c r="DO36" s="1098" t="str">
        <f t="shared" si="1"/>
        <v>処遇加算Ⅱ特定加算Ⅰベア加算なしから新加算Ⅱ</v>
      </c>
      <c r="DP36" s="1000">
        <f t="shared" si="75"/>
        <v>0.13200000000000001</v>
      </c>
      <c r="DQ36" s="1000">
        <f t="shared" si="75"/>
        <v>0.11200000000000002</v>
      </c>
      <c r="DR36" s="1000">
        <f t="shared" si="75"/>
        <v>0.13200000000000001</v>
      </c>
      <c r="DS36" s="1000">
        <f t="shared" si="75"/>
        <v>0.122</v>
      </c>
      <c r="DT36" s="1000" t="e">
        <f t="shared" si="75"/>
        <v>#VALUE!</v>
      </c>
      <c r="DU36" s="1000">
        <f t="shared" si="75"/>
        <v>3.3999999999999989e-002</v>
      </c>
      <c r="DV36" s="1000" t="e">
        <f t="shared" si="75"/>
        <v>#VALUE!</v>
      </c>
      <c r="DW36" s="1000" t="e">
        <f t="shared" si="75"/>
        <v>#VALUE!</v>
      </c>
      <c r="DX36" s="1000">
        <f t="shared" si="75"/>
        <v>6.7000000000000004e-002</v>
      </c>
      <c r="DY36" s="1000">
        <f t="shared" si="75"/>
        <v>4.5000000000000012e-002</v>
      </c>
      <c r="DZ36" s="1000">
        <f t="shared" si="75"/>
        <v>4.5000000000000012e-002</v>
      </c>
      <c r="EA36" s="1000">
        <f t="shared" si="75"/>
        <v>3.6999999999999991e-002</v>
      </c>
      <c r="EB36" s="1000">
        <f t="shared" si="75"/>
        <v>3.6999999999999991e-002</v>
      </c>
      <c r="EC36" s="1000">
        <f t="shared" si="75"/>
        <v>3.5999999999999997e-002</v>
      </c>
      <c r="ED36" s="1000">
        <f t="shared" si="75"/>
        <v>3.3999999999999996e-002</v>
      </c>
      <c r="EE36" s="1000" t="e">
        <f t="shared" si="75"/>
        <v>#VALUE!</v>
      </c>
      <c r="EF36" s="1000">
        <f t="shared" si="75"/>
        <v>3.6999999999999991e-002</v>
      </c>
      <c r="EG36" s="1000">
        <f t="shared" si="75"/>
        <v>6.2000000000000013e-002</v>
      </c>
      <c r="EH36" s="1000">
        <f t="shared" si="75"/>
        <v>6.2000000000000013e-002</v>
      </c>
      <c r="EI36" s="1000">
        <f t="shared" si="75"/>
        <v>7.8999999999999959e-002</v>
      </c>
      <c r="EJ36" s="1000">
        <f t="shared" si="75"/>
        <v>5.6000000000000008e-002</v>
      </c>
      <c r="EK36" s="1000">
        <f t="shared" si="75"/>
        <v>6.7999999999999991e-002</v>
      </c>
      <c r="EL36" s="1000">
        <f t="shared" si="75"/>
        <v>5.7000000000000009e-002</v>
      </c>
      <c r="EM36" s="1000" t="e">
        <f t="shared" si="75"/>
        <v>#VALUE!</v>
      </c>
      <c r="EN36" s="1000" t="e">
        <f t="shared" si="75"/>
        <v>#VALUE!</v>
      </c>
      <c r="EO36" s="1000">
        <f t="shared" si="75"/>
        <v>9.2000000000000026e-002</v>
      </c>
      <c r="EP36" s="1000">
        <f t="shared" si="75"/>
        <v>8.5999999999999993e-002</v>
      </c>
      <c r="EQ36" s="1000" t="e">
        <f t="shared" si="75"/>
        <v>#VALUE!</v>
      </c>
      <c r="ER36" s="1000" t="e">
        <f t="shared" si="75"/>
        <v>#VALUE!</v>
      </c>
      <c r="ES36" s="1000" t="e">
        <f t="shared" si="75"/>
        <v>#VALUE!</v>
      </c>
      <c r="ET36" s="1000" t="e">
        <f t="shared" si="75"/>
        <v>#VALUE!</v>
      </c>
      <c r="EU36" s="1000" t="e">
        <f t="shared" si="75"/>
        <v>#VALUE!</v>
      </c>
      <c r="EV36" s="1000" t="e">
        <f t="shared" si="75"/>
        <v>#VALUE!</v>
      </c>
      <c r="EY36" s="1098" t="s">
        <v>2246</v>
      </c>
      <c r="EZ36" s="1000">
        <f t="shared" ref="EZ36:FC38" si="77">DP36/BY4</f>
        <v>0.32835820895522388</v>
      </c>
      <c r="FA36" s="1000">
        <f t="shared" si="77"/>
        <v>0.34146341463414637</v>
      </c>
      <c r="FB36" s="1000">
        <f t="shared" si="77"/>
        <v>0.32835820895522388</v>
      </c>
      <c r="FC36" s="1000">
        <f t="shared" si="77"/>
        <v>0.33242506811989103</v>
      </c>
      <c r="FD36" s="1021" t="s">
        <v>2187</v>
      </c>
      <c r="FE36" s="1000">
        <f>DU36/CD4</f>
        <v>0.42499999999999993</v>
      </c>
      <c r="FF36" s="1021" t="s">
        <v>2187</v>
      </c>
      <c r="FG36" s="1021" t="s">
        <v>2187</v>
      </c>
      <c r="FH36" s="1000">
        <f t="shared" ref="FH36:FN38" si="78">DX36/CG4</f>
        <v>0.49629629629629629</v>
      </c>
      <c r="FI36" s="1000">
        <f t="shared" si="78"/>
        <v>0.33582089552238814</v>
      </c>
      <c r="FJ36" s="1000">
        <f t="shared" si="78"/>
        <v>0.33582089552238814</v>
      </c>
      <c r="FK36" s="1000">
        <f t="shared" si="78"/>
        <v>0.36633663366336627</v>
      </c>
      <c r="FL36" s="1000">
        <f t="shared" si="78"/>
        <v>0.36633663366336627</v>
      </c>
      <c r="FM36" s="1000">
        <f t="shared" si="78"/>
        <v>0.38297872340425532</v>
      </c>
      <c r="FN36" s="1000">
        <f t="shared" si="78"/>
        <v>0.37362637362637358</v>
      </c>
      <c r="FO36" s="1021" t="s">
        <v>2187</v>
      </c>
      <c r="FP36" s="1000">
        <f t="shared" ref="FP36:FV38" si="79">EF36/CO4</f>
        <v>0.36633663366336627</v>
      </c>
      <c r="FQ36" s="1000">
        <f t="shared" si="79"/>
        <v>0.43055555555555558</v>
      </c>
      <c r="FR36" s="1000">
        <f t="shared" si="79"/>
        <v>0.43055555555555558</v>
      </c>
      <c r="FS36" s="1000">
        <f t="shared" si="79"/>
        <v>0.37980769230769218</v>
      </c>
      <c r="FT36" s="1000">
        <f t="shared" si="79"/>
        <v>0.43750000000000006</v>
      </c>
      <c r="FU36" s="1000">
        <f t="shared" si="79"/>
        <v>0.39306358381502887</v>
      </c>
      <c r="FV36" s="1000">
        <f t="shared" si="79"/>
        <v>0.43511450381679395</v>
      </c>
      <c r="FW36" s="1021" t="s">
        <v>2187</v>
      </c>
      <c r="FX36" s="1021" t="s">
        <v>2187</v>
      </c>
      <c r="FY36" s="1000">
        <f t="shared" ref="FY36:FZ38" si="80">EO36/CX4</f>
        <v>0.44444444444444453</v>
      </c>
      <c r="FZ36" s="1000">
        <f t="shared" si="80"/>
        <v>0.4598930481283422</v>
      </c>
      <c r="GA36" s="1021" t="s">
        <v>2187</v>
      </c>
      <c r="GB36" s="1021" t="s">
        <v>2187</v>
      </c>
      <c r="GC36" s="1021" t="s">
        <v>2187</v>
      </c>
      <c r="GD36" s="1021" t="s">
        <v>2187</v>
      </c>
      <c r="GE36" s="1021" t="s">
        <v>2187</v>
      </c>
      <c r="GF36" s="1021" t="s">
        <v>2187</v>
      </c>
    </row>
    <row r="37" spans="117:188">
      <c r="DM37" s="1098">
        <v>8</v>
      </c>
      <c r="DN37" s="1098">
        <v>3</v>
      </c>
      <c r="DO37" s="1098" t="str">
        <f t="shared" si="1"/>
        <v>処遇加算Ⅱ特定加算Ⅰベア加算なしから新加算Ⅲ</v>
      </c>
      <c r="DP37" s="1000">
        <f t="shared" si="75"/>
        <v>7.7000000000000013e-002</v>
      </c>
      <c r="DQ37" s="1000">
        <f t="shared" si="75"/>
        <v>5.7000000000000023e-002</v>
      </c>
      <c r="DR37" s="1000">
        <f t="shared" si="75"/>
        <v>7.7000000000000013e-002</v>
      </c>
      <c r="DS37" s="1000">
        <f t="shared" si="75"/>
        <v>6.7000000000000004e-002</v>
      </c>
      <c r="DT37" s="1000">
        <f t="shared" si="75"/>
        <v>3.6000000000000004e-002</v>
      </c>
      <c r="DU37" s="1000">
        <f t="shared" si="75"/>
        <v>2.0999999999999991e-002</v>
      </c>
      <c r="DV37" s="1000">
        <f t="shared" si="75"/>
        <v>5.3999999999999979e-002</v>
      </c>
      <c r="DW37" s="1000">
        <f t="shared" si="75"/>
        <v>5.3999999999999979e-002</v>
      </c>
      <c r="DX37" s="1000">
        <f t="shared" si="75"/>
        <v>4.7999999999999987e-002</v>
      </c>
      <c r="DY37" s="1000">
        <f t="shared" si="75"/>
        <v>9.000000000000008e-003</v>
      </c>
      <c r="DZ37" s="1000">
        <f t="shared" si="75"/>
        <v>9.000000000000008e-003</v>
      </c>
      <c r="EA37" s="1000">
        <f t="shared" si="75"/>
        <v>2.1999999999999992e-002</v>
      </c>
      <c r="EB37" s="1000">
        <f t="shared" si="75"/>
        <v>2.1999999999999992e-002</v>
      </c>
      <c r="EC37" s="1000">
        <f t="shared" si="75"/>
        <v>2.0999999999999998e-002</v>
      </c>
      <c r="ED37" s="1000">
        <f t="shared" si="75"/>
        <v>1.8999999999999996e-002</v>
      </c>
      <c r="EE37" s="1000">
        <f t="shared" si="75"/>
        <v>2.1999999999999992e-002</v>
      </c>
      <c r="EF37" s="1000">
        <f t="shared" si="75"/>
        <v>2.1999999999999992e-002</v>
      </c>
      <c r="EG37" s="1000">
        <f t="shared" si="75"/>
        <v>4.5999999999999999e-002</v>
      </c>
      <c r="EH37" s="1000">
        <f t="shared" si="75"/>
        <v>4.5999999999999999e-002</v>
      </c>
      <c r="EI37" s="1000">
        <f t="shared" si="75"/>
        <v>6.3e-002</v>
      </c>
      <c r="EJ37" s="1000">
        <f t="shared" si="75"/>
        <v>4.6000000000000013e-002</v>
      </c>
      <c r="EK37" s="1000">
        <f t="shared" si="75"/>
        <v>5.7999999999999982e-002</v>
      </c>
      <c r="EL37" s="1000">
        <f t="shared" si="75"/>
        <v>4.7000000000000014e-002</v>
      </c>
      <c r="EM37" s="1000">
        <f t="shared" si="75"/>
        <v>4.8000000000000015e-002</v>
      </c>
      <c r="EN37" s="1000">
        <f t="shared" si="75"/>
        <v>4.8000000000000015e-002</v>
      </c>
      <c r="EO37" s="1000">
        <f t="shared" si="75"/>
        <v>5.3000000000000019e-002</v>
      </c>
      <c r="EP37" s="1000">
        <f t="shared" si="75"/>
        <v>4.6999999999999986e-002</v>
      </c>
      <c r="EQ37" s="1000">
        <f t="shared" si="75"/>
        <v>2.3e-002</v>
      </c>
      <c r="ER37" s="1000">
        <f t="shared" si="75"/>
        <v>2.3000000000000007e-002</v>
      </c>
      <c r="ES37" s="1000">
        <f t="shared" si="75"/>
        <v>2.3000000000000007e-002</v>
      </c>
      <c r="ET37" s="1000">
        <f t="shared" si="75"/>
        <v>2.1999999999999992e-002</v>
      </c>
      <c r="EU37" s="1000">
        <f t="shared" si="75"/>
        <v>2.1999999999999992e-002</v>
      </c>
      <c r="EV37" s="1000">
        <f t="shared" si="75"/>
        <v>2.0999999999999991e-002</v>
      </c>
      <c r="EY37" s="1098" t="s">
        <v>12</v>
      </c>
      <c r="EZ37" s="1000">
        <f t="shared" si="77"/>
        <v>0.22190201729106629</v>
      </c>
      <c r="FA37" s="1000">
        <f t="shared" si="77"/>
        <v>0.20879120879120885</v>
      </c>
      <c r="FB37" s="1000">
        <f t="shared" si="77"/>
        <v>0.22190201729106629</v>
      </c>
      <c r="FC37" s="1000">
        <f t="shared" si="77"/>
        <v>0.21474358974358976</v>
      </c>
      <c r="FD37" s="1000">
        <f>DT37/CC5</f>
        <v>0.22222222222222224</v>
      </c>
      <c r="FE37" s="1000">
        <f>DU37/CD5</f>
        <v>0.31343283582089543</v>
      </c>
      <c r="FF37" s="1000">
        <f>DV37/CE5</f>
        <v>0.39130434782608686</v>
      </c>
      <c r="FG37" s="1000">
        <f>DW37/CF5</f>
        <v>0.39130434782608686</v>
      </c>
      <c r="FH37" s="1000">
        <f t="shared" si="78"/>
        <v>0.4137931034482758</v>
      </c>
      <c r="FI37" s="1000">
        <f t="shared" si="78"/>
        <v>9.1836734693877625e-002</v>
      </c>
      <c r="FJ37" s="1000">
        <f t="shared" si="78"/>
        <v>9.1836734693877625e-002</v>
      </c>
      <c r="FK37" s="1000">
        <f t="shared" si="78"/>
        <v>0.25581395348837199</v>
      </c>
      <c r="FL37" s="1000">
        <f t="shared" si="78"/>
        <v>0.25581395348837199</v>
      </c>
      <c r="FM37" s="1000">
        <f t="shared" si="78"/>
        <v>0.26582278481012656</v>
      </c>
      <c r="FN37" s="1000">
        <f t="shared" si="78"/>
        <v>0.24999999999999994</v>
      </c>
      <c r="FO37" s="1000">
        <f>EE37/CN5</f>
        <v>0.25581395348837199</v>
      </c>
      <c r="FP37" s="1000">
        <f t="shared" si="79"/>
        <v>0.25581395348837199</v>
      </c>
      <c r="FQ37" s="1000">
        <f t="shared" si="79"/>
        <v>0.359375</v>
      </c>
      <c r="FR37" s="1000">
        <f t="shared" si="79"/>
        <v>0.359375</v>
      </c>
      <c r="FS37" s="1000">
        <f t="shared" si="79"/>
        <v>0.328125</v>
      </c>
      <c r="FT37" s="1000">
        <f t="shared" si="79"/>
        <v>0.38983050847457634</v>
      </c>
      <c r="FU37" s="1000">
        <f t="shared" si="79"/>
        <v>0.35582822085889565</v>
      </c>
      <c r="FV37" s="1000">
        <f t="shared" si="79"/>
        <v>0.3884297520661158</v>
      </c>
      <c r="FW37" s="1000">
        <f>EM37/CV5</f>
        <v>0.40677966101694923</v>
      </c>
      <c r="FX37" s="1000">
        <f>EN37/CW5</f>
        <v>0.40677966101694923</v>
      </c>
      <c r="FY37" s="1000">
        <f t="shared" si="80"/>
        <v>0.31547619047619058</v>
      </c>
      <c r="FZ37" s="1000">
        <f t="shared" si="80"/>
        <v>0.31756756756756749</v>
      </c>
      <c r="GA37" s="1000">
        <f t="shared" ref="GA37:GF38" si="81">EQ37/CZ5</f>
        <v>0.27380952380952378</v>
      </c>
      <c r="GB37" s="1000">
        <f t="shared" si="81"/>
        <v>0.23232323232323238</v>
      </c>
      <c r="GC37" s="1000">
        <f t="shared" si="81"/>
        <v>0.23232323232323238</v>
      </c>
      <c r="GD37" s="1000">
        <f t="shared" si="81"/>
        <v>0.24719101123595497</v>
      </c>
      <c r="GE37" s="1000">
        <f t="shared" si="81"/>
        <v>0.25287356321839072</v>
      </c>
      <c r="GF37" s="1000">
        <f t="shared" si="81"/>
        <v>0.24418604651162781</v>
      </c>
    </row>
    <row r="38" spans="117:188">
      <c r="DM38" s="1098">
        <v>8</v>
      </c>
      <c r="DN38" s="1098">
        <v>4</v>
      </c>
      <c r="DO38" s="1098" t="str">
        <f t="shared" si="1"/>
        <v>処遇加算Ⅱ特定加算Ⅰベア加算なしから新加算Ⅳ</v>
      </c>
      <c r="DP38" s="1000">
        <f t="shared" si="75"/>
        <v>3.0000000000000027e-003</v>
      </c>
      <c r="DQ38" s="1000">
        <f t="shared" si="75"/>
        <v>3.0000000000000027e-003</v>
      </c>
      <c r="DR38" s="1000">
        <f t="shared" si="75"/>
        <v>3.0000000000000027e-003</v>
      </c>
      <c r="DS38" s="1000">
        <f t="shared" si="75"/>
        <v>2.9999999999999749e-003</v>
      </c>
      <c r="DT38" s="1000">
        <f t="shared" si="75"/>
        <v>1.2000000000000011e-002</v>
      </c>
      <c r="DU38" s="1000">
        <f t="shared" si="75"/>
        <v>8.9999999999999941e-003</v>
      </c>
      <c r="DV38" s="1000">
        <f t="shared" si="75"/>
        <v>3.0999999999999986e-002</v>
      </c>
      <c r="DW38" s="1000">
        <f t="shared" si="75"/>
        <v>3.0999999999999986e-002</v>
      </c>
      <c r="DX38" s="1000">
        <f t="shared" si="75"/>
        <v>3.1e-002</v>
      </c>
      <c r="DY38" s="1000">
        <f t="shared" si="75"/>
        <v>-8.9999999999999941e-003</v>
      </c>
      <c r="DZ38" s="1000">
        <f t="shared" si="75"/>
        <v>-8.9999999999999941e-003</v>
      </c>
      <c r="EA38" s="1000">
        <f t="shared" si="75"/>
        <v>4.9999999999999906e-003</v>
      </c>
      <c r="EB38" s="1000">
        <f t="shared" si="75"/>
        <v>4.9999999999999906e-003</v>
      </c>
      <c r="EC38" s="1000">
        <f t="shared" si="75"/>
        <v>4.9999999999999975e-003</v>
      </c>
      <c r="ED38" s="1000">
        <f t="shared" si="75"/>
        <v>4.9999999999999975e-003</v>
      </c>
      <c r="EE38" s="1000">
        <f t="shared" si="75"/>
        <v>4.9999999999999906e-003</v>
      </c>
      <c r="EF38" s="1000">
        <f t="shared" si="75"/>
        <v>4.9999999999999906e-003</v>
      </c>
      <c r="EG38" s="1000">
        <f t="shared" si="75"/>
        <v>2.2999999999999993e-002</v>
      </c>
      <c r="EH38" s="1000">
        <f t="shared" si="75"/>
        <v>2.2999999999999993e-002</v>
      </c>
      <c r="EI38" s="1000">
        <f t="shared" si="75"/>
        <v>2.300000000000002e-002</v>
      </c>
      <c r="EJ38" s="1000">
        <f t="shared" si="75"/>
        <v>2.4000000000000007e-002</v>
      </c>
      <c r="EK38" s="1000">
        <f t="shared" si="75"/>
        <v>2.4000000000000007e-002</v>
      </c>
      <c r="EL38" s="1000">
        <f t="shared" si="75"/>
        <v>2.4000000000000007e-002</v>
      </c>
      <c r="EM38" s="1000">
        <f t="shared" si="75"/>
        <v>2.6000000000000009e-002</v>
      </c>
      <c r="EN38" s="1000">
        <f t="shared" si="75"/>
        <v>2.6000000000000009e-002</v>
      </c>
      <c r="EO38" s="1000">
        <f t="shared" si="75"/>
        <v>2.5999999999999995e-002</v>
      </c>
      <c r="EP38" s="1000">
        <f t="shared" si="75"/>
        <v>2.5999999999999995e-002</v>
      </c>
      <c r="EQ38" s="1000">
        <f t="shared" si="75"/>
        <v>5.9999999999999984e-003</v>
      </c>
      <c r="ER38" s="1000">
        <f t="shared" si="75"/>
        <v>5.0000000000000044e-003</v>
      </c>
      <c r="ES38" s="1000">
        <f t="shared" si="75"/>
        <v>5.0000000000000044e-003</v>
      </c>
      <c r="ET38" s="1000">
        <f t="shared" si="75"/>
        <v>3.9999999999999897e-003</v>
      </c>
      <c r="EU38" s="1000">
        <f t="shared" si="75"/>
        <v>3.9999999999999897e-003</v>
      </c>
      <c r="EV38" s="1000">
        <f t="shared" si="75"/>
        <v>3.9999999999999897e-003</v>
      </c>
      <c r="EY38" s="1098" t="s">
        <v>2247</v>
      </c>
      <c r="EZ38" s="1000">
        <f t="shared" si="77"/>
        <v>1.0989010989010999e-002</v>
      </c>
      <c r="FA38" s="1000">
        <f t="shared" si="77"/>
        <v>1.3698630136986313e-002</v>
      </c>
      <c r="FB38" s="1000">
        <f t="shared" si="77"/>
        <v>1.0989010989010999e-002</v>
      </c>
      <c r="FC38" s="1000">
        <f t="shared" si="77"/>
        <v>1.2096774193548288e-002</v>
      </c>
      <c r="FD38" s="1000">
        <f>DT38/CC6</f>
        <v>8.6956521739130502e-002</v>
      </c>
      <c r="FE38" s="1000">
        <f>DU38/CD6</f>
        <v>0.16363636363636355</v>
      </c>
      <c r="FF38" s="1000">
        <f>DV38/CE6</f>
        <v>0.26956521739130423</v>
      </c>
      <c r="FG38" s="1000">
        <f>DW38/CF6</f>
        <v>0.26956521739130423</v>
      </c>
      <c r="FH38" s="1000">
        <f t="shared" si="78"/>
        <v>0.31313131313131309</v>
      </c>
      <c r="FI38" s="1000">
        <f t="shared" si="78"/>
        <v>-0.11249999999999992</v>
      </c>
      <c r="FJ38" s="1000">
        <f t="shared" si="78"/>
        <v>-0.11249999999999992</v>
      </c>
      <c r="FK38" s="1000">
        <f t="shared" si="78"/>
        <v>7.2463768115941907e-002</v>
      </c>
      <c r="FL38" s="1000">
        <f t="shared" si="78"/>
        <v>7.2463768115941907e-002</v>
      </c>
      <c r="FM38" s="1000">
        <f t="shared" si="78"/>
        <v>7.9365079365079319e-002</v>
      </c>
      <c r="FN38" s="1000">
        <f t="shared" si="78"/>
        <v>8.0645161290322537e-002</v>
      </c>
      <c r="FO38" s="1000">
        <f>EE38/CN6</f>
        <v>7.2463768115941907e-002</v>
      </c>
      <c r="FP38" s="1000">
        <f t="shared" si="79"/>
        <v>7.2463768115941907e-002</v>
      </c>
      <c r="FQ38" s="1000">
        <f t="shared" si="79"/>
        <v>0.21904761904761899</v>
      </c>
      <c r="FR38" s="1000">
        <f t="shared" si="79"/>
        <v>0.21904761904761899</v>
      </c>
      <c r="FS38" s="1000">
        <f t="shared" si="79"/>
        <v>0.15131578947368432</v>
      </c>
      <c r="FT38" s="1000">
        <f t="shared" si="79"/>
        <v>0.25000000000000006</v>
      </c>
      <c r="FU38" s="1000">
        <f t="shared" si="79"/>
        <v>0.18604651162790703</v>
      </c>
      <c r="FV38" s="1000">
        <f t="shared" si="79"/>
        <v>0.24489795918367355</v>
      </c>
      <c r="FW38" s="1000">
        <f>EM38/CV6</f>
        <v>0.27083333333333343</v>
      </c>
      <c r="FX38" s="1000">
        <f>EN38/CW6</f>
        <v>0.27083333333333343</v>
      </c>
      <c r="FY38" s="1000">
        <f t="shared" si="80"/>
        <v>0.18439716312056736</v>
      </c>
      <c r="FZ38" s="1000">
        <f t="shared" si="80"/>
        <v>0.20472440944881887</v>
      </c>
      <c r="GA38" s="1000">
        <f t="shared" si="81"/>
        <v>8.9552238805970116e-002</v>
      </c>
      <c r="GB38" s="1000">
        <f t="shared" si="81"/>
        <v>6.1728395061728447e-002</v>
      </c>
      <c r="GC38" s="1000">
        <f t="shared" si="81"/>
        <v>6.1728395061728447e-002</v>
      </c>
      <c r="GD38" s="1000">
        <f t="shared" si="81"/>
        <v>5.6338028169013947e-002</v>
      </c>
      <c r="GE38" s="1000">
        <f t="shared" si="81"/>
        <v>5.7971014492753478e-002</v>
      </c>
      <c r="GF38" s="1000">
        <f t="shared" si="81"/>
        <v>5.7971014492753478e-002</v>
      </c>
    </row>
    <row r="39" spans="117:188" ht="24">
      <c r="DM39" s="1098">
        <v>8</v>
      </c>
      <c r="DN39" s="1098">
        <v>9</v>
      </c>
      <c r="DO39" s="1098" t="str">
        <f t="shared" si="1"/>
        <v>処遇加算Ⅱ特定加算Ⅰベア加算なしから新加算Ⅴ（５）</v>
      </c>
      <c r="DP39" s="1000">
        <f t="shared" ref="DP39:EV39" si="82">BY11-AN$10</f>
        <v>2.8000000000000025e-002</v>
      </c>
      <c r="DQ39" s="1000">
        <f t="shared" si="82"/>
        <v>2.7999999999999997e-002</v>
      </c>
      <c r="DR39" s="1000">
        <f t="shared" si="82"/>
        <v>2.8000000000000025e-002</v>
      </c>
      <c r="DS39" s="1000">
        <f t="shared" si="82"/>
        <v>2.8000000000000025e-002</v>
      </c>
      <c r="DT39" s="1000">
        <f t="shared" si="82"/>
        <v>2.7999999999999997e-002</v>
      </c>
      <c r="DU39" s="1000">
        <f t="shared" si="82"/>
        <v>1.1999999999999997e-002</v>
      </c>
      <c r="DV39" s="1000">
        <f t="shared" si="82"/>
        <v>2.4000000000000007e-002</v>
      </c>
      <c r="DW39" s="1000">
        <f t="shared" si="82"/>
        <v>2.4000000000000007e-002</v>
      </c>
      <c r="DX39" s="1000">
        <f t="shared" si="82"/>
        <v>2.3999999999999994e-002</v>
      </c>
      <c r="DY39" s="1000">
        <f t="shared" si="82"/>
        <v>1.2999999999999998e-002</v>
      </c>
      <c r="DZ39" s="1000">
        <f t="shared" si="82"/>
        <v>1.2999999999999998e-002</v>
      </c>
      <c r="EA39" s="1000" t="e">
        <f t="shared" si="82"/>
        <v>#VALUE!</v>
      </c>
      <c r="EB39" s="1000">
        <f t="shared" si="82"/>
        <v>8.9999999999999941e-003</v>
      </c>
      <c r="EC39" s="1000">
        <f t="shared" si="82"/>
        <v>9.0000000000000011e-003</v>
      </c>
      <c r="ED39" s="1000">
        <f t="shared" si="82"/>
        <v>9.0000000000000011e-003</v>
      </c>
      <c r="EE39" s="1000">
        <f t="shared" si="82"/>
        <v>8.9999999999999941e-003</v>
      </c>
      <c r="EF39" s="1000">
        <f t="shared" si="82"/>
        <v>8.9999999999999941e-003</v>
      </c>
      <c r="EG39" s="1000">
        <f t="shared" si="82"/>
        <v>1.6e-002</v>
      </c>
      <c r="EH39" s="1000">
        <f t="shared" si="82"/>
        <v>1.6e-002</v>
      </c>
      <c r="EI39" s="1000">
        <f t="shared" si="82"/>
        <v>1.6000000000000014e-002</v>
      </c>
      <c r="EJ39" s="1000">
        <f t="shared" si="82"/>
        <v>1.7000000000000001e-002</v>
      </c>
      <c r="EK39" s="1000">
        <f t="shared" si="82"/>
        <v>1.7000000000000001e-002</v>
      </c>
      <c r="EL39" s="1000">
        <f t="shared" si="82"/>
        <v>1.7000000000000001e-002</v>
      </c>
      <c r="EM39" s="1000">
        <f t="shared" si="82"/>
        <v>1.7000000000000001e-002</v>
      </c>
      <c r="EN39" s="1000">
        <f t="shared" si="82"/>
        <v>1.7000000000000001e-002</v>
      </c>
      <c r="EO39" s="1000">
        <f t="shared" si="82"/>
        <v>3.1e-002</v>
      </c>
      <c r="EP39" s="1000">
        <f t="shared" si="82"/>
        <v>3.1e-002</v>
      </c>
      <c r="EQ39" s="1000">
        <f t="shared" si="82"/>
        <v>1.2000000000000004e-002</v>
      </c>
      <c r="ER39" s="1000">
        <f t="shared" si="82"/>
        <v>1.2999999999999998e-002</v>
      </c>
      <c r="ES39" s="1000">
        <f t="shared" si="82"/>
        <v>1.2999999999999998e-002</v>
      </c>
      <c r="ET39" s="1000">
        <f t="shared" si="82"/>
        <v>8.9999999999999941e-003</v>
      </c>
      <c r="EU39" s="1000">
        <f t="shared" si="82"/>
        <v>8.9999999999999941e-003</v>
      </c>
      <c r="EV39" s="1000">
        <f t="shared" si="82"/>
        <v>8.9999999999999941e-003</v>
      </c>
      <c r="EY39" s="1098" t="s">
        <v>1180</v>
      </c>
      <c r="EZ39" s="1000">
        <f t="shared" ref="EZ39:FJ39" si="83">DP39/BY11</f>
        <v>9.3959731543624234e-002</v>
      </c>
      <c r="FA39" s="1000">
        <f t="shared" si="83"/>
        <v>0.11475409836065573</v>
      </c>
      <c r="FB39" s="1000">
        <f t="shared" si="83"/>
        <v>9.3959731543624234e-002</v>
      </c>
      <c r="FC39" s="1000">
        <f t="shared" si="83"/>
        <v>0.10256410256410264</v>
      </c>
      <c r="FD39" s="1000">
        <f t="shared" si="83"/>
        <v>0.1818181818181818</v>
      </c>
      <c r="FE39" s="1000">
        <f t="shared" si="83"/>
        <v>0.2068965517241379</v>
      </c>
      <c r="FF39" s="1000">
        <f t="shared" si="83"/>
        <v>0.22222222222222227</v>
      </c>
      <c r="FG39" s="1000">
        <f t="shared" si="83"/>
        <v>0.22222222222222227</v>
      </c>
      <c r="FH39" s="1000">
        <f t="shared" si="83"/>
        <v>0.26086956521739124</v>
      </c>
      <c r="FI39" s="1000">
        <f t="shared" si="83"/>
        <v>0.12745098039215685</v>
      </c>
      <c r="FJ39" s="1000">
        <f t="shared" si="83"/>
        <v>0.12745098039215685</v>
      </c>
      <c r="FK39" s="1021" t="s">
        <v>2187</v>
      </c>
      <c r="FL39" s="1000">
        <f t="shared" ref="FL39:GF39" si="84">EB39/CK11</f>
        <v>0.12328767123287664</v>
      </c>
      <c r="FM39" s="1000">
        <f t="shared" si="84"/>
        <v>0.13432835820895522</v>
      </c>
      <c r="FN39" s="1000">
        <f t="shared" si="84"/>
        <v>0.13636363636363638</v>
      </c>
      <c r="FO39" s="1000">
        <f t="shared" si="84"/>
        <v>0.12328767123287664</v>
      </c>
      <c r="FP39" s="1000">
        <f t="shared" si="84"/>
        <v>0.12328767123287664</v>
      </c>
      <c r="FQ39" s="1000">
        <f t="shared" si="84"/>
        <v>0.16326530612244897</v>
      </c>
      <c r="FR39" s="1000">
        <f t="shared" si="84"/>
        <v>0.16326530612244897</v>
      </c>
      <c r="FS39" s="1000">
        <f t="shared" si="84"/>
        <v>0.11034482758620698</v>
      </c>
      <c r="FT39" s="1000">
        <f t="shared" si="84"/>
        <v>0.1910112359550562</v>
      </c>
      <c r="FU39" s="1000">
        <f t="shared" si="84"/>
        <v>0.13934426229508198</v>
      </c>
      <c r="FV39" s="1000">
        <f t="shared" si="84"/>
        <v>0.18681318681318684</v>
      </c>
      <c r="FW39" s="1000">
        <f t="shared" si="84"/>
        <v>0.19540229885057475</v>
      </c>
      <c r="FX39" s="1000">
        <f t="shared" si="84"/>
        <v>0.19540229885057475</v>
      </c>
      <c r="FY39" s="1000">
        <f t="shared" si="84"/>
        <v>0.21232876712328769</v>
      </c>
      <c r="FZ39" s="1000">
        <f t="shared" si="84"/>
        <v>0.23484848484848483</v>
      </c>
      <c r="GA39" s="1000">
        <f t="shared" si="84"/>
        <v>0.16438356164383564</v>
      </c>
      <c r="GB39" s="1000">
        <f t="shared" si="84"/>
        <v>0.14606741573033705</v>
      </c>
      <c r="GC39" s="1000">
        <f t="shared" si="84"/>
        <v>0.14606741573033705</v>
      </c>
      <c r="GD39" s="1000">
        <f t="shared" si="84"/>
        <v>0.11842105263157887</v>
      </c>
      <c r="GE39" s="1000">
        <f t="shared" si="84"/>
        <v>0.12162162162162155</v>
      </c>
      <c r="GF39" s="1000">
        <f t="shared" si="84"/>
        <v>0.12162162162162155</v>
      </c>
    </row>
    <row r="40" spans="117:188">
      <c r="DM40" s="1098">
        <v>9</v>
      </c>
      <c r="DN40" s="1098">
        <v>1</v>
      </c>
      <c r="DO40" s="1098" t="str">
        <f t="shared" si="1"/>
        <v>処遇加算Ⅱ特定加算Ⅱベア加算から新加算Ⅰ</v>
      </c>
      <c r="DP40" s="1000">
        <f t="shared" ref="DP40:EV43" si="85">BY3-AN$11</f>
        <v>0.11700000000000005</v>
      </c>
      <c r="DQ40" s="1000">
        <f t="shared" si="85"/>
        <v>9.7000000000000031e-002</v>
      </c>
      <c r="DR40" s="1000">
        <f t="shared" si="85"/>
        <v>0.11700000000000005</v>
      </c>
      <c r="DS40" s="1000">
        <f t="shared" si="85"/>
        <v>0.10700000000000004</v>
      </c>
      <c r="DT40" s="1000" t="e">
        <f t="shared" si="85"/>
        <v>#VALUE!</v>
      </c>
      <c r="DU40" s="1000">
        <f t="shared" si="85"/>
        <v>2.4999999999999994e-002</v>
      </c>
      <c r="DV40" s="1000" t="e">
        <f t="shared" si="85"/>
        <v>#VALUE!</v>
      </c>
      <c r="DW40" s="1000" t="e">
        <f t="shared" si="85"/>
        <v>#VALUE!</v>
      </c>
      <c r="DX40" s="1000">
        <f t="shared" si="85"/>
        <v>4.300000000000001e-002</v>
      </c>
      <c r="DY40" s="1000">
        <f t="shared" si="85"/>
        <v>3.5000000000000017e-002</v>
      </c>
      <c r="DZ40" s="1000">
        <f t="shared" si="85"/>
        <v>3.5000000000000017e-002</v>
      </c>
      <c r="EA40" s="1000">
        <f t="shared" si="85"/>
        <v>2.7999999999999997e-002</v>
      </c>
      <c r="EB40" s="1000">
        <f t="shared" si="85"/>
        <v>2.7999999999999997e-002</v>
      </c>
      <c r="EC40" s="1000">
        <f t="shared" si="85"/>
        <v>2.6999999999999996e-002</v>
      </c>
      <c r="ED40" s="1000">
        <f t="shared" si="85"/>
        <v>2.4999999999999994e-002</v>
      </c>
      <c r="EE40" s="1000" t="e">
        <f t="shared" si="85"/>
        <v>#VALUE!</v>
      </c>
      <c r="EF40" s="1000">
        <f t="shared" si="85"/>
        <v>2.7999999999999997e-002</v>
      </c>
      <c r="EG40" s="1000">
        <f t="shared" si="85"/>
        <v>4.2000000000000023e-002</v>
      </c>
      <c r="EH40" s="1000">
        <f t="shared" si="85"/>
        <v>4.2000000000000023e-002</v>
      </c>
      <c r="EI40" s="1000">
        <f t="shared" si="85"/>
        <v>5.8999999999999969e-002</v>
      </c>
      <c r="EJ40" s="1000">
        <f t="shared" si="85"/>
        <v>4.200000000000001e-002</v>
      </c>
      <c r="EK40" s="1000">
        <f t="shared" si="85"/>
        <v>5.3999999999999992e-002</v>
      </c>
      <c r="EL40" s="1000">
        <f t="shared" si="85"/>
        <v>4.300000000000001e-002</v>
      </c>
      <c r="EM40" s="1000" t="e">
        <f t="shared" si="85"/>
        <v>#VALUE!</v>
      </c>
      <c r="EN40" s="1000" t="e">
        <f t="shared" si="85"/>
        <v>#VALUE!</v>
      </c>
      <c r="EO40" s="1000">
        <f t="shared" si="85"/>
        <v>6.2000000000000027e-002</v>
      </c>
      <c r="EP40" s="1000">
        <f t="shared" si="85"/>
        <v>5.5999999999999994e-002</v>
      </c>
      <c r="EQ40" s="1000" t="e">
        <f t="shared" si="85"/>
        <v>#VALUE!</v>
      </c>
      <c r="ER40" s="1000" t="e">
        <f t="shared" si="85"/>
        <v>#VALUE!</v>
      </c>
      <c r="ES40" s="1000" t="e">
        <f t="shared" si="85"/>
        <v>#VALUE!</v>
      </c>
      <c r="ET40" s="1000" t="e">
        <f t="shared" si="85"/>
        <v>#VALUE!</v>
      </c>
      <c r="EU40" s="1000" t="e">
        <f t="shared" si="85"/>
        <v>#VALUE!</v>
      </c>
      <c r="EV40" s="1000" t="e">
        <f t="shared" si="85"/>
        <v>#VALUE!</v>
      </c>
      <c r="EY40" s="1098" t="s">
        <v>2248</v>
      </c>
      <c r="EZ40" s="1000">
        <f t="shared" ref="EZ40:FC43" si="86">DP40/BY3</f>
        <v>0.28057553956834541</v>
      </c>
      <c r="FA40" s="1000">
        <f t="shared" si="86"/>
        <v>0.28279883381924203</v>
      </c>
      <c r="FB40" s="1000">
        <f t="shared" si="86"/>
        <v>0.28057553956834541</v>
      </c>
      <c r="FC40" s="1000">
        <f t="shared" si="86"/>
        <v>0.28010471204188492</v>
      </c>
      <c r="FD40" s="1021" t="s">
        <v>2187</v>
      </c>
      <c r="FE40" s="1000">
        <f>DU40/CD3</f>
        <v>0.30864197530864196</v>
      </c>
      <c r="FF40" s="1021" t="s">
        <v>2187</v>
      </c>
      <c r="FG40" s="1021" t="s">
        <v>2187</v>
      </c>
      <c r="FH40" s="1000">
        <f t="shared" ref="FH40:FN43" si="87">DX40/CG3</f>
        <v>0.31386861313868619</v>
      </c>
      <c r="FI40" s="1000">
        <f t="shared" si="87"/>
        <v>0.25362318840579723</v>
      </c>
      <c r="FJ40" s="1000">
        <f t="shared" si="87"/>
        <v>0.25362318840579723</v>
      </c>
      <c r="FK40" s="1000">
        <f t="shared" si="87"/>
        <v>0.27184466019417475</v>
      </c>
      <c r="FL40" s="1000">
        <f t="shared" si="87"/>
        <v>0.27184466019417475</v>
      </c>
      <c r="FM40" s="1000">
        <f t="shared" si="87"/>
        <v>0.28124999999999994</v>
      </c>
      <c r="FN40" s="1000">
        <f t="shared" si="87"/>
        <v>0.2688172043010752</v>
      </c>
      <c r="FO40" s="1021" t="s">
        <v>2187</v>
      </c>
      <c r="FP40" s="1000">
        <f t="shared" ref="FP40:FV43" si="88">EF40/CO3</f>
        <v>0.27184466019417475</v>
      </c>
      <c r="FQ40" s="1000">
        <f t="shared" si="88"/>
        <v>0.28571428571428581</v>
      </c>
      <c r="FR40" s="1000">
        <f t="shared" si="88"/>
        <v>0.28571428571428581</v>
      </c>
      <c r="FS40" s="1000">
        <f t="shared" si="88"/>
        <v>0.27962085308056861</v>
      </c>
      <c r="FT40" s="1000">
        <f t="shared" si="88"/>
        <v>0.3206106870229008</v>
      </c>
      <c r="FU40" s="1000">
        <f t="shared" si="88"/>
        <v>0.30681818181818177</v>
      </c>
      <c r="FV40" s="1000">
        <f t="shared" si="88"/>
        <v>0.32089552238805974</v>
      </c>
      <c r="FW40" s="1021" t="s">
        <v>2187</v>
      </c>
      <c r="FX40" s="1021" t="s">
        <v>2187</v>
      </c>
      <c r="FY40" s="1000">
        <f t="shared" ref="FY40:FZ43" si="89">EO40/CX3</f>
        <v>0.2938388625592418</v>
      </c>
      <c r="FZ40" s="1000">
        <f t="shared" si="89"/>
        <v>0.29319371727748689</v>
      </c>
      <c r="GA40" s="1021" t="s">
        <v>2187</v>
      </c>
      <c r="GB40" s="1021" t="s">
        <v>2187</v>
      </c>
      <c r="GC40" s="1021" t="s">
        <v>2187</v>
      </c>
      <c r="GD40" s="1021" t="s">
        <v>2187</v>
      </c>
      <c r="GE40" s="1021" t="s">
        <v>2187</v>
      </c>
      <c r="GF40" s="1021" t="s">
        <v>2187</v>
      </c>
    </row>
    <row r="41" spans="117:188">
      <c r="DM41" s="1098">
        <v>9</v>
      </c>
      <c r="DN41" s="1098">
        <v>2</v>
      </c>
      <c r="DO41" s="1098" t="str">
        <f t="shared" si="1"/>
        <v>処遇加算Ⅱ特定加算Ⅱベア加算から新加算Ⅱ</v>
      </c>
      <c r="DP41" s="1000">
        <f t="shared" si="85"/>
        <v>0.10200000000000004</v>
      </c>
      <c r="DQ41" s="1000">
        <f t="shared" si="85"/>
        <v>8.2000000000000017e-002</v>
      </c>
      <c r="DR41" s="1000">
        <f t="shared" si="85"/>
        <v>0.10200000000000004</v>
      </c>
      <c r="DS41" s="1000">
        <f t="shared" si="85"/>
        <v>9.2000000000000026e-002</v>
      </c>
      <c r="DT41" s="1000" t="e">
        <f t="shared" si="85"/>
        <v>#VALUE!</v>
      </c>
      <c r="DU41" s="1000">
        <f t="shared" si="85"/>
        <v>2.3999999999999994e-002</v>
      </c>
      <c r="DV41" s="1000" t="e">
        <f t="shared" si="85"/>
        <v>#VALUE!</v>
      </c>
      <c r="DW41" s="1000" t="e">
        <f t="shared" si="85"/>
        <v>#VALUE!</v>
      </c>
      <c r="DX41" s="1000">
        <f t="shared" si="85"/>
        <v>4.1000000000000009e-002</v>
      </c>
      <c r="DY41" s="1000">
        <f t="shared" si="85"/>
        <v>3.1000000000000014e-002</v>
      </c>
      <c r="DZ41" s="1000">
        <f t="shared" si="85"/>
        <v>3.1000000000000014e-002</v>
      </c>
      <c r="EA41" s="1000">
        <f t="shared" si="85"/>
        <v>2.5999999999999995e-002</v>
      </c>
      <c r="EB41" s="1000">
        <f t="shared" si="85"/>
        <v>2.5999999999999995e-002</v>
      </c>
      <c r="EC41" s="1000">
        <f t="shared" si="85"/>
        <v>2.4999999999999994e-002</v>
      </c>
      <c r="ED41" s="1000">
        <f t="shared" si="85"/>
        <v>2.2999999999999993e-002</v>
      </c>
      <c r="EE41" s="1000" t="e">
        <f t="shared" si="85"/>
        <v>#VALUE!</v>
      </c>
      <c r="EF41" s="1000">
        <f t="shared" si="85"/>
        <v>2.5999999999999995e-002</v>
      </c>
      <c r="EG41" s="1000">
        <f t="shared" si="85"/>
        <v>3.9000000000000021e-002</v>
      </c>
      <c r="EH41" s="1000">
        <f t="shared" si="85"/>
        <v>3.9000000000000021e-002</v>
      </c>
      <c r="EI41" s="1000">
        <f t="shared" si="85"/>
        <v>5.5999999999999966e-002</v>
      </c>
      <c r="EJ41" s="1000">
        <f t="shared" si="85"/>
        <v>3.9000000000000007e-002</v>
      </c>
      <c r="EK41" s="1000">
        <f t="shared" si="85"/>
        <v>5.099999999999999e-002</v>
      </c>
      <c r="EL41" s="1000">
        <f t="shared" si="85"/>
        <v>4.0000000000000008e-002</v>
      </c>
      <c r="EM41" s="1000" t="e">
        <f t="shared" si="85"/>
        <v>#VALUE!</v>
      </c>
      <c r="EN41" s="1000" t="e">
        <f t="shared" si="85"/>
        <v>#VALUE!</v>
      </c>
      <c r="EO41" s="1000">
        <f t="shared" si="85"/>
        <v>5.8000000000000024e-002</v>
      </c>
      <c r="EP41" s="1000">
        <f t="shared" si="85"/>
        <v>5.1999999999999991e-002</v>
      </c>
      <c r="EQ41" s="1000" t="e">
        <f t="shared" si="85"/>
        <v>#VALUE!</v>
      </c>
      <c r="ER41" s="1000" t="e">
        <f t="shared" si="85"/>
        <v>#VALUE!</v>
      </c>
      <c r="ES41" s="1000" t="e">
        <f t="shared" si="85"/>
        <v>#VALUE!</v>
      </c>
      <c r="ET41" s="1000" t="e">
        <f t="shared" si="85"/>
        <v>#VALUE!</v>
      </c>
      <c r="EU41" s="1000" t="e">
        <f t="shared" si="85"/>
        <v>#VALUE!</v>
      </c>
      <c r="EV41" s="1000" t="e">
        <f t="shared" si="85"/>
        <v>#VALUE!</v>
      </c>
      <c r="EY41" s="1098" t="s">
        <v>1129</v>
      </c>
      <c r="EZ41" s="1000">
        <f t="shared" si="86"/>
        <v>0.25373134328358216</v>
      </c>
      <c r="FA41" s="1000">
        <f t="shared" si="86"/>
        <v>0.25000000000000006</v>
      </c>
      <c r="FB41" s="1000">
        <f t="shared" si="86"/>
        <v>0.25373134328358216</v>
      </c>
      <c r="FC41" s="1000">
        <f t="shared" si="86"/>
        <v>0.25068119891008184</v>
      </c>
      <c r="FD41" s="1021" t="s">
        <v>2187</v>
      </c>
      <c r="FE41" s="1000">
        <f>DU41/CD4</f>
        <v>0.3</v>
      </c>
      <c r="FF41" s="1021" t="s">
        <v>2187</v>
      </c>
      <c r="FG41" s="1021" t="s">
        <v>2187</v>
      </c>
      <c r="FH41" s="1000">
        <f t="shared" si="87"/>
        <v>0.30370370370370375</v>
      </c>
      <c r="FI41" s="1000">
        <f t="shared" si="87"/>
        <v>0.23134328358208964</v>
      </c>
      <c r="FJ41" s="1000">
        <f t="shared" si="87"/>
        <v>0.23134328358208964</v>
      </c>
      <c r="FK41" s="1000">
        <f t="shared" si="87"/>
        <v>0.25742574257425738</v>
      </c>
      <c r="FL41" s="1000">
        <f t="shared" si="87"/>
        <v>0.25742574257425738</v>
      </c>
      <c r="FM41" s="1000">
        <f t="shared" si="87"/>
        <v>0.26595744680851058</v>
      </c>
      <c r="FN41" s="1000">
        <f t="shared" si="87"/>
        <v>0.25274725274725268</v>
      </c>
      <c r="FO41" s="1021" t="s">
        <v>2187</v>
      </c>
      <c r="FP41" s="1000">
        <f t="shared" si="88"/>
        <v>0.25742574257425738</v>
      </c>
      <c r="FQ41" s="1000">
        <f t="shared" si="88"/>
        <v>0.27083333333333343</v>
      </c>
      <c r="FR41" s="1000">
        <f t="shared" si="88"/>
        <v>0.27083333333333343</v>
      </c>
      <c r="FS41" s="1000">
        <f t="shared" si="88"/>
        <v>0.26923076923076911</v>
      </c>
      <c r="FT41" s="1000">
        <f t="shared" si="88"/>
        <v>0.30468750000000006</v>
      </c>
      <c r="FU41" s="1000">
        <f t="shared" si="88"/>
        <v>0.29479768786127164</v>
      </c>
      <c r="FV41" s="1000">
        <f t="shared" si="88"/>
        <v>0.30534351145038174</v>
      </c>
      <c r="FW41" s="1021" t="s">
        <v>2187</v>
      </c>
      <c r="FX41" s="1021" t="s">
        <v>2187</v>
      </c>
      <c r="FY41" s="1000">
        <f t="shared" si="89"/>
        <v>0.28019323671497592</v>
      </c>
      <c r="FZ41" s="1000">
        <f t="shared" si="89"/>
        <v>0.27807486631016037</v>
      </c>
      <c r="GA41" s="1021" t="s">
        <v>2187</v>
      </c>
      <c r="GB41" s="1021" t="s">
        <v>2187</v>
      </c>
      <c r="GC41" s="1021" t="s">
        <v>2187</v>
      </c>
      <c r="GD41" s="1021" t="s">
        <v>2187</v>
      </c>
      <c r="GE41" s="1021" t="s">
        <v>2187</v>
      </c>
      <c r="GF41" s="1021" t="s">
        <v>2187</v>
      </c>
    </row>
    <row r="42" spans="117:188">
      <c r="DM42" s="1098">
        <v>9</v>
      </c>
      <c r="DN42" s="1098">
        <v>3</v>
      </c>
      <c r="DO42" s="1098" t="str">
        <f t="shared" si="1"/>
        <v>処遇加算Ⅱ特定加算Ⅱベア加算から新加算Ⅲ</v>
      </c>
      <c r="DP42" s="1000">
        <f t="shared" si="85"/>
        <v>4.7000000000000042e-002</v>
      </c>
      <c r="DQ42" s="1000">
        <f t="shared" si="85"/>
        <v>2.7000000000000024e-002</v>
      </c>
      <c r="DR42" s="1000">
        <f t="shared" si="85"/>
        <v>4.7000000000000042e-002</v>
      </c>
      <c r="DS42" s="1000">
        <f t="shared" si="85"/>
        <v>3.7000000000000033e-002</v>
      </c>
      <c r="DT42" s="1000" t="e">
        <f t="shared" si="85"/>
        <v>#VALUE!</v>
      </c>
      <c r="DU42" s="1000">
        <f t="shared" si="85"/>
        <v>1.0999999999999996e-002</v>
      </c>
      <c r="DV42" s="1000" t="e">
        <f t="shared" si="85"/>
        <v>#VALUE!</v>
      </c>
      <c r="DW42" s="1000" t="e">
        <f t="shared" si="85"/>
        <v>#VALUE!</v>
      </c>
      <c r="DX42" s="1000">
        <f t="shared" si="85"/>
        <v>2.1999999999999992e-002</v>
      </c>
      <c r="DY42" s="1000">
        <f t="shared" si="85"/>
        <v>-4.9999999999999906e-003</v>
      </c>
      <c r="DZ42" s="1000">
        <f t="shared" si="85"/>
        <v>-4.9999999999999906e-003</v>
      </c>
      <c r="EA42" s="1000">
        <f t="shared" si="85"/>
        <v>1.0999999999999996e-002</v>
      </c>
      <c r="EB42" s="1000">
        <f t="shared" si="85"/>
        <v>1.0999999999999996e-002</v>
      </c>
      <c r="EC42" s="1000">
        <f t="shared" si="85"/>
        <v>9.999999999999995e-003</v>
      </c>
      <c r="ED42" s="1000">
        <f t="shared" si="85"/>
        <v>7.9999999999999932e-003</v>
      </c>
      <c r="EE42" s="1000" t="e">
        <f t="shared" si="85"/>
        <v>#VALUE!</v>
      </c>
      <c r="EF42" s="1000">
        <f t="shared" si="85"/>
        <v>1.0999999999999996e-002</v>
      </c>
      <c r="EG42" s="1000">
        <f t="shared" si="85"/>
        <v>2.3000000000000007e-002</v>
      </c>
      <c r="EH42" s="1000">
        <f t="shared" si="85"/>
        <v>2.3000000000000007e-002</v>
      </c>
      <c r="EI42" s="1000">
        <f t="shared" si="85"/>
        <v>4.0000000000000008e-002</v>
      </c>
      <c r="EJ42" s="1000">
        <f t="shared" si="85"/>
        <v>2.9000000000000012e-002</v>
      </c>
      <c r="EK42" s="1000">
        <f t="shared" si="85"/>
        <v>4.0999999999999981e-002</v>
      </c>
      <c r="EL42" s="1000">
        <f t="shared" si="85"/>
        <v>3.0000000000000013e-002</v>
      </c>
      <c r="EM42" s="1000" t="e">
        <f t="shared" si="85"/>
        <v>#VALUE!</v>
      </c>
      <c r="EN42" s="1000" t="e">
        <f t="shared" si="85"/>
        <v>#VALUE!</v>
      </c>
      <c r="EO42" s="1000">
        <f t="shared" si="85"/>
        <v>1.9000000000000017e-002</v>
      </c>
      <c r="EP42" s="1000">
        <f t="shared" si="85"/>
        <v>1.2999999999999984e-002</v>
      </c>
      <c r="EQ42" s="1000" t="e">
        <f t="shared" si="85"/>
        <v>#VALUE!</v>
      </c>
      <c r="ER42" s="1000" t="e">
        <f t="shared" si="85"/>
        <v>#VALUE!</v>
      </c>
      <c r="ES42" s="1000" t="e">
        <f t="shared" si="85"/>
        <v>#VALUE!</v>
      </c>
      <c r="ET42" s="1000" t="e">
        <f t="shared" si="85"/>
        <v>#VALUE!</v>
      </c>
      <c r="EU42" s="1000" t="e">
        <f t="shared" si="85"/>
        <v>#VALUE!</v>
      </c>
      <c r="EV42" s="1000" t="e">
        <f t="shared" si="85"/>
        <v>#VALUE!</v>
      </c>
      <c r="EY42" s="1098" t="s">
        <v>2249</v>
      </c>
      <c r="EZ42" s="1000">
        <f t="shared" si="86"/>
        <v>0.13544668587896264</v>
      </c>
      <c r="FA42" s="1000">
        <f t="shared" si="86"/>
        <v>9.890109890109898e-002</v>
      </c>
      <c r="FB42" s="1000">
        <f t="shared" si="86"/>
        <v>0.13544668587896264</v>
      </c>
      <c r="FC42" s="1000">
        <f t="shared" si="86"/>
        <v>0.1185897435897437</v>
      </c>
      <c r="FD42" s="1021" t="s">
        <v>2187</v>
      </c>
      <c r="FE42" s="1000">
        <f>DU42/CD5</f>
        <v>0.16417910447761191</v>
      </c>
      <c r="FF42" s="1021" t="s">
        <v>2187</v>
      </c>
      <c r="FG42" s="1021" t="s">
        <v>2187</v>
      </c>
      <c r="FH42" s="1000">
        <f t="shared" si="87"/>
        <v>0.18965517241379304</v>
      </c>
      <c r="FI42" s="1000">
        <f t="shared" si="87"/>
        <v>-5.102040816326521e-002</v>
      </c>
      <c r="FJ42" s="1000">
        <f t="shared" si="87"/>
        <v>-5.102040816326521e-002</v>
      </c>
      <c r="FK42" s="1000">
        <f t="shared" si="87"/>
        <v>0.127906976744186</v>
      </c>
      <c r="FL42" s="1000">
        <f t="shared" si="87"/>
        <v>0.127906976744186</v>
      </c>
      <c r="FM42" s="1000">
        <f t="shared" si="87"/>
        <v>0.12658227848101258</v>
      </c>
      <c r="FN42" s="1000">
        <f t="shared" si="87"/>
        <v>0.10526315789473675</v>
      </c>
      <c r="FO42" s="1021" t="s">
        <v>2187</v>
      </c>
      <c r="FP42" s="1000">
        <f t="shared" si="88"/>
        <v>0.127906976744186</v>
      </c>
      <c r="FQ42" s="1000">
        <f t="shared" si="88"/>
        <v>0.17968750000000006</v>
      </c>
      <c r="FR42" s="1000">
        <f t="shared" si="88"/>
        <v>0.17968750000000006</v>
      </c>
      <c r="FS42" s="1000">
        <f t="shared" si="88"/>
        <v>0.20833333333333337</v>
      </c>
      <c r="FT42" s="1000">
        <f t="shared" si="88"/>
        <v>0.24576271186440687</v>
      </c>
      <c r="FU42" s="1000">
        <f t="shared" si="88"/>
        <v>0.25153374233128828</v>
      </c>
      <c r="FV42" s="1000">
        <f t="shared" si="88"/>
        <v>0.24793388429752075</v>
      </c>
      <c r="FW42" s="1021" t="s">
        <v>2187</v>
      </c>
      <c r="FX42" s="1021" t="s">
        <v>2187</v>
      </c>
      <c r="FY42" s="1000">
        <f t="shared" si="89"/>
        <v>0.11309523809523819</v>
      </c>
      <c r="FZ42" s="1000">
        <f t="shared" si="89"/>
        <v>8.7837837837837732e-002</v>
      </c>
      <c r="GA42" s="1021" t="s">
        <v>2187</v>
      </c>
      <c r="GB42" s="1021" t="s">
        <v>2187</v>
      </c>
      <c r="GC42" s="1021" t="s">
        <v>2187</v>
      </c>
      <c r="GD42" s="1021" t="s">
        <v>2187</v>
      </c>
      <c r="GE42" s="1021" t="s">
        <v>2187</v>
      </c>
      <c r="GF42" s="1021" t="s">
        <v>2187</v>
      </c>
    </row>
    <row r="43" spans="117:188">
      <c r="DM43" s="1098">
        <v>9</v>
      </c>
      <c r="DN43" s="1098">
        <v>4</v>
      </c>
      <c r="DO43" s="1098" t="str">
        <f t="shared" si="1"/>
        <v>処遇加算Ⅱ特定加算Ⅱベア加算から新加算Ⅳ</v>
      </c>
      <c r="DP43" s="1000">
        <f t="shared" si="85"/>
        <v>-2.6999999999999968e-002</v>
      </c>
      <c r="DQ43" s="1000">
        <f t="shared" si="85"/>
        <v>-2.6999999999999996e-002</v>
      </c>
      <c r="DR43" s="1000">
        <f t="shared" si="85"/>
        <v>-2.6999999999999968e-002</v>
      </c>
      <c r="DS43" s="1000">
        <f t="shared" si="85"/>
        <v>-2.6999999999999996e-002</v>
      </c>
      <c r="DT43" s="1000" t="e">
        <f t="shared" si="85"/>
        <v>#VALUE!</v>
      </c>
      <c r="DU43" s="1000">
        <f t="shared" si="85"/>
        <v>-1.0000000000000009e-003</v>
      </c>
      <c r="DV43" s="1000" t="e">
        <f t="shared" si="85"/>
        <v>#VALUE!</v>
      </c>
      <c r="DW43" s="1000" t="e">
        <f t="shared" si="85"/>
        <v>#VALUE!</v>
      </c>
      <c r="DX43" s="1000">
        <f t="shared" si="85"/>
        <v>5.0000000000000044e-003</v>
      </c>
      <c r="DY43" s="1000">
        <f t="shared" si="85"/>
        <v>-2.2999999999999993e-002</v>
      </c>
      <c r="DZ43" s="1000">
        <f t="shared" si="85"/>
        <v>-2.2999999999999993e-002</v>
      </c>
      <c r="EA43" s="1000">
        <f t="shared" si="85"/>
        <v>-6.0000000000000053e-003</v>
      </c>
      <c r="EB43" s="1000">
        <f t="shared" si="85"/>
        <v>-6.0000000000000053e-003</v>
      </c>
      <c r="EC43" s="1000">
        <f t="shared" si="85"/>
        <v>-6.0000000000000053e-003</v>
      </c>
      <c r="ED43" s="1000">
        <f t="shared" si="85"/>
        <v>-6.0000000000000053e-003</v>
      </c>
      <c r="EE43" s="1000" t="e">
        <f t="shared" si="85"/>
        <v>#VALUE!</v>
      </c>
      <c r="EF43" s="1000">
        <f t="shared" si="85"/>
        <v>-6.0000000000000053e-003</v>
      </c>
      <c r="EG43" s="1000">
        <f t="shared" si="85"/>
        <v>0</v>
      </c>
      <c r="EH43" s="1000">
        <f t="shared" si="85"/>
        <v>0</v>
      </c>
      <c r="EI43" s="1000">
        <f t="shared" si="85"/>
        <v>0</v>
      </c>
      <c r="EJ43" s="1000">
        <f t="shared" si="85"/>
        <v>7.0000000000000062e-003</v>
      </c>
      <c r="EK43" s="1000">
        <f t="shared" si="85"/>
        <v>7.0000000000000062e-003</v>
      </c>
      <c r="EL43" s="1000">
        <f t="shared" si="85"/>
        <v>7.0000000000000062e-003</v>
      </c>
      <c r="EM43" s="1000" t="e">
        <f t="shared" si="85"/>
        <v>#VALUE!</v>
      </c>
      <c r="EN43" s="1000" t="e">
        <f t="shared" si="85"/>
        <v>#VALUE!</v>
      </c>
      <c r="EO43" s="1000">
        <f t="shared" si="85"/>
        <v>-8.0000000000000071e-003</v>
      </c>
      <c r="EP43" s="1000">
        <f t="shared" si="85"/>
        <v>-8.0000000000000071e-003</v>
      </c>
      <c r="EQ43" s="1000" t="e">
        <f t="shared" si="85"/>
        <v>#VALUE!</v>
      </c>
      <c r="ER43" s="1000" t="e">
        <f t="shared" si="85"/>
        <v>#VALUE!</v>
      </c>
      <c r="ES43" s="1000" t="e">
        <f t="shared" si="85"/>
        <v>#VALUE!</v>
      </c>
      <c r="ET43" s="1000" t="e">
        <f t="shared" si="85"/>
        <v>#VALUE!</v>
      </c>
      <c r="EU43" s="1000" t="e">
        <f t="shared" si="85"/>
        <v>#VALUE!</v>
      </c>
      <c r="EV43" s="1000" t="e">
        <f t="shared" si="85"/>
        <v>#VALUE!</v>
      </c>
      <c r="EY43" s="1098" t="s">
        <v>2250</v>
      </c>
      <c r="EZ43" s="1000">
        <f t="shared" si="86"/>
        <v>-9.8901098901098772e-002</v>
      </c>
      <c r="FA43" s="1000">
        <f t="shared" si="86"/>
        <v>-0.12328767123287669</v>
      </c>
      <c r="FB43" s="1000">
        <f t="shared" si="86"/>
        <v>-9.8901098901098772e-002</v>
      </c>
      <c r="FC43" s="1000">
        <f t="shared" si="86"/>
        <v>-0.10887096774193548</v>
      </c>
      <c r="FD43" s="1021" t="s">
        <v>2187</v>
      </c>
      <c r="FE43" s="1000">
        <f>DU43/CD6</f>
        <v>-1.8181818181818202e-002</v>
      </c>
      <c r="FF43" s="1021" t="s">
        <v>2187</v>
      </c>
      <c r="FG43" s="1021" t="s">
        <v>2187</v>
      </c>
      <c r="FH43" s="1000">
        <f t="shared" si="87"/>
        <v>5.0505050505050546e-002</v>
      </c>
      <c r="FI43" s="1000">
        <f t="shared" si="87"/>
        <v>-0.28749999999999992</v>
      </c>
      <c r="FJ43" s="1000">
        <f t="shared" si="87"/>
        <v>-0.28749999999999992</v>
      </c>
      <c r="FK43" s="1000">
        <f t="shared" si="87"/>
        <v>-8.6956521739130516e-002</v>
      </c>
      <c r="FL43" s="1000">
        <f t="shared" si="87"/>
        <v>-8.6956521739130516e-002</v>
      </c>
      <c r="FM43" s="1000">
        <f t="shared" si="87"/>
        <v>-9.5238095238095316e-002</v>
      </c>
      <c r="FN43" s="1000">
        <f t="shared" si="87"/>
        <v>-9.6774193548387177e-002</v>
      </c>
      <c r="FO43" s="1021" t="s">
        <v>2187</v>
      </c>
      <c r="FP43" s="1000">
        <f t="shared" si="88"/>
        <v>-8.6956521739130516e-002</v>
      </c>
      <c r="FQ43" s="1000">
        <f t="shared" si="88"/>
        <v>0</v>
      </c>
      <c r="FR43" s="1000">
        <f t="shared" si="88"/>
        <v>0</v>
      </c>
      <c r="FS43" s="1000">
        <f t="shared" si="88"/>
        <v>0</v>
      </c>
      <c r="FT43" s="1000">
        <f t="shared" si="88"/>
        <v>7.2916666666666727e-002</v>
      </c>
      <c r="FU43" s="1000">
        <f t="shared" si="88"/>
        <v>5.4263565891472916e-002</v>
      </c>
      <c r="FV43" s="1000">
        <f t="shared" si="88"/>
        <v>7.1428571428571494e-002</v>
      </c>
      <c r="FW43" s="1021" t="s">
        <v>2187</v>
      </c>
      <c r="FX43" s="1021" t="s">
        <v>2187</v>
      </c>
      <c r="FY43" s="1000">
        <f t="shared" si="89"/>
        <v>-5.6737588652482324e-002</v>
      </c>
      <c r="FZ43" s="1000">
        <f t="shared" si="89"/>
        <v>-6.2992125984252023e-002</v>
      </c>
      <c r="GA43" s="1021" t="s">
        <v>2187</v>
      </c>
      <c r="GB43" s="1021" t="s">
        <v>2187</v>
      </c>
      <c r="GC43" s="1021" t="s">
        <v>2187</v>
      </c>
      <c r="GD43" s="1021" t="s">
        <v>2187</v>
      </c>
      <c r="GE43" s="1021" t="s">
        <v>2187</v>
      </c>
      <c r="GF43" s="1021" t="s">
        <v>2187</v>
      </c>
    </row>
    <row r="44" spans="117:188">
      <c r="DM44" s="1098">
        <v>9</v>
      </c>
      <c r="DN44" s="1098">
        <v>8</v>
      </c>
      <c r="DO44" s="1098" t="str">
        <f t="shared" si="1"/>
        <v>処遇加算Ⅱ特定加算Ⅱベア加算から新加算Ⅴ（４）</v>
      </c>
      <c r="DP44" s="1000">
        <f t="shared" ref="DP44:EV44" si="90">BY10-AN$11</f>
        <v>2.8000000000000025e-002</v>
      </c>
      <c r="DQ44" s="1000">
        <f t="shared" si="90"/>
        <v>2.8000000000000025e-002</v>
      </c>
      <c r="DR44" s="1000">
        <f t="shared" si="90"/>
        <v>2.8000000000000025e-002</v>
      </c>
      <c r="DS44" s="1000">
        <f t="shared" si="90"/>
        <v>2.8000000000000025e-002</v>
      </c>
      <c r="DT44" s="1000" t="e">
        <f t="shared" si="90"/>
        <v>#VALUE!</v>
      </c>
      <c r="DU44" s="1000">
        <f t="shared" si="90"/>
        <v>1.1999999999999997e-002</v>
      </c>
      <c r="DV44" s="1000" t="e">
        <f t="shared" si="90"/>
        <v>#VALUE!</v>
      </c>
      <c r="DW44" s="1000" t="e">
        <f t="shared" si="90"/>
        <v>#VALUE!</v>
      </c>
      <c r="DX44" s="1000">
        <f t="shared" si="90"/>
        <v>2.3999999999999994e-002</v>
      </c>
      <c r="DY44" s="1000">
        <f t="shared" si="90"/>
        <v>1.2999999999999998e-002</v>
      </c>
      <c r="DZ44" s="1000">
        <f t="shared" si="90"/>
        <v>1.2999999999999998e-002</v>
      </c>
      <c r="EA44" s="1000" t="e">
        <f t="shared" si="90"/>
        <v>#VALUE!</v>
      </c>
      <c r="EB44" s="1000">
        <f t="shared" si="90"/>
        <v>8.9999999999999941e-003</v>
      </c>
      <c r="EC44" s="1000">
        <f t="shared" si="90"/>
        <v>8.9999999999999941e-003</v>
      </c>
      <c r="ED44" s="1000">
        <f t="shared" si="90"/>
        <v>8.9999999999999941e-003</v>
      </c>
      <c r="EE44" s="1000" t="e">
        <f t="shared" si="90"/>
        <v>#VALUE!</v>
      </c>
      <c r="EF44" s="1000">
        <f t="shared" si="90"/>
        <v>8.9999999999999941e-003</v>
      </c>
      <c r="EG44" s="1000">
        <f t="shared" si="90"/>
        <v>1.6e-002</v>
      </c>
      <c r="EH44" s="1000">
        <f t="shared" si="90"/>
        <v>1.6e-002</v>
      </c>
      <c r="EI44" s="1000">
        <f t="shared" si="90"/>
        <v>1.5999999999999986e-002</v>
      </c>
      <c r="EJ44" s="1000">
        <f t="shared" si="90"/>
        <v>1.7000000000000001e-002</v>
      </c>
      <c r="EK44" s="1000">
        <f t="shared" si="90"/>
        <v>1.7000000000000015e-002</v>
      </c>
      <c r="EL44" s="1000">
        <f t="shared" si="90"/>
        <v>1.7000000000000001e-002</v>
      </c>
      <c r="EM44" s="1000" t="e">
        <f t="shared" si="90"/>
        <v>#VALUE!</v>
      </c>
      <c r="EN44" s="1000" t="e">
        <f t="shared" si="90"/>
        <v>#VALUE!</v>
      </c>
      <c r="EO44" s="1000">
        <f t="shared" si="90"/>
        <v>3.1e-002</v>
      </c>
      <c r="EP44" s="1000">
        <f t="shared" si="90"/>
        <v>3.1e-002</v>
      </c>
      <c r="EQ44" s="1000" t="e">
        <f t="shared" si="90"/>
        <v>#VALUE!</v>
      </c>
      <c r="ER44" s="1000" t="e">
        <f t="shared" si="90"/>
        <v>#VALUE!</v>
      </c>
      <c r="ES44" s="1000" t="e">
        <f t="shared" si="90"/>
        <v>#VALUE!</v>
      </c>
      <c r="ET44" s="1000" t="e">
        <f t="shared" si="90"/>
        <v>#VALUE!</v>
      </c>
      <c r="EU44" s="1000" t="e">
        <f t="shared" si="90"/>
        <v>#VALUE!</v>
      </c>
      <c r="EV44" s="1000" t="e">
        <f t="shared" si="90"/>
        <v>#VALUE!</v>
      </c>
      <c r="EY44" s="1098" t="s">
        <v>1297</v>
      </c>
      <c r="EZ44" s="1000">
        <f>DP44/BY10</f>
        <v>8.5365853658536661e-002</v>
      </c>
      <c r="FA44" s="1000">
        <f>DQ44/BZ10</f>
        <v>0.10218978102189789</v>
      </c>
      <c r="FB44" s="1000">
        <f>DR44/CA10</f>
        <v>8.5365853658536661e-002</v>
      </c>
      <c r="FC44" s="1000">
        <f>DS44/CB10</f>
        <v>9.2409240924092501e-002</v>
      </c>
      <c r="FD44" s="1021" t="s">
        <v>2187</v>
      </c>
      <c r="FE44" s="1000">
        <f>DU44/CD10</f>
        <v>0.1764705882352941</v>
      </c>
      <c r="FF44" s="1021" t="s">
        <v>2187</v>
      </c>
      <c r="FG44" s="1021" t="s">
        <v>2187</v>
      </c>
      <c r="FH44" s="1000">
        <f>DX44/CG10</f>
        <v>0.20338983050847453</v>
      </c>
      <c r="FI44" s="1000">
        <f>DY44/CH10</f>
        <v>0.11206896551724137</v>
      </c>
      <c r="FJ44" s="1000">
        <f>DZ44/CI10</f>
        <v>0.11206896551724137</v>
      </c>
      <c r="FK44" s="1021" t="s">
        <v>2187</v>
      </c>
      <c r="FL44" s="1000">
        <f>EB44/CK10</f>
        <v>0.10714285714285708</v>
      </c>
      <c r="FM44" s="1000">
        <f>EC44/CL10</f>
        <v>0.11538461538461531</v>
      </c>
      <c r="FN44" s="1000">
        <f>ED44/CM10</f>
        <v>0.11688311688311681</v>
      </c>
      <c r="FO44" s="1021" t="s">
        <v>2187</v>
      </c>
      <c r="FP44" s="1000">
        <f t="shared" ref="FP44:FV44" si="91">EF44/CO10</f>
        <v>0.10714285714285708</v>
      </c>
      <c r="FQ44" s="1000">
        <f t="shared" si="91"/>
        <v>0.13223140495867769</v>
      </c>
      <c r="FR44" s="1000">
        <f t="shared" si="91"/>
        <v>0.13223140495867769</v>
      </c>
      <c r="FS44" s="1000">
        <f t="shared" si="91"/>
        <v>9.5238095238095163e-002</v>
      </c>
      <c r="FT44" s="1000">
        <f t="shared" si="91"/>
        <v>0.16037735849056606</v>
      </c>
      <c r="FU44" s="1000">
        <f t="shared" si="91"/>
        <v>0.1223021582733814</v>
      </c>
      <c r="FV44" s="1000">
        <f t="shared" si="91"/>
        <v>0.15740740740740741</v>
      </c>
      <c r="FW44" s="1021" t="s">
        <v>2187</v>
      </c>
      <c r="FX44" s="1021" t="s">
        <v>2187</v>
      </c>
      <c r="FY44" s="1000">
        <f>EO44/CX10</f>
        <v>0.17222222222222222</v>
      </c>
      <c r="FZ44" s="1000">
        <f>EP44/CY10</f>
        <v>0.18674698795180722</v>
      </c>
      <c r="GA44" s="1021" t="s">
        <v>2187</v>
      </c>
      <c r="GB44" s="1021" t="s">
        <v>2187</v>
      </c>
      <c r="GC44" s="1021" t="s">
        <v>2187</v>
      </c>
      <c r="GD44" s="1021" t="s">
        <v>2187</v>
      </c>
      <c r="GE44" s="1021" t="s">
        <v>2187</v>
      </c>
      <c r="GF44" s="1021" t="s">
        <v>2187</v>
      </c>
    </row>
    <row r="45" spans="117:188">
      <c r="DM45" s="1098">
        <v>10</v>
      </c>
      <c r="DN45" s="1098">
        <v>1</v>
      </c>
      <c r="DO45" s="1098" t="str">
        <f t="shared" si="1"/>
        <v>処遇加算Ⅱ特定加算Ⅱベア加算なしから新加算Ⅰ</v>
      </c>
      <c r="DP45" s="1000">
        <f t="shared" ref="DP45:EV48" si="92">BY3-AN$12</f>
        <v>0.16200000000000003</v>
      </c>
      <c r="DQ45" s="1000">
        <f t="shared" si="92"/>
        <v>0.14200000000000004</v>
      </c>
      <c r="DR45" s="1000">
        <f t="shared" si="92"/>
        <v>0.16200000000000003</v>
      </c>
      <c r="DS45" s="1000">
        <f t="shared" si="92"/>
        <v>0.15200000000000002</v>
      </c>
      <c r="DT45" s="1000" t="e">
        <f t="shared" si="92"/>
        <v>#VALUE!</v>
      </c>
      <c r="DU45" s="1000">
        <f t="shared" si="92"/>
        <v>3.599999999999999e-002</v>
      </c>
      <c r="DV45" s="1000" t="e">
        <f t="shared" si="92"/>
        <v>#VALUE!</v>
      </c>
      <c r="DW45" s="1000" t="e">
        <f t="shared" si="92"/>
        <v>#VALUE!</v>
      </c>
      <c r="DX45" s="1000">
        <f t="shared" si="92"/>
        <v>7.1000000000000008e-002</v>
      </c>
      <c r="DY45" s="1000">
        <f t="shared" si="92"/>
        <v>5.3000000000000019e-002</v>
      </c>
      <c r="DZ45" s="1000">
        <f t="shared" si="92"/>
        <v>5.3000000000000019e-002</v>
      </c>
      <c r="EA45" s="1000">
        <f t="shared" si="92"/>
        <v>4.0999999999999995e-002</v>
      </c>
      <c r="EB45" s="1000">
        <f t="shared" si="92"/>
        <v>4.0999999999999995e-002</v>
      </c>
      <c r="EC45" s="1000">
        <f t="shared" si="92"/>
        <v>4.e-002</v>
      </c>
      <c r="ED45" s="1000">
        <f t="shared" si="92"/>
        <v>3.7999999999999999e-002</v>
      </c>
      <c r="EE45" s="1000" t="e">
        <f t="shared" si="92"/>
        <v>#VALUE!</v>
      </c>
      <c r="EF45" s="1000">
        <f t="shared" si="92"/>
        <v>4.0999999999999995e-002</v>
      </c>
      <c r="EG45" s="1000">
        <f t="shared" si="92"/>
        <v>6.8000000000000019e-002</v>
      </c>
      <c r="EH45" s="1000">
        <f t="shared" si="92"/>
        <v>6.8000000000000019e-002</v>
      </c>
      <c r="EI45" s="1000">
        <f t="shared" si="92"/>
        <v>8.4999999999999964e-002</v>
      </c>
      <c r="EJ45" s="1000">
        <f t="shared" si="92"/>
        <v>6.2000000000000013e-002</v>
      </c>
      <c r="EK45" s="1000">
        <f t="shared" si="92"/>
        <v>7.3999999999999996e-002</v>
      </c>
      <c r="EL45" s="1000">
        <f t="shared" si="92"/>
        <v>6.3000000000000014e-002</v>
      </c>
      <c r="EM45" s="1000" t="e">
        <f t="shared" si="92"/>
        <v>#VALUE!</v>
      </c>
      <c r="EN45" s="1000" t="e">
        <f t="shared" si="92"/>
        <v>#VALUE!</v>
      </c>
      <c r="EO45" s="1000">
        <f t="shared" si="92"/>
        <v>0.10000000000000003</v>
      </c>
      <c r="EP45" s="1000">
        <f t="shared" si="92"/>
        <v>9.4e-002</v>
      </c>
      <c r="EQ45" s="1000" t="e">
        <f t="shared" si="92"/>
        <v>#VALUE!</v>
      </c>
      <c r="ER45" s="1000" t="e">
        <f t="shared" si="92"/>
        <v>#VALUE!</v>
      </c>
      <c r="ES45" s="1000" t="e">
        <f t="shared" si="92"/>
        <v>#VALUE!</v>
      </c>
      <c r="ET45" s="1000" t="e">
        <f t="shared" si="92"/>
        <v>#VALUE!</v>
      </c>
      <c r="EU45" s="1000" t="e">
        <f t="shared" si="92"/>
        <v>#VALUE!</v>
      </c>
      <c r="EV45" s="1000" t="e">
        <f t="shared" si="92"/>
        <v>#VALUE!</v>
      </c>
      <c r="EY45" s="1098" t="s">
        <v>2251</v>
      </c>
      <c r="EZ45" s="1000">
        <f t="shared" ref="EZ45:FC48" si="93">DP45/BY3</f>
        <v>0.38848920863309355</v>
      </c>
      <c r="FA45" s="1000">
        <f t="shared" si="93"/>
        <v>0.41399416909621001</v>
      </c>
      <c r="FB45" s="1000">
        <f t="shared" si="93"/>
        <v>0.38848920863309355</v>
      </c>
      <c r="FC45" s="1000">
        <f t="shared" si="93"/>
        <v>0.3979057591623037</v>
      </c>
      <c r="FD45" s="1021" t="s">
        <v>2187</v>
      </c>
      <c r="FE45" s="1000">
        <f>DU45/CD3</f>
        <v>0.44444444444444436</v>
      </c>
      <c r="FF45" s="1021" t="s">
        <v>2187</v>
      </c>
      <c r="FG45" s="1021" t="s">
        <v>2187</v>
      </c>
      <c r="FH45" s="1000">
        <f t="shared" ref="FH45:FN48" si="94">DX45/CG3</f>
        <v>0.51824817518248179</v>
      </c>
      <c r="FI45" s="1000">
        <f t="shared" si="94"/>
        <v>0.38405797101449285</v>
      </c>
      <c r="FJ45" s="1000">
        <f t="shared" si="94"/>
        <v>0.38405797101449285</v>
      </c>
      <c r="FK45" s="1000">
        <f t="shared" si="94"/>
        <v>0.39805825242718446</v>
      </c>
      <c r="FL45" s="1000">
        <f t="shared" si="94"/>
        <v>0.39805825242718446</v>
      </c>
      <c r="FM45" s="1000">
        <f t="shared" si="94"/>
        <v>0.41666666666666669</v>
      </c>
      <c r="FN45" s="1000">
        <f t="shared" si="94"/>
        <v>0.40860215053763438</v>
      </c>
      <c r="FO45" s="1021" t="s">
        <v>2187</v>
      </c>
      <c r="FP45" s="1000">
        <f t="shared" ref="FP45:FV48" si="95">EF45/CO3</f>
        <v>0.39805825242718446</v>
      </c>
      <c r="FQ45" s="1000">
        <f t="shared" si="95"/>
        <v>0.46258503401360551</v>
      </c>
      <c r="FR45" s="1000">
        <f t="shared" si="95"/>
        <v>0.46258503401360551</v>
      </c>
      <c r="FS45" s="1000">
        <f t="shared" si="95"/>
        <v>0.40284360189573448</v>
      </c>
      <c r="FT45" s="1000">
        <f t="shared" si="95"/>
        <v>0.47328244274809167</v>
      </c>
      <c r="FU45" s="1000">
        <f t="shared" si="95"/>
        <v>0.42045454545454547</v>
      </c>
      <c r="FV45" s="1000">
        <f t="shared" si="95"/>
        <v>0.47014925373134336</v>
      </c>
      <c r="FW45" s="1021" t="s">
        <v>2187</v>
      </c>
      <c r="FX45" s="1021" t="s">
        <v>2187</v>
      </c>
      <c r="FY45" s="1000">
        <f t="shared" ref="FY45:FZ48" si="96">EO45/CX3</f>
        <v>0.47393364928909965</v>
      </c>
      <c r="FZ45" s="1000">
        <f t="shared" si="96"/>
        <v>0.49214659685863876</v>
      </c>
      <c r="GA45" s="1021" t="s">
        <v>2187</v>
      </c>
      <c r="GB45" s="1021" t="s">
        <v>2187</v>
      </c>
      <c r="GC45" s="1021" t="s">
        <v>2187</v>
      </c>
      <c r="GD45" s="1021" t="s">
        <v>2187</v>
      </c>
      <c r="GE45" s="1021" t="s">
        <v>2187</v>
      </c>
      <c r="GF45" s="1021" t="s">
        <v>2187</v>
      </c>
    </row>
    <row r="46" spans="117:188">
      <c r="DM46" s="1098">
        <v>10</v>
      </c>
      <c r="DN46" s="1098">
        <v>2</v>
      </c>
      <c r="DO46" s="1098" t="str">
        <f t="shared" si="1"/>
        <v>処遇加算Ⅱ特定加算Ⅱベア加算なしから新加算Ⅱ</v>
      </c>
      <c r="DP46" s="1000">
        <f t="shared" si="92"/>
        <v>0.14700000000000002</v>
      </c>
      <c r="DQ46" s="1000">
        <f t="shared" si="92"/>
        <v>0.12700000000000003</v>
      </c>
      <c r="DR46" s="1000">
        <f t="shared" si="92"/>
        <v>0.14700000000000002</v>
      </c>
      <c r="DS46" s="1000">
        <f t="shared" si="92"/>
        <v>0.13700000000000001</v>
      </c>
      <c r="DT46" s="1000" t="e">
        <f t="shared" si="92"/>
        <v>#VALUE!</v>
      </c>
      <c r="DU46" s="1000">
        <f t="shared" si="92"/>
        <v>3.4999999999999989e-002</v>
      </c>
      <c r="DV46" s="1000" t="e">
        <f t="shared" si="92"/>
        <v>#VALUE!</v>
      </c>
      <c r="DW46" s="1000" t="e">
        <f t="shared" si="92"/>
        <v>#VALUE!</v>
      </c>
      <c r="DX46" s="1000">
        <f t="shared" si="92"/>
        <v>6.9000000000000006e-002</v>
      </c>
      <c r="DY46" s="1000">
        <f t="shared" si="92"/>
        <v>4.9000000000000016e-002</v>
      </c>
      <c r="DZ46" s="1000">
        <f t="shared" si="92"/>
        <v>4.9000000000000016e-002</v>
      </c>
      <c r="EA46" s="1000">
        <f t="shared" si="92"/>
        <v>3.8999999999999993e-002</v>
      </c>
      <c r="EB46" s="1000">
        <f t="shared" si="92"/>
        <v>3.8999999999999993e-002</v>
      </c>
      <c r="EC46" s="1000">
        <f t="shared" si="92"/>
        <v>3.7999999999999999e-002</v>
      </c>
      <c r="ED46" s="1000">
        <f t="shared" si="92"/>
        <v>3.5999999999999997e-002</v>
      </c>
      <c r="EE46" s="1000" t="e">
        <f t="shared" si="92"/>
        <v>#VALUE!</v>
      </c>
      <c r="EF46" s="1000">
        <f t="shared" si="92"/>
        <v>3.8999999999999993e-002</v>
      </c>
      <c r="EG46" s="1000">
        <f t="shared" si="92"/>
        <v>6.5000000000000016e-002</v>
      </c>
      <c r="EH46" s="1000">
        <f t="shared" si="92"/>
        <v>6.5000000000000016e-002</v>
      </c>
      <c r="EI46" s="1000">
        <f t="shared" si="92"/>
        <v>8.1999999999999962e-002</v>
      </c>
      <c r="EJ46" s="1000">
        <f t="shared" si="92"/>
        <v>5.9000000000000011e-002</v>
      </c>
      <c r="EK46" s="1000">
        <f t="shared" si="92"/>
        <v>7.0999999999999994e-002</v>
      </c>
      <c r="EL46" s="1000">
        <f t="shared" si="92"/>
        <v>6.0000000000000012e-002</v>
      </c>
      <c r="EM46" s="1000" t="e">
        <f t="shared" si="92"/>
        <v>#VALUE!</v>
      </c>
      <c r="EN46" s="1000" t="e">
        <f t="shared" si="92"/>
        <v>#VALUE!</v>
      </c>
      <c r="EO46" s="1000">
        <f t="shared" si="92"/>
        <v>9.600000000000003e-002</v>
      </c>
      <c r="EP46" s="1000">
        <f t="shared" si="92"/>
        <v>9.e-002</v>
      </c>
      <c r="EQ46" s="1000" t="e">
        <f t="shared" si="92"/>
        <v>#VALUE!</v>
      </c>
      <c r="ER46" s="1000" t="e">
        <f t="shared" si="92"/>
        <v>#VALUE!</v>
      </c>
      <c r="ES46" s="1000" t="e">
        <f t="shared" si="92"/>
        <v>#VALUE!</v>
      </c>
      <c r="ET46" s="1000" t="e">
        <f t="shared" si="92"/>
        <v>#VALUE!</v>
      </c>
      <c r="EU46" s="1000" t="e">
        <f t="shared" si="92"/>
        <v>#VALUE!</v>
      </c>
      <c r="EV46" s="1000" t="e">
        <f t="shared" si="92"/>
        <v>#VALUE!</v>
      </c>
      <c r="EY46" s="1098" t="s">
        <v>514</v>
      </c>
      <c r="EZ46" s="1000">
        <f t="shared" si="93"/>
        <v>0.36567164179104478</v>
      </c>
      <c r="FA46" s="1000">
        <f t="shared" si="93"/>
        <v>0.38719512195121958</v>
      </c>
      <c r="FB46" s="1000">
        <f t="shared" si="93"/>
        <v>0.36567164179104478</v>
      </c>
      <c r="FC46" s="1000">
        <f t="shared" si="93"/>
        <v>0.37329700272479566</v>
      </c>
      <c r="FD46" s="1021" t="s">
        <v>2187</v>
      </c>
      <c r="FE46" s="1000">
        <f>DU46/CD4</f>
        <v>0.43749999999999994</v>
      </c>
      <c r="FF46" s="1021" t="s">
        <v>2187</v>
      </c>
      <c r="FG46" s="1021" t="s">
        <v>2187</v>
      </c>
      <c r="FH46" s="1000">
        <f t="shared" si="94"/>
        <v>0.51111111111111107</v>
      </c>
      <c r="FI46" s="1000">
        <f t="shared" si="94"/>
        <v>0.36567164179104489</v>
      </c>
      <c r="FJ46" s="1000">
        <f t="shared" si="94"/>
        <v>0.36567164179104489</v>
      </c>
      <c r="FK46" s="1000">
        <f t="shared" si="94"/>
        <v>0.38613861386138609</v>
      </c>
      <c r="FL46" s="1000">
        <f t="shared" si="94"/>
        <v>0.38613861386138609</v>
      </c>
      <c r="FM46" s="1000">
        <f t="shared" si="94"/>
        <v>0.40425531914893614</v>
      </c>
      <c r="FN46" s="1000">
        <f t="shared" si="94"/>
        <v>0.39560439560439559</v>
      </c>
      <c r="FO46" s="1021" t="s">
        <v>2187</v>
      </c>
      <c r="FP46" s="1000">
        <f t="shared" si="95"/>
        <v>0.38613861386138609</v>
      </c>
      <c r="FQ46" s="1000">
        <f t="shared" si="95"/>
        <v>0.45138888888888895</v>
      </c>
      <c r="FR46" s="1000">
        <f t="shared" si="95"/>
        <v>0.45138888888888895</v>
      </c>
      <c r="FS46" s="1000">
        <f t="shared" si="95"/>
        <v>0.39423076923076911</v>
      </c>
      <c r="FT46" s="1000">
        <f t="shared" si="95"/>
        <v>0.46093750000000006</v>
      </c>
      <c r="FU46" s="1000">
        <f t="shared" si="95"/>
        <v>0.41040462427745666</v>
      </c>
      <c r="FV46" s="1000">
        <f t="shared" si="95"/>
        <v>0.45801526717557262</v>
      </c>
      <c r="FW46" s="1021" t="s">
        <v>2187</v>
      </c>
      <c r="FX46" s="1021" t="s">
        <v>2187</v>
      </c>
      <c r="FY46" s="1000">
        <f t="shared" si="96"/>
        <v>0.4637681159420291</v>
      </c>
      <c r="FZ46" s="1000">
        <f t="shared" si="96"/>
        <v>0.48128342245989303</v>
      </c>
      <c r="GA46" s="1021" t="s">
        <v>2187</v>
      </c>
      <c r="GB46" s="1021" t="s">
        <v>2187</v>
      </c>
      <c r="GC46" s="1021" t="s">
        <v>2187</v>
      </c>
      <c r="GD46" s="1021" t="s">
        <v>2187</v>
      </c>
      <c r="GE46" s="1021" t="s">
        <v>2187</v>
      </c>
      <c r="GF46" s="1021" t="s">
        <v>2187</v>
      </c>
    </row>
    <row r="47" spans="117:188">
      <c r="DM47" s="1098">
        <v>10</v>
      </c>
      <c r="DN47" s="1098">
        <v>3</v>
      </c>
      <c r="DO47" s="1098" t="str">
        <f t="shared" si="1"/>
        <v>処遇加算Ⅱ特定加算Ⅱベア加算なしから新加算Ⅲ</v>
      </c>
      <c r="DP47" s="1000">
        <f t="shared" si="92"/>
        <v>9.2000000000000026e-002</v>
      </c>
      <c r="DQ47" s="1000">
        <f t="shared" si="92"/>
        <v>7.2000000000000036e-002</v>
      </c>
      <c r="DR47" s="1000">
        <f t="shared" si="92"/>
        <v>9.2000000000000026e-002</v>
      </c>
      <c r="DS47" s="1000">
        <f t="shared" si="92"/>
        <v>8.2000000000000017e-002</v>
      </c>
      <c r="DT47" s="1000" t="e">
        <f t="shared" si="92"/>
        <v>#VALUE!</v>
      </c>
      <c r="DU47" s="1000">
        <f t="shared" si="92"/>
        <v>2.1999999999999992e-002</v>
      </c>
      <c r="DV47" s="1000" t="e">
        <f t="shared" si="92"/>
        <v>#VALUE!</v>
      </c>
      <c r="DW47" s="1000" t="e">
        <f t="shared" si="92"/>
        <v>#VALUE!</v>
      </c>
      <c r="DX47" s="1000">
        <f t="shared" si="92"/>
        <v>4.9999999999999989e-002</v>
      </c>
      <c r="DY47" s="1000">
        <f t="shared" si="92"/>
        <v>1.3000000000000012e-002</v>
      </c>
      <c r="DZ47" s="1000">
        <f t="shared" si="92"/>
        <v>1.3000000000000012e-002</v>
      </c>
      <c r="EA47" s="1000">
        <f t="shared" si="92"/>
        <v>2.3999999999999994e-002</v>
      </c>
      <c r="EB47" s="1000">
        <f t="shared" si="92"/>
        <v>2.3999999999999994e-002</v>
      </c>
      <c r="EC47" s="1000">
        <f t="shared" si="92"/>
        <v>2.3e-002</v>
      </c>
      <c r="ED47" s="1000">
        <f t="shared" si="92"/>
        <v>2.0999999999999998e-002</v>
      </c>
      <c r="EE47" s="1000" t="e">
        <f t="shared" si="92"/>
        <v>#VALUE!</v>
      </c>
      <c r="EF47" s="1000">
        <f t="shared" si="92"/>
        <v>2.3999999999999994e-002</v>
      </c>
      <c r="EG47" s="1000">
        <f t="shared" si="92"/>
        <v>4.9000000000000002e-002</v>
      </c>
      <c r="EH47" s="1000">
        <f t="shared" si="92"/>
        <v>4.9000000000000002e-002</v>
      </c>
      <c r="EI47" s="1000">
        <f t="shared" si="92"/>
        <v>6.6000000000000003e-002</v>
      </c>
      <c r="EJ47" s="1000">
        <f t="shared" si="92"/>
        <v>4.9000000000000016e-002</v>
      </c>
      <c r="EK47" s="1000">
        <f t="shared" si="92"/>
        <v>6.0999999999999985e-002</v>
      </c>
      <c r="EL47" s="1000">
        <f t="shared" si="92"/>
        <v>5.0000000000000017e-002</v>
      </c>
      <c r="EM47" s="1000" t="e">
        <f t="shared" si="92"/>
        <v>#VALUE!</v>
      </c>
      <c r="EN47" s="1000" t="e">
        <f t="shared" si="92"/>
        <v>#VALUE!</v>
      </c>
      <c r="EO47" s="1000">
        <f t="shared" si="92"/>
        <v>5.7000000000000023e-002</v>
      </c>
      <c r="EP47" s="1000">
        <f t="shared" si="92"/>
        <v>5.099999999999999e-002</v>
      </c>
      <c r="EQ47" s="1000" t="e">
        <f t="shared" si="92"/>
        <v>#VALUE!</v>
      </c>
      <c r="ER47" s="1000" t="e">
        <f t="shared" si="92"/>
        <v>#VALUE!</v>
      </c>
      <c r="ES47" s="1000" t="e">
        <f t="shared" si="92"/>
        <v>#VALUE!</v>
      </c>
      <c r="ET47" s="1000" t="e">
        <f t="shared" si="92"/>
        <v>#VALUE!</v>
      </c>
      <c r="EU47" s="1000" t="e">
        <f t="shared" si="92"/>
        <v>#VALUE!</v>
      </c>
      <c r="EV47" s="1000" t="e">
        <f t="shared" si="92"/>
        <v>#VALUE!</v>
      </c>
      <c r="EY47" s="1098" t="s">
        <v>2252</v>
      </c>
      <c r="EZ47" s="1000">
        <f t="shared" si="93"/>
        <v>0.2651296829971182</v>
      </c>
      <c r="FA47" s="1000">
        <f t="shared" si="93"/>
        <v>0.26373626373626385</v>
      </c>
      <c r="FB47" s="1000">
        <f t="shared" si="93"/>
        <v>0.2651296829971182</v>
      </c>
      <c r="FC47" s="1000">
        <f t="shared" si="93"/>
        <v>0.26282051282051289</v>
      </c>
      <c r="FD47" s="1021" t="s">
        <v>2187</v>
      </c>
      <c r="FE47" s="1000">
        <f>DU47/CD5</f>
        <v>0.32835820895522383</v>
      </c>
      <c r="FF47" s="1021" t="s">
        <v>2187</v>
      </c>
      <c r="FG47" s="1021" t="s">
        <v>2187</v>
      </c>
      <c r="FH47" s="1000">
        <f t="shared" si="94"/>
        <v>0.43103448275862061</v>
      </c>
      <c r="FI47" s="1000">
        <f t="shared" si="94"/>
        <v>0.13265306122448992</v>
      </c>
      <c r="FJ47" s="1000">
        <f t="shared" si="94"/>
        <v>0.13265306122448992</v>
      </c>
      <c r="FK47" s="1000">
        <f t="shared" si="94"/>
        <v>0.27906976744186041</v>
      </c>
      <c r="FL47" s="1000">
        <f t="shared" si="94"/>
        <v>0.27906976744186041</v>
      </c>
      <c r="FM47" s="1000">
        <f t="shared" si="94"/>
        <v>0.29113924050632911</v>
      </c>
      <c r="FN47" s="1000">
        <f t="shared" si="94"/>
        <v>0.27631578947368418</v>
      </c>
      <c r="FO47" s="1021" t="s">
        <v>2187</v>
      </c>
      <c r="FP47" s="1000">
        <f t="shared" si="95"/>
        <v>0.27906976744186041</v>
      </c>
      <c r="FQ47" s="1000">
        <f t="shared" si="95"/>
        <v>0.3828125</v>
      </c>
      <c r="FR47" s="1000">
        <f t="shared" si="95"/>
        <v>0.3828125</v>
      </c>
      <c r="FS47" s="1000">
        <f t="shared" si="95"/>
        <v>0.34375</v>
      </c>
      <c r="FT47" s="1000">
        <f t="shared" si="95"/>
        <v>0.41525423728813571</v>
      </c>
      <c r="FU47" s="1000">
        <f t="shared" si="95"/>
        <v>0.37423312883435578</v>
      </c>
      <c r="FV47" s="1000">
        <f t="shared" si="95"/>
        <v>0.41322314049586789</v>
      </c>
      <c r="FW47" s="1021" t="s">
        <v>2187</v>
      </c>
      <c r="FX47" s="1021" t="s">
        <v>2187</v>
      </c>
      <c r="FY47" s="1000">
        <f t="shared" si="96"/>
        <v>0.33928571428571441</v>
      </c>
      <c r="FZ47" s="1000">
        <f t="shared" si="96"/>
        <v>0.34459459459459452</v>
      </c>
      <c r="GA47" s="1021" t="s">
        <v>2187</v>
      </c>
      <c r="GB47" s="1021" t="s">
        <v>2187</v>
      </c>
      <c r="GC47" s="1021" t="s">
        <v>2187</v>
      </c>
      <c r="GD47" s="1021" t="s">
        <v>2187</v>
      </c>
      <c r="GE47" s="1021" t="s">
        <v>2187</v>
      </c>
      <c r="GF47" s="1021" t="s">
        <v>2187</v>
      </c>
    </row>
    <row r="48" spans="117:188">
      <c r="DM48" s="1098">
        <v>10</v>
      </c>
      <c r="DN48" s="1098">
        <v>4</v>
      </c>
      <c r="DO48" s="1098" t="str">
        <f t="shared" si="1"/>
        <v>処遇加算Ⅱ特定加算Ⅱベア加算なしから新加算Ⅳ</v>
      </c>
      <c r="DP48" s="1000">
        <f t="shared" si="92"/>
        <v>1.8000000000000016e-002</v>
      </c>
      <c r="DQ48" s="1000">
        <f t="shared" si="92"/>
        <v>1.8000000000000016e-002</v>
      </c>
      <c r="DR48" s="1000">
        <f t="shared" si="92"/>
        <v>1.8000000000000016e-002</v>
      </c>
      <c r="DS48" s="1000">
        <f t="shared" si="92"/>
        <v>1.7999999999999988e-002</v>
      </c>
      <c r="DT48" s="1000" t="e">
        <f t="shared" si="92"/>
        <v>#VALUE!</v>
      </c>
      <c r="DU48" s="1000">
        <f t="shared" si="92"/>
        <v>9.999999999999995e-003</v>
      </c>
      <c r="DV48" s="1000" t="e">
        <f t="shared" si="92"/>
        <v>#VALUE!</v>
      </c>
      <c r="DW48" s="1000" t="e">
        <f t="shared" si="92"/>
        <v>#VALUE!</v>
      </c>
      <c r="DX48" s="1000">
        <f t="shared" si="92"/>
        <v>3.3000000000000002e-002</v>
      </c>
      <c r="DY48" s="1000">
        <f t="shared" si="92"/>
        <v>-4.9999999999999906e-003</v>
      </c>
      <c r="DZ48" s="1000">
        <f t="shared" si="92"/>
        <v>-4.9999999999999906e-003</v>
      </c>
      <c r="EA48" s="1000">
        <f t="shared" si="92"/>
        <v>6.9999999999999923e-003</v>
      </c>
      <c r="EB48" s="1000">
        <f t="shared" si="92"/>
        <v>6.9999999999999923e-003</v>
      </c>
      <c r="EC48" s="1000">
        <f t="shared" si="92"/>
        <v>6.9999999999999993e-003</v>
      </c>
      <c r="ED48" s="1000">
        <f t="shared" si="92"/>
        <v>6.9999999999999993e-003</v>
      </c>
      <c r="EE48" s="1000" t="e">
        <f t="shared" si="92"/>
        <v>#VALUE!</v>
      </c>
      <c r="EF48" s="1000">
        <f t="shared" si="92"/>
        <v>6.9999999999999923e-003</v>
      </c>
      <c r="EG48" s="1000">
        <f t="shared" si="92"/>
        <v>2.5999999999999995e-002</v>
      </c>
      <c r="EH48" s="1000">
        <f t="shared" si="92"/>
        <v>2.5999999999999995e-002</v>
      </c>
      <c r="EI48" s="1000">
        <f t="shared" si="92"/>
        <v>2.6000000000000023e-002</v>
      </c>
      <c r="EJ48" s="1000">
        <f t="shared" si="92"/>
        <v>2.700000000000001e-002</v>
      </c>
      <c r="EK48" s="1000">
        <f t="shared" si="92"/>
        <v>2.700000000000001e-002</v>
      </c>
      <c r="EL48" s="1000">
        <f t="shared" si="92"/>
        <v>2.700000000000001e-002</v>
      </c>
      <c r="EM48" s="1000" t="e">
        <f t="shared" si="92"/>
        <v>#VALUE!</v>
      </c>
      <c r="EN48" s="1000" t="e">
        <f t="shared" si="92"/>
        <v>#VALUE!</v>
      </c>
      <c r="EO48" s="1000">
        <f t="shared" si="92"/>
        <v>3.e-002</v>
      </c>
      <c r="EP48" s="1000">
        <f t="shared" si="92"/>
        <v>3.e-002</v>
      </c>
      <c r="EQ48" s="1000" t="e">
        <f t="shared" si="92"/>
        <v>#VALUE!</v>
      </c>
      <c r="ER48" s="1000" t="e">
        <f t="shared" si="92"/>
        <v>#VALUE!</v>
      </c>
      <c r="ES48" s="1000" t="e">
        <f t="shared" si="92"/>
        <v>#VALUE!</v>
      </c>
      <c r="ET48" s="1000" t="e">
        <f t="shared" si="92"/>
        <v>#VALUE!</v>
      </c>
      <c r="EU48" s="1000" t="e">
        <f t="shared" si="92"/>
        <v>#VALUE!</v>
      </c>
      <c r="EV48" s="1000" t="e">
        <f t="shared" si="92"/>
        <v>#VALUE!</v>
      </c>
      <c r="EY48" s="1098" t="s">
        <v>2253</v>
      </c>
      <c r="EZ48" s="1000">
        <f t="shared" si="93"/>
        <v>6.5934065934065991e-002</v>
      </c>
      <c r="FA48" s="1000">
        <f t="shared" si="93"/>
        <v>8.2191780821917887e-002</v>
      </c>
      <c r="FB48" s="1000">
        <f t="shared" si="93"/>
        <v>6.5934065934065991e-002</v>
      </c>
      <c r="FC48" s="1000">
        <f t="shared" si="93"/>
        <v>7.2580645161290286e-002</v>
      </c>
      <c r="FD48" s="1021" t="s">
        <v>2187</v>
      </c>
      <c r="FE48" s="1000">
        <f>DU48/CD6</f>
        <v>0.18181818181818174</v>
      </c>
      <c r="FF48" s="1021" t="s">
        <v>2187</v>
      </c>
      <c r="FG48" s="1021" t="s">
        <v>2187</v>
      </c>
      <c r="FH48" s="1000">
        <f t="shared" si="94"/>
        <v>0.33333333333333331</v>
      </c>
      <c r="FI48" s="1000">
        <f t="shared" si="94"/>
        <v>-6.2499999999999882e-002</v>
      </c>
      <c r="FJ48" s="1000">
        <f t="shared" si="94"/>
        <v>-6.2499999999999882e-002</v>
      </c>
      <c r="FK48" s="1000">
        <f t="shared" si="94"/>
        <v>0.10144927536231874</v>
      </c>
      <c r="FL48" s="1000">
        <f t="shared" si="94"/>
        <v>0.10144927536231874</v>
      </c>
      <c r="FM48" s="1000">
        <f t="shared" si="94"/>
        <v>0.1111111111111111</v>
      </c>
      <c r="FN48" s="1000">
        <f t="shared" si="94"/>
        <v>0.1129032258064516</v>
      </c>
      <c r="FO48" s="1021" t="s">
        <v>2187</v>
      </c>
      <c r="FP48" s="1000">
        <f t="shared" si="95"/>
        <v>0.10144927536231874</v>
      </c>
      <c r="FQ48" s="1000">
        <f t="shared" si="95"/>
        <v>0.24761904761904757</v>
      </c>
      <c r="FR48" s="1000">
        <f t="shared" si="95"/>
        <v>0.24761904761904757</v>
      </c>
      <c r="FS48" s="1000">
        <f t="shared" si="95"/>
        <v>0.17105263157894748</v>
      </c>
      <c r="FT48" s="1000">
        <f t="shared" si="95"/>
        <v>0.28125000000000011</v>
      </c>
      <c r="FU48" s="1000">
        <f t="shared" si="95"/>
        <v>0.20930232558139542</v>
      </c>
      <c r="FV48" s="1000">
        <f t="shared" si="95"/>
        <v>0.27551020408163274</v>
      </c>
      <c r="FW48" s="1021" t="s">
        <v>2187</v>
      </c>
      <c r="FX48" s="1021" t="s">
        <v>2187</v>
      </c>
      <c r="FY48" s="1000">
        <f t="shared" si="96"/>
        <v>0.21276595744680851</v>
      </c>
      <c r="FZ48" s="1000">
        <f t="shared" si="96"/>
        <v>0.23622047244094488</v>
      </c>
      <c r="GA48" s="1021" t="s">
        <v>2187</v>
      </c>
      <c r="GB48" s="1021" t="s">
        <v>2187</v>
      </c>
      <c r="GC48" s="1021" t="s">
        <v>2187</v>
      </c>
      <c r="GD48" s="1021" t="s">
        <v>2187</v>
      </c>
      <c r="GE48" s="1021" t="s">
        <v>2187</v>
      </c>
      <c r="GF48" s="1021" t="s">
        <v>2187</v>
      </c>
    </row>
    <row r="49" spans="117:188" ht="24">
      <c r="DM49" s="1098">
        <v>10</v>
      </c>
      <c r="DN49" s="1098">
        <v>10</v>
      </c>
      <c r="DO49" s="1098" t="str">
        <f t="shared" si="1"/>
        <v>処遇加算Ⅱ特定加算Ⅱベア加算なしから新加算Ⅴ（６）</v>
      </c>
      <c r="DP49" s="1000">
        <f t="shared" ref="DP49:EV49" si="97">BY12-AN$12</f>
        <v>2.8000000000000025e-002</v>
      </c>
      <c r="DQ49" s="1000">
        <f t="shared" si="97"/>
        <v>2.7999999999999997e-002</v>
      </c>
      <c r="DR49" s="1000">
        <f t="shared" si="97"/>
        <v>2.8000000000000025e-002</v>
      </c>
      <c r="DS49" s="1000">
        <f t="shared" si="97"/>
        <v>2.8000000000000025e-002</v>
      </c>
      <c r="DT49" s="1000" t="e">
        <f t="shared" si="97"/>
        <v>#VALUE!</v>
      </c>
      <c r="DU49" s="1000">
        <f t="shared" si="97"/>
        <v>1.1999999999999997e-002</v>
      </c>
      <c r="DV49" s="1000" t="e">
        <f t="shared" si="97"/>
        <v>#VALUE!</v>
      </c>
      <c r="DW49" s="1000" t="e">
        <f t="shared" si="97"/>
        <v>#VALUE!</v>
      </c>
      <c r="DX49" s="1000">
        <f t="shared" si="97"/>
        <v>2.3999999999999994e-002</v>
      </c>
      <c r="DY49" s="1000">
        <f t="shared" si="97"/>
        <v>1.2999999999999998e-002</v>
      </c>
      <c r="DZ49" s="1000">
        <f t="shared" si="97"/>
        <v>1.2999999999999998e-002</v>
      </c>
      <c r="EA49" s="1000" t="e">
        <f t="shared" si="97"/>
        <v>#VALUE!</v>
      </c>
      <c r="EB49" s="1000">
        <f t="shared" si="97"/>
        <v>8.9999999999999941e-003</v>
      </c>
      <c r="EC49" s="1000">
        <f t="shared" si="97"/>
        <v>9.0000000000000011e-003</v>
      </c>
      <c r="ED49" s="1000">
        <f t="shared" si="97"/>
        <v>9.0000000000000011e-003</v>
      </c>
      <c r="EE49" s="1000" t="e">
        <f t="shared" si="97"/>
        <v>#VALUE!</v>
      </c>
      <c r="EF49" s="1000">
        <f t="shared" si="97"/>
        <v>8.9999999999999941e-003</v>
      </c>
      <c r="EG49" s="1000">
        <f t="shared" si="97"/>
        <v>1.6e-002</v>
      </c>
      <c r="EH49" s="1000">
        <f t="shared" si="97"/>
        <v>1.6e-002</v>
      </c>
      <c r="EI49" s="1000">
        <f t="shared" si="97"/>
        <v>1.6000000000000014e-002</v>
      </c>
      <c r="EJ49" s="1000">
        <f t="shared" si="97"/>
        <v>1.7000000000000001e-002</v>
      </c>
      <c r="EK49" s="1000">
        <f t="shared" si="97"/>
        <v>1.7000000000000001e-002</v>
      </c>
      <c r="EL49" s="1000">
        <f t="shared" si="97"/>
        <v>1.7000000000000001e-002</v>
      </c>
      <c r="EM49" s="1000" t="e">
        <f t="shared" si="97"/>
        <v>#VALUE!</v>
      </c>
      <c r="EN49" s="1000" t="e">
        <f t="shared" si="97"/>
        <v>#VALUE!</v>
      </c>
      <c r="EO49" s="1000">
        <f t="shared" si="97"/>
        <v>3.1e-002</v>
      </c>
      <c r="EP49" s="1000">
        <f t="shared" si="97"/>
        <v>3.1e-002</v>
      </c>
      <c r="EQ49" s="1000" t="e">
        <f t="shared" si="97"/>
        <v>#VALUE!</v>
      </c>
      <c r="ER49" s="1000" t="e">
        <f t="shared" si="97"/>
        <v>#VALUE!</v>
      </c>
      <c r="ES49" s="1000" t="e">
        <f t="shared" si="97"/>
        <v>#VALUE!</v>
      </c>
      <c r="ET49" s="1000" t="e">
        <f t="shared" si="97"/>
        <v>#VALUE!</v>
      </c>
      <c r="EU49" s="1000" t="e">
        <f t="shared" si="97"/>
        <v>#VALUE!</v>
      </c>
      <c r="EV49" s="1000" t="e">
        <f t="shared" si="97"/>
        <v>#VALUE!</v>
      </c>
      <c r="EY49" s="1098" t="s">
        <v>2254</v>
      </c>
      <c r="EZ49" s="1000">
        <f>DP49/BY12</f>
        <v>9.8939929328621987e-002</v>
      </c>
      <c r="FA49" s="1000">
        <f>DQ49/BZ12</f>
        <v>0.1222707423580786</v>
      </c>
      <c r="FB49" s="1000">
        <f>DR49/CA12</f>
        <v>9.8939929328621987e-002</v>
      </c>
      <c r="FC49" s="1000">
        <f>DS49/CB12</f>
        <v>0.10852713178294583</v>
      </c>
      <c r="FD49" s="1021" t="s">
        <v>2187</v>
      </c>
      <c r="FE49" s="1000">
        <f>DU49/CD12</f>
        <v>0.21052631578947364</v>
      </c>
      <c r="FF49" s="1021" t="s">
        <v>2187</v>
      </c>
      <c r="FG49" s="1021" t="s">
        <v>2187</v>
      </c>
      <c r="FH49" s="1000">
        <f>DX49/CG12</f>
        <v>0.26666666666666661</v>
      </c>
      <c r="FI49" s="1000">
        <f>DY49/CH12</f>
        <v>0.13265306122448978</v>
      </c>
      <c r="FJ49" s="1000">
        <f>DZ49/CI12</f>
        <v>0.13265306122448978</v>
      </c>
      <c r="FK49" s="1021" t="s">
        <v>2187</v>
      </c>
      <c r="FL49" s="1000">
        <f>EB49/CK12</f>
        <v>0.12676056338028163</v>
      </c>
      <c r="FM49" s="1000">
        <f>EC49/CL12</f>
        <v>0.13846153846153847</v>
      </c>
      <c r="FN49" s="1000">
        <f>ED49/CM12</f>
        <v>0.140625</v>
      </c>
      <c r="FO49" s="1021" t="s">
        <v>2187</v>
      </c>
      <c r="FP49" s="1000">
        <f t="shared" ref="FP49:FV49" si="98">EF49/CO12</f>
        <v>0.12676056338028163</v>
      </c>
      <c r="FQ49" s="1000">
        <f t="shared" si="98"/>
        <v>0.16842105263157894</v>
      </c>
      <c r="FR49" s="1000">
        <f t="shared" si="98"/>
        <v>0.16842105263157894</v>
      </c>
      <c r="FS49" s="1000">
        <f t="shared" si="98"/>
        <v>0.11267605633802825</v>
      </c>
      <c r="FT49" s="1000">
        <f t="shared" si="98"/>
        <v>0.19767441860465118</v>
      </c>
      <c r="FU49" s="1000">
        <f t="shared" si="98"/>
        <v>0.14285714285714288</v>
      </c>
      <c r="FV49" s="1000">
        <f t="shared" si="98"/>
        <v>0.1931818181818182</v>
      </c>
      <c r="FW49" s="1021" t="s">
        <v>2187</v>
      </c>
      <c r="FX49" s="1021" t="s">
        <v>2187</v>
      </c>
      <c r="FY49" s="1000">
        <f>EO49/CX12</f>
        <v>0.21830985915492959</v>
      </c>
      <c r="FZ49" s="1000">
        <f>EP49/CY12</f>
        <v>0.2421875</v>
      </c>
      <c r="GA49" s="1021" t="s">
        <v>2187</v>
      </c>
      <c r="GB49" s="1021" t="s">
        <v>2187</v>
      </c>
      <c r="GC49" s="1021" t="s">
        <v>2187</v>
      </c>
      <c r="GD49" s="1021" t="s">
        <v>2187</v>
      </c>
      <c r="GE49" s="1021" t="s">
        <v>2187</v>
      </c>
      <c r="GF49" s="1021" t="s">
        <v>2187</v>
      </c>
    </row>
    <row r="50" spans="117:188">
      <c r="DM50" s="1098">
        <v>11</v>
      </c>
      <c r="DN50" s="1098">
        <v>1</v>
      </c>
      <c r="DO50" s="1098" t="str">
        <f t="shared" si="1"/>
        <v>処遇加算Ⅱ特定加算なしベア加算から新加算Ⅰ</v>
      </c>
      <c r="DP50" s="1000">
        <f t="shared" ref="DP50:EV53" si="99">BY3-AN$13</f>
        <v>0.17200000000000004</v>
      </c>
      <c r="DQ50" s="1000">
        <f t="shared" si="99"/>
        <v>0.15200000000000002</v>
      </c>
      <c r="DR50" s="1000">
        <f t="shared" si="99"/>
        <v>0.17200000000000004</v>
      </c>
      <c r="DS50" s="1000">
        <f t="shared" si="99"/>
        <v>0.16200000000000003</v>
      </c>
      <c r="DT50" s="1000">
        <f t="shared" si="99"/>
        <v>0.113</v>
      </c>
      <c r="DU50" s="1000">
        <f t="shared" si="99"/>
        <v>3.7999999999999992e-002</v>
      </c>
      <c r="DV50" s="1000">
        <f t="shared" si="99"/>
        <v>6.8000000000000005e-002</v>
      </c>
      <c r="DW50" s="1000">
        <f t="shared" si="99"/>
        <v>6.8000000000000005e-002</v>
      </c>
      <c r="DX50" s="1000">
        <f t="shared" si="99"/>
        <v>6.2000000000000013e-002</v>
      </c>
      <c r="DY50" s="1000">
        <f t="shared" si="99"/>
        <v>7.1000000000000008e-002</v>
      </c>
      <c r="DZ50" s="1000">
        <f t="shared" si="99"/>
        <v>7.1000000000000008e-002</v>
      </c>
      <c r="EA50" s="1000">
        <f t="shared" si="99"/>
        <v>4.2999999999999997e-002</v>
      </c>
      <c r="EB50" s="1000">
        <f t="shared" si="99"/>
        <v>4.2999999999999997e-002</v>
      </c>
      <c r="EC50" s="1000">
        <f t="shared" si="99"/>
        <v>4.2000000000000003e-002</v>
      </c>
      <c r="ED50" s="1000">
        <f t="shared" si="99"/>
        <v>4.e-002</v>
      </c>
      <c r="EE50" s="1000">
        <f t="shared" si="99"/>
        <v>4.2999999999999997e-002</v>
      </c>
      <c r="EF50" s="1000">
        <f t="shared" si="99"/>
        <v>4.2999999999999997e-002</v>
      </c>
      <c r="EG50" s="1000">
        <f t="shared" si="99"/>
        <v>5.8000000000000024e-002</v>
      </c>
      <c r="EH50" s="1000">
        <f t="shared" si="99"/>
        <v>5.8000000000000024e-002</v>
      </c>
      <c r="EI50" s="1000">
        <f t="shared" si="99"/>
        <v>7.4999999999999956e-002</v>
      </c>
      <c r="EJ50" s="1000">
        <f t="shared" si="99"/>
        <v>5.2000000000000005e-002</v>
      </c>
      <c r="EK50" s="1000">
        <f t="shared" si="99"/>
        <v>6.3999999999999987e-002</v>
      </c>
      <c r="EL50" s="1000">
        <f t="shared" si="99"/>
        <v>5.3000000000000005e-002</v>
      </c>
      <c r="EM50" s="1000">
        <f t="shared" si="99"/>
        <v>5.e-002</v>
      </c>
      <c r="EN50" s="1000">
        <f t="shared" si="99"/>
        <v>5.e-002</v>
      </c>
      <c r="EO50" s="1000">
        <f t="shared" si="99"/>
        <v>0.10100000000000003</v>
      </c>
      <c r="EP50" s="1000">
        <f t="shared" si="99"/>
        <v>9.5000000000000001e-002</v>
      </c>
      <c r="EQ50" s="1000">
        <f t="shared" si="99"/>
        <v>4.5999999999999999e-002</v>
      </c>
      <c r="ER50" s="1000">
        <f t="shared" si="99"/>
        <v>5.6999999999999995e-002</v>
      </c>
      <c r="ES50" s="1000">
        <f t="shared" si="99"/>
        <v>5.6999999999999995e-002</v>
      </c>
      <c r="ET50" s="1000">
        <f t="shared" si="99"/>
        <v>4.4999999999999998e-002</v>
      </c>
      <c r="EU50" s="1000">
        <f t="shared" si="99"/>
        <v>4.4999999999999998e-002</v>
      </c>
      <c r="EV50" s="1000">
        <f t="shared" si="99"/>
        <v>4.3999999999999997e-002</v>
      </c>
      <c r="EY50" s="1098" t="s">
        <v>2256</v>
      </c>
      <c r="EZ50" s="1000">
        <f t="shared" ref="EZ50:GF50" si="100">DP50/BY3</f>
        <v>0.41247002398081539</v>
      </c>
      <c r="FA50" s="1000">
        <f t="shared" si="100"/>
        <v>0.44314868804664725</v>
      </c>
      <c r="FB50" s="1000">
        <f t="shared" si="100"/>
        <v>0.41247002398081539</v>
      </c>
      <c r="FC50" s="1000">
        <f t="shared" si="100"/>
        <v>0.42408376963350791</v>
      </c>
      <c r="FD50" s="1000">
        <f t="shared" si="100"/>
        <v>0.50672645739910316</v>
      </c>
      <c r="FE50" s="1000">
        <f t="shared" si="100"/>
        <v>0.46913580246913578</v>
      </c>
      <c r="FF50" s="1000">
        <f t="shared" si="100"/>
        <v>0.42767295597484278</v>
      </c>
      <c r="FG50" s="1000">
        <f t="shared" si="100"/>
        <v>0.42767295597484278</v>
      </c>
      <c r="FH50" s="1000">
        <f t="shared" si="100"/>
        <v>0.4525547445255475</v>
      </c>
      <c r="FI50" s="1000">
        <f t="shared" si="100"/>
        <v>0.51449275362318847</v>
      </c>
      <c r="FJ50" s="1000">
        <f t="shared" si="100"/>
        <v>0.51449275362318847</v>
      </c>
      <c r="FK50" s="1000">
        <f t="shared" si="100"/>
        <v>0.41747572815533979</v>
      </c>
      <c r="FL50" s="1000">
        <f t="shared" si="100"/>
        <v>0.41747572815533979</v>
      </c>
      <c r="FM50" s="1000">
        <f t="shared" si="100"/>
        <v>0.4375</v>
      </c>
      <c r="FN50" s="1000">
        <f t="shared" si="100"/>
        <v>0.43010752688172044</v>
      </c>
      <c r="FO50" s="1000">
        <f t="shared" si="100"/>
        <v>0.41747572815533979</v>
      </c>
      <c r="FP50" s="1000">
        <f t="shared" si="100"/>
        <v>0.41747572815533979</v>
      </c>
      <c r="FQ50" s="1000">
        <f t="shared" si="100"/>
        <v>0.39455782312925181</v>
      </c>
      <c r="FR50" s="1000">
        <f t="shared" si="100"/>
        <v>0.39455782312925181</v>
      </c>
      <c r="FS50" s="1000">
        <f t="shared" si="100"/>
        <v>0.35545023696682448</v>
      </c>
      <c r="FT50" s="1000">
        <f t="shared" si="100"/>
        <v>0.39694656488549618</v>
      </c>
      <c r="FU50" s="1000">
        <f t="shared" si="100"/>
        <v>0.36363636363636359</v>
      </c>
      <c r="FV50" s="1000">
        <f t="shared" si="100"/>
        <v>0.39552238805970152</v>
      </c>
      <c r="FW50" s="1000">
        <f t="shared" si="100"/>
        <v>0.38759689922480622</v>
      </c>
      <c r="FX50" s="1000">
        <f t="shared" si="100"/>
        <v>0.38759689922480622</v>
      </c>
      <c r="FY50" s="1000">
        <f t="shared" si="100"/>
        <v>0.47867298578199063</v>
      </c>
      <c r="FZ50" s="1000">
        <f t="shared" si="100"/>
        <v>0.49738219895287961</v>
      </c>
      <c r="GA50" s="1000">
        <f t="shared" si="100"/>
        <v>0.45544554455445541</v>
      </c>
      <c r="GB50" s="1000">
        <f t="shared" si="100"/>
        <v>0.45599999999999996</v>
      </c>
      <c r="GC50" s="1000">
        <f t="shared" si="100"/>
        <v>0.45599999999999996</v>
      </c>
      <c r="GD50" s="1000">
        <f t="shared" si="100"/>
        <v>0.42056074766355139</v>
      </c>
      <c r="GE50" s="1000">
        <f t="shared" si="100"/>
        <v>0.42857142857142855</v>
      </c>
      <c r="GF50" s="1000">
        <f t="shared" si="100"/>
        <v>0.42307692307692307</v>
      </c>
    </row>
    <row r="51" spans="117:188">
      <c r="DM51" s="1098">
        <v>11</v>
      </c>
      <c r="DN51" s="1098">
        <v>2</v>
      </c>
      <c r="DO51" s="1098" t="str">
        <f t="shared" si="1"/>
        <v>処遇加算Ⅱ特定加算なしベア加算から新加算Ⅱ</v>
      </c>
      <c r="DP51" s="1000">
        <f t="shared" si="99"/>
        <v>0.15700000000000003</v>
      </c>
      <c r="DQ51" s="1000">
        <f t="shared" si="99"/>
        <v>0.13700000000000001</v>
      </c>
      <c r="DR51" s="1000">
        <f t="shared" si="99"/>
        <v>0.15700000000000003</v>
      </c>
      <c r="DS51" s="1000">
        <f t="shared" si="99"/>
        <v>0.14700000000000002</v>
      </c>
      <c r="DT51" s="1000" t="e">
        <f t="shared" si="99"/>
        <v>#VALUE!</v>
      </c>
      <c r="DU51" s="1000">
        <f t="shared" si="99"/>
        <v>3.6999999999999991e-002</v>
      </c>
      <c r="DV51" s="1000" t="e">
        <f t="shared" si="99"/>
        <v>#VALUE!</v>
      </c>
      <c r="DW51" s="1000" t="e">
        <f t="shared" si="99"/>
        <v>#VALUE!</v>
      </c>
      <c r="DX51" s="1000">
        <f t="shared" si="99"/>
        <v>6.0000000000000012e-002</v>
      </c>
      <c r="DY51" s="1000">
        <f t="shared" si="99"/>
        <v>6.7000000000000004e-002</v>
      </c>
      <c r="DZ51" s="1000">
        <f t="shared" si="99"/>
        <v>6.7000000000000004e-002</v>
      </c>
      <c r="EA51" s="1000">
        <f t="shared" si="99"/>
        <v>4.0999999999999995e-002</v>
      </c>
      <c r="EB51" s="1000">
        <f t="shared" si="99"/>
        <v>4.0999999999999995e-002</v>
      </c>
      <c r="EC51" s="1000">
        <f t="shared" si="99"/>
        <v>4.e-002</v>
      </c>
      <c r="ED51" s="1000">
        <f t="shared" si="99"/>
        <v>3.7999999999999999e-002</v>
      </c>
      <c r="EE51" s="1000" t="e">
        <f t="shared" si="99"/>
        <v>#VALUE!</v>
      </c>
      <c r="EF51" s="1000">
        <f t="shared" si="99"/>
        <v>4.0999999999999995e-002</v>
      </c>
      <c r="EG51" s="1000">
        <f t="shared" si="99"/>
        <v>5.5000000000000021e-002</v>
      </c>
      <c r="EH51" s="1000">
        <f t="shared" si="99"/>
        <v>5.5000000000000021e-002</v>
      </c>
      <c r="EI51" s="1000">
        <f t="shared" si="99"/>
        <v>7.1999999999999953e-002</v>
      </c>
      <c r="EJ51" s="1000">
        <f t="shared" si="99"/>
        <v>4.9000000000000002e-002</v>
      </c>
      <c r="EK51" s="1000">
        <f t="shared" si="99"/>
        <v>6.0999999999999985e-002</v>
      </c>
      <c r="EL51" s="1000">
        <f t="shared" si="99"/>
        <v>5.e-002</v>
      </c>
      <c r="EM51" s="1000" t="e">
        <f t="shared" si="99"/>
        <v>#VALUE!</v>
      </c>
      <c r="EN51" s="1000" t="e">
        <f t="shared" si="99"/>
        <v>#VALUE!</v>
      </c>
      <c r="EO51" s="1000">
        <f t="shared" si="99"/>
        <v>9.7000000000000031e-002</v>
      </c>
      <c r="EP51" s="1000">
        <f t="shared" si="99"/>
        <v>9.0999999999999998e-002</v>
      </c>
      <c r="EQ51" s="1000" t="e">
        <f t="shared" si="99"/>
        <v>#VALUE!</v>
      </c>
      <c r="ER51" s="1000" t="e">
        <f t="shared" si="99"/>
        <v>#VALUE!</v>
      </c>
      <c r="ES51" s="1000" t="e">
        <f t="shared" si="99"/>
        <v>#VALUE!</v>
      </c>
      <c r="ET51" s="1000" t="e">
        <f t="shared" si="99"/>
        <v>#VALUE!</v>
      </c>
      <c r="EU51" s="1000" t="e">
        <f t="shared" si="99"/>
        <v>#VALUE!</v>
      </c>
      <c r="EV51" s="1000" t="e">
        <f t="shared" si="99"/>
        <v>#VALUE!</v>
      </c>
      <c r="EY51" s="1098" t="s">
        <v>2257</v>
      </c>
      <c r="EZ51" s="1000">
        <f t="shared" ref="EZ51:FC53" si="101">DP51/BY4</f>
        <v>0.39054726368159209</v>
      </c>
      <c r="FA51" s="1000">
        <f t="shared" si="101"/>
        <v>0.41768292682926833</v>
      </c>
      <c r="FB51" s="1000">
        <f t="shared" si="101"/>
        <v>0.39054726368159209</v>
      </c>
      <c r="FC51" s="1000">
        <f t="shared" si="101"/>
        <v>0.40054495912806548</v>
      </c>
      <c r="FD51" s="1021" t="s">
        <v>2187</v>
      </c>
      <c r="FE51" s="1000">
        <f>DU51/CD4</f>
        <v>0.46249999999999997</v>
      </c>
      <c r="FF51" s="1021" t="s">
        <v>2187</v>
      </c>
      <c r="FG51" s="1021" t="s">
        <v>2187</v>
      </c>
      <c r="FH51" s="1000">
        <f t="shared" ref="FH51:FN53" si="102">DX51/CG4</f>
        <v>0.44444444444444448</v>
      </c>
      <c r="FI51" s="1000">
        <f t="shared" si="102"/>
        <v>0.5</v>
      </c>
      <c r="FJ51" s="1000">
        <f t="shared" si="102"/>
        <v>0.5</v>
      </c>
      <c r="FK51" s="1000">
        <f t="shared" si="102"/>
        <v>0.40594059405940591</v>
      </c>
      <c r="FL51" s="1000">
        <f t="shared" si="102"/>
        <v>0.40594059405940591</v>
      </c>
      <c r="FM51" s="1000">
        <f t="shared" si="102"/>
        <v>0.42553191489361702</v>
      </c>
      <c r="FN51" s="1000">
        <f t="shared" si="102"/>
        <v>0.4175824175824176</v>
      </c>
      <c r="FO51" s="1021" t="s">
        <v>2187</v>
      </c>
      <c r="FP51" s="1000">
        <f t="shared" ref="FP51:FV53" si="103">EF51/CO4</f>
        <v>0.40594059405940591</v>
      </c>
      <c r="FQ51" s="1000">
        <f t="shared" si="103"/>
        <v>0.38194444444444453</v>
      </c>
      <c r="FR51" s="1000">
        <f t="shared" si="103"/>
        <v>0.38194444444444453</v>
      </c>
      <c r="FS51" s="1000">
        <f t="shared" si="103"/>
        <v>0.34615384615384598</v>
      </c>
      <c r="FT51" s="1000">
        <f t="shared" si="103"/>
        <v>0.3828125</v>
      </c>
      <c r="FU51" s="1000">
        <f t="shared" si="103"/>
        <v>0.3526011560693641</v>
      </c>
      <c r="FV51" s="1000">
        <f t="shared" si="103"/>
        <v>0.38167938931297712</v>
      </c>
      <c r="FW51" s="1021" t="s">
        <v>2187</v>
      </c>
      <c r="FX51" s="1021" t="s">
        <v>2187</v>
      </c>
      <c r="FY51" s="1000">
        <f t="shared" ref="FY51:FZ53" si="104">EO51/CX4</f>
        <v>0.4685990338164252</v>
      </c>
      <c r="FZ51" s="1000">
        <f t="shared" si="104"/>
        <v>0.48663101604278075</v>
      </c>
      <c r="GA51" s="1021" t="s">
        <v>2187</v>
      </c>
      <c r="GB51" s="1021" t="s">
        <v>2187</v>
      </c>
      <c r="GC51" s="1021" t="s">
        <v>2187</v>
      </c>
      <c r="GD51" s="1021" t="s">
        <v>2187</v>
      </c>
      <c r="GE51" s="1021" t="s">
        <v>2187</v>
      </c>
      <c r="GF51" s="1021" t="s">
        <v>2187</v>
      </c>
    </row>
    <row r="52" spans="117:188">
      <c r="DM52" s="1098">
        <v>11</v>
      </c>
      <c r="DN52" s="1098">
        <v>3</v>
      </c>
      <c r="DO52" s="1098" t="str">
        <f t="shared" si="1"/>
        <v>処遇加算Ⅱ特定加算なしベア加算から新加算Ⅲ</v>
      </c>
      <c r="DP52" s="1000">
        <f t="shared" si="99"/>
        <v>0.10200000000000004</v>
      </c>
      <c r="DQ52" s="1000">
        <f t="shared" si="99"/>
        <v>8.2000000000000017e-002</v>
      </c>
      <c r="DR52" s="1000">
        <f t="shared" si="99"/>
        <v>0.10200000000000004</v>
      </c>
      <c r="DS52" s="1000">
        <f t="shared" si="99"/>
        <v>9.2000000000000026e-002</v>
      </c>
      <c r="DT52" s="1000">
        <f t="shared" si="99"/>
        <v>5.2000000000000005e-002</v>
      </c>
      <c r="DU52" s="1000">
        <f t="shared" si="99"/>
        <v>2.3999999999999994e-002</v>
      </c>
      <c r="DV52" s="1000">
        <f t="shared" si="99"/>
        <v>4.6999999999999986e-002</v>
      </c>
      <c r="DW52" s="1000">
        <f t="shared" si="99"/>
        <v>4.6999999999999986e-002</v>
      </c>
      <c r="DX52" s="1000">
        <f t="shared" si="99"/>
        <v>4.0999999999999995e-002</v>
      </c>
      <c r="DY52" s="1000">
        <f t="shared" si="99"/>
        <v>3.1e-002</v>
      </c>
      <c r="DZ52" s="1000">
        <f t="shared" si="99"/>
        <v>3.1e-002</v>
      </c>
      <c r="EA52" s="1000">
        <f t="shared" si="99"/>
        <v>2.5999999999999995e-002</v>
      </c>
      <c r="EB52" s="1000">
        <f t="shared" si="99"/>
        <v>2.5999999999999995e-002</v>
      </c>
      <c r="EC52" s="1000">
        <f t="shared" si="99"/>
        <v>2.5000000000000001e-002</v>
      </c>
      <c r="ED52" s="1000">
        <f t="shared" si="99"/>
        <v>2.3e-002</v>
      </c>
      <c r="EE52" s="1000">
        <f t="shared" si="99"/>
        <v>2.5999999999999995e-002</v>
      </c>
      <c r="EF52" s="1000">
        <f t="shared" si="99"/>
        <v>2.5999999999999995e-002</v>
      </c>
      <c r="EG52" s="1000">
        <f t="shared" si="99"/>
        <v>3.9000000000000007e-002</v>
      </c>
      <c r="EH52" s="1000">
        <f t="shared" si="99"/>
        <v>3.9000000000000007e-002</v>
      </c>
      <c r="EI52" s="1000">
        <f t="shared" si="99"/>
        <v>5.5999999999999994e-002</v>
      </c>
      <c r="EJ52" s="1000">
        <f t="shared" si="99"/>
        <v>3.9000000000000007e-002</v>
      </c>
      <c r="EK52" s="1000">
        <f t="shared" si="99"/>
        <v>5.0999999999999976e-002</v>
      </c>
      <c r="EL52" s="1000">
        <f t="shared" si="99"/>
        <v>4.0000000000000008e-002</v>
      </c>
      <c r="EM52" s="1000">
        <f t="shared" si="99"/>
        <v>3.9000000000000007e-002</v>
      </c>
      <c r="EN52" s="1000">
        <f t="shared" si="99"/>
        <v>3.9000000000000007e-002</v>
      </c>
      <c r="EO52" s="1000">
        <f t="shared" si="99"/>
        <v>5.8000000000000024e-002</v>
      </c>
      <c r="EP52" s="1000">
        <f t="shared" si="99"/>
        <v>5.1999999999999991e-002</v>
      </c>
      <c r="EQ52" s="1000">
        <f t="shared" si="99"/>
        <v>2.8999999999999998e-002</v>
      </c>
      <c r="ER52" s="1000">
        <f t="shared" si="99"/>
        <v>3.1e-002</v>
      </c>
      <c r="ES52" s="1000">
        <f t="shared" si="99"/>
        <v>3.1e-002</v>
      </c>
      <c r="ET52" s="1000">
        <f t="shared" si="99"/>
        <v>2.6999999999999996e-002</v>
      </c>
      <c r="EU52" s="1000">
        <f t="shared" si="99"/>
        <v>2.6999999999999996e-002</v>
      </c>
      <c r="EV52" s="1000">
        <f t="shared" si="99"/>
        <v>2.5999999999999995e-002</v>
      </c>
      <c r="EY52" s="1098" t="s">
        <v>2258</v>
      </c>
      <c r="EZ52" s="1000">
        <f t="shared" si="101"/>
        <v>0.29394812680115279</v>
      </c>
      <c r="FA52" s="1000">
        <f t="shared" si="101"/>
        <v>0.30036630036630041</v>
      </c>
      <c r="FB52" s="1000">
        <f t="shared" si="101"/>
        <v>0.29394812680115279</v>
      </c>
      <c r="FC52" s="1000">
        <f t="shared" si="101"/>
        <v>0.29487179487179493</v>
      </c>
      <c r="FD52" s="1000">
        <f>DT52/CC5</f>
        <v>0.32098765432098769</v>
      </c>
      <c r="FE52" s="1000">
        <f>DU52/CD5</f>
        <v>0.35820895522388058</v>
      </c>
      <c r="FF52" s="1000">
        <f>DV52/CE5</f>
        <v>0.34057971014492749</v>
      </c>
      <c r="FG52" s="1000">
        <f>DW52/CF5</f>
        <v>0.34057971014492749</v>
      </c>
      <c r="FH52" s="1000">
        <f t="shared" si="102"/>
        <v>0.35344827586206895</v>
      </c>
      <c r="FI52" s="1000">
        <f t="shared" si="102"/>
        <v>0.31632653061224486</v>
      </c>
      <c r="FJ52" s="1000">
        <f t="shared" si="102"/>
        <v>0.31632653061224486</v>
      </c>
      <c r="FK52" s="1000">
        <f t="shared" si="102"/>
        <v>0.30232558139534882</v>
      </c>
      <c r="FL52" s="1000">
        <f t="shared" si="102"/>
        <v>0.30232558139534882</v>
      </c>
      <c r="FM52" s="1000">
        <f t="shared" si="102"/>
        <v>0.31645569620253167</v>
      </c>
      <c r="FN52" s="1000">
        <f t="shared" si="102"/>
        <v>0.30263157894736842</v>
      </c>
      <c r="FO52" s="1000">
        <f>EE52/CN5</f>
        <v>0.30232558139534882</v>
      </c>
      <c r="FP52" s="1000">
        <f t="shared" si="103"/>
        <v>0.30232558139534882</v>
      </c>
      <c r="FQ52" s="1000">
        <f t="shared" si="103"/>
        <v>0.30468750000000006</v>
      </c>
      <c r="FR52" s="1000">
        <f t="shared" si="103"/>
        <v>0.30468750000000006</v>
      </c>
      <c r="FS52" s="1000">
        <f t="shared" si="103"/>
        <v>0.29166666666666663</v>
      </c>
      <c r="FT52" s="1000">
        <f t="shared" si="103"/>
        <v>0.33050847457627125</v>
      </c>
      <c r="FU52" s="1000">
        <f t="shared" si="103"/>
        <v>0.312883435582822</v>
      </c>
      <c r="FV52" s="1000">
        <f t="shared" si="103"/>
        <v>0.33057851239669422</v>
      </c>
      <c r="FW52" s="1000">
        <f>EM52/CV5</f>
        <v>0.33050847457627125</v>
      </c>
      <c r="FX52" s="1000">
        <f>EN52/CW5</f>
        <v>0.33050847457627125</v>
      </c>
      <c r="FY52" s="1000">
        <f t="shared" si="104"/>
        <v>0.34523809523809534</v>
      </c>
      <c r="FZ52" s="1000">
        <f t="shared" si="104"/>
        <v>0.35135135135135132</v>
      </c>
      <c r="GA52" s="1000">
        <f t="shared" ref="GA52:GF53" si="105">EQ52/CZ5</f>
        <v>0.34523809523809518</v>
      </c>
      <c r="GB52" s="1000">
        <f t="shared" si="105"/>
        <v>0.31313131313131309</v>
      </c>
      <c r="GC52" s="1000">
        <f t="shared" si="105"/>
        <v>0.31313131313131309</v>
      </c>
      <c r="GD52" s="1000">
        <f t="shared" si="105"/>
        <v>0.3033707865168539</v>
      </c>
      <c r="GE52" s="1000">
        <f t="shared" si="105"/>
        <v>0.31034482758620685</v>
      </c>
      <c r="GF52" s="1000">
        <f t="shared" si="105"/>
        <v>0.30232558139534882</v>
      </c>
    </row>
    <row r="53" spans="117:188">
      <c r="DM53" s="1098">
        <v>11</v>
      </c>
      <c r="DN53" s="1098">
        <v>4</v>
      </c>
      <c r="DO53" s="1098" t="str">
        <f t="shared" si="1"/>
        <v>処遇加算Ⅱ特定加算なしベア加算から新加算Ⅳ</v>
      </c>
      <c r="DP53" s="1000">
        <f t="shared" si="99"/>
        <v>2.8000000000000025e-002</v>
      </c>
      <c r="DQ53" s="1000">
        <f t="shared" si="99"/>
        <v>2.7999999999999997e-002</v>
      </c>
      <c r="DR53" s="1000">
        <f t="shared" si="99"/>
        <v>2.8000000000000025e-002</v>
      </c>
      <c r="DS53" s="1000">
        <f t="shared" si="99"/>
        <v>2.7999999999999997e-002</v>
      </c>
      <c r="DT53" s="1000">
        <f t="shared" si="99"/>
        <v>2.8000000000000011e-002</v>
      </c>
      <c r="DU53" s="1000">
        <f t="shared" si="99"/>
        <v>1.1999999999999997e-002</v>
      </c>
      <c r="DV53" s="1000">
        <f t="shared" si="99"/>
        <v>2.3999999999999994e-002</v>
      </c>
      <c r="DW53" s="1000">
        <f t="shared" si="99"/>
        <v>2.3999999999999994e-002</v>
      </c>
      <c r="DX53" s="1000">
        <f t="shared" si="99"/>
        <v>2.4000000000000007e-002</v>
      </c>
      <c r="DY53" s="1000">
        <f t="shared" si="99"/>
        <v>1.2999999999999998e-002</v>
      </c>
      <c r="DZ53" s="1000">
        <f t="shared" si="99"/>
        <v>1.2999999999999998e-002</v>
      </c>
      <c r="EA53" s="1000">
        <f t="shared" si="99"/>
        <v>8.9999999999999941e-003</v>
      </c>
      <c r="EB53" s="1000">
        <f t="shared" si="99"/>
        <v>8.9999999999999941e-003</v>
      </c>
      <c r="EC53" s="1000">
        <f t="shared" si="99"/>
        <v>9.0000000000000011e-003</v>
      </c>
      <c r="ED53" s="1000">
        <f t="shared" si="99"/>
        <v>9.0000000000000011e-003</v>
      </c>
      <c r="EE53" s="1000">
        <f t="shared" si="99"/>
        <v>8.9999999999999941e-003</v>
      </c>
      <c r="EF53" s="1000">
        <f t="shared" si="99"/>
        <v>8.9999999999999941e-003</v>
      </c>
      <c r="EG53" s="1000">
        <f t="shared" si="99"/>
        <v>1.6e-002</v>
      </c>
      <c r="EH53" s="1000">
        <f t="shared" si="99"/>
        <v>1.6e-002</v>
      </c>
      <c r="EI53" s="1000">
        <f t="shared" si="99"/>
        <v>1.6000000000000014e-002</v>
      </c>
      <c r="EJ53" s="1000">
        <f t="shared" si="99"/>
        <v>1.7000000000000001e-002</v>
      </c>
      <c r="EK53" s="1000">
        <f t="shared" si="99"/>
        <v>1.7000000000000001e-002</v>
      </c>
      <c r="EL53" s="1000">
        <f t="shared" si="99"/>
        <v>1.7000000000000001e-002</v>
      </c>
      <c r="EM53" s="1000">
        <f t="shared" si="99"/>
        <v>1.7000000000000001e-002</v>
      </c>
      <c r="EN53" s="1000">
        <f t="shared" si="99"/>
        <v>1.7000000000000001e-002</v>
      </c>
      <c r="EO53" s="1000">
        <f t="shared" si="99"/>
        <v>3.1e-002</v>
      </c>
      <c r="EP53" s="1000">
        <f t="shared" si="99"/>
        <v>3.1e-002</v>
      </c>
      <c r="EQ53" s="1000">
        <f t="shared" si="99"/>
        <v>1.1999999999999997e-002</v>
      </c>
      <c r="ER53" s="1000">
        <f t="shared" si="99"/>
        <v>1.2999999999999998e-002</v>
      </c>
      <c r="ES53" s="1000">
        <f t="shared" si="99"/>
        <v>1.2999999999999998e-002</v>
      </c>
      <c r="ET53" s="1000">
        <f t="shared" si="99"/>
        <v>8.9999999999999941e-003</v>
      </c>
      <c r="EU53" s="1000">
        <f t="shared" si="99"/>
        <v>8.9999999999999941e-003</v>
      </c>
      <c r="EV53" s="1000">
        <f t="shared" si="99"/>
        <v>8.9999999999999941e-003</v>
      </c>
      <c r="EY53" s="1098" t="s">
        <v>1480</v>
      </c>
      <c r="EZ53" s="1000">
        <f t="shared" si="101"/>
        <v>0.10256410256410264</v>
      </c>
      <c r="FA53" s="1000">
        <f t="shared" si="101"/>
        <v>0.12785388127853881</v>
      </c>
      <c r="FB53" s="1000">
        <f t="shared" si="101"/>
        <v>0.10256410256410264</v>
      </c>
      <c r="FC53" s="1000">
        <f t="shared" si="101"/>
        <v>0.11290322580645161</v>
      </c>
      <c r="FD53" s="1000">
        <f>DT53/CC6</f>
        <v>0.20289855072463775</v>
      </c>
      <c r="FE53" s="1000">
        <f>DU53/CD6</f>
        <v>0.21818181818181814</v>
      </c>
      <c r="FF53" s="1000">
        <f>DV53/CE6</f>
        <v>0.208695652173913</v>
      </c>
      <c r="FG53" s="1000">
        <f>DW53/CF6</f>
        <v>0.208695652173913</v>
      </c>
      <c r="FH53" s="1000">
        <f t="shared" si="102"/>
        <v>0.24242424242424249</v>
      </c>
      <c r="FI53" s="1000">
        <f t="shared" si="102"/>
        <v>0.16249999999999998</v>
      </c>
      <c r="FJ53" s="1000">
        <f t="shared" si="102"/>
        <v>0.16249999999999998</v>
      </c>
      <c r="FK53" s="1000">
        <f t="shared" si="102"/>
        <v>0.13043478260869559</v>
      </c>
      <c r="FL53" s="1000">
        <f t="shared" si="102"/>
        <v>0.13043478260869559</v>
      </c>
      <c r="FM53" s="1000">
        <f t="shared" si="102"/>
        <v>0.14285714285714288</v>
      </c>
      <c r="FN53" s="1000">
        <f t="shared" si="102"/>
        <v>0.14516129032258066</v>
      </c>
      <c r="FO53" s="1000">
        <f>EE53/CN6</f>
        <v>0.13043478260869559</v>
      </c>
      <c r="FP53" s="1000">
        <f t="shared" si="103"/>
        <v>0.13043478260869559</v>
      </c>
      <c r="FQ53" s="1000">
        <f t="shared" si="103"/>
        <v>0.15238095238095239</v>
      </c>
      <c r="FR53" s="1000">
        <f t="shared" si="103"/>
        <v>0.15238095238095239</v>
      </c>
      <c r="FS53" s="1000">
        <f t="shared" si="103"/>
        <v>0.10526315789473692</v>
      </c>
      <c r="FT53" s="1000">
        <f t="shared" si="103"/>
        <v>0.17708333333333334</v>
      </c>
      <c r="FU53" s="1000">
        <f t="shared" si="103"/>
        <v>0.13178294573643412</v>
      </c>
      <c r="FV53" s="1000">
        <f t="shared" si="103"/>
        <v>0.17346938775510204</v>
      </c>
      <c r="FW53" s="1000">
        <f>EM53/CV6</f>
        <v>0.17708333333333334</v>
      </c>
      <c r="FX53" s="1000">
        <f>EN53/CW6</f>
        <v>0.17708333333333334</v>
      </c>
      <c r="FY53" s="1000">
        <f t="shared" si="104"/>
        <v>0.21985815602836881</v>
      </c>
      <c r="FZ53" s="1000">
        <f t="shared" si="104"/>
        <v>0.24409448818897636</v>
      </c>
      <c r="GA53" s="1000">
        <f t="shared" si="105"/>
        <v>0.17910447761194023</v>
      </c>
      <c r="GB53" s="1000">
        <f t="shared" si="105"/>
        <v>0.16049382716049379</v>
      </c>
      <c r="GC53" s="1000">
        <f t="shared" si="105"/>
        <v>0.16049382716049379</v>
      </c>
      <c r="GD53" s="1000">
        <f t="shared" si="105"/>
        <v>0.12676056338028163</v>
      </c>
      <c r="GE53" s="1000">
        <f t="shared" si="105"/>
        <v>0.13043478260869559</v>
      </c>
      <c r="GF53" s="1000">
        <f t="shared" si="105"/>
        <v>0.13043478260869559</v>
      </c>
    </row>
    <row r="54" spans="117:188">
      <c r="DM54" s="1098">
        <v>12</v>
      </c>
      <c r="DN54" s="1098">
        <v>1</v>
      </c>
      <c r="DO54" s="1098" t="str">
        <f t="shared" si="1"/>
        <v>処遇加算Ⅱ特定加算なしベア加算なしから新加算Ⅰ</v>
      </c>
      <c r="DP54" s="1000">
        <f t="shared" ref="DP54:EV57" si="106">BY3-AN$14</f>
        <v>0.21700000000000003</v>
      </c>
      <c r="DQ54" s="1000">
        <f t="shared" si="106"/>
        <v>0.19700000000000004</v>
      </c>
      <c r="DR54" s="1000">
        <f t="shared" si="106"/>
        <v>0.21700000000000003</v>
      </c>
      <c r="DS54" s="1000">
        <f t="shared" si="106"/>
        <v>0.20700000000000002</v>
      </c>
      <c r="DT54" s="1000">
        <f t="shared" si="106"/>
        <v>0.158</v>
      </c>
      <c r="DU54" s="1000">
        <f t="shared" si="106"/>
        <v>4.8999999999999988e-002</v>
      </c>
      <c r="DV54" s="1000">
        <f t="shared" si="106"/>
        <v>9.6000000000000002e-002</v>
      </c>
      <c r="DW54" s="1000">
        <f t="shared" si="106"/>
        <v>9.6000000000000002e-002</v>
      </c>
      <c r="DX54" s="1000">
        <f t="shared" si="106"/>
        <v>9.0000000000000011e-002</v>
      </c>
      <c r="DY54" s="1000">
        <f t="shared" si="106"/>
        <v>8.900000000000001e-002</v>
      </c>
      <c r="DZ54" s="1000">
        <f t="shared" si="106"/>
        <v>8.900000000000001e-002</v>
      </c>
      <c r="EA54" s="1000">
        <f t="shared" si="106"/>
        <v>5.5999999999999994e-002</v>
      </c>
      <c r="EB54" s="1000">
        <f t="shared" si="106"/>
        <v>5.5999999999999994e-002</v>
      </c>
      <c r="EC54" s="1000">
        <f t="shared" si="106"/>
        <v>5.5e-002</v>
      </c>
      <c r="ED54" s="1000">
        <f t="shared" si="106"/>
        <v>5.2999999999999999e-002</v>
      </c>
      <c r="EE54" s="1000">
        <f t="shared" si="106"/>
        <v>5.5999999999999994e-002</v>
      </c>
      <c r="EF54" s="1000">
        <f t="shared" si="106"/>
        <v>5.5999999999999994e-002</v>
      </c>
      <c r="EG54" s="1000">
        <f t="shared" si="106"/>
        <v>8.4000000000000019e-002</v>
      </c>
      <c r="EH54" s="1000">
        <f t="shared" si="106"/>
        <v>8.4000000000000019e-002</v>
      </c>
      <c r="EI54" s="1000">
        <f t="shared" si="106"/>
        <v>0.10099999999999996</v>
      </c>
      <c r="EJ54" s="1000">
        <f t="shared" si="106"/>
        <v>7.2000000000000008e-002</v>
      </c>
      <c r="EK54" s="1000">
        <f t="shared" si="106"/>
        <v>8.3999999999999991e-002</v>
      </c>
      <c r="EL54" s="1000">
        <f t="shared" si="106"/>
        <v>7.3000000000000009e-002</v>
      </c>
      <c r="EM54" s="1000">
        <f t="shared" si="106"/>
        <v>7.0000000000000007e-002</v>
      </c>
      <c r="EN54" s="1000">
        <f t="shared" si="106"/>
        <v>7.0000000000000007e-002</v>
      </c>
      <c r="EO54" s="1000">
        <f t="shared" si="106"/>
        <v>0.13900000000000001</v>
      </c>
      <c r="EP54" s="1000">
        <f t="shared" si="106"/>
        <v>0.13300000000000001</v>
      </c>
      <c r="EQ54" s="1000">
        <f t="shared" si="106"/>
        <v>5.7000000000000002e-002</v>
      </c>
      <c r="ER54" s="1000">
        <f t="shared" si="106"/>
        <v>7.4999999999999997e-002</v>
      </c>
      <c r="ES54" s="1000">
        <f t="shared" si="106"/>
        <v>7.4999999999999997e-002</v>
      </c>
      <c r="ET54" s="1000">
        <f t="shared" si="106"/>
        <v>5.7999999999999996e-002</v>
      </c>
      <c r="EU54" s="1000">
        <f t="shared" si="106"/>
        <v>5.7999999999999996e-002</v>
      </c>
      <c r="EV54" s="1000">
        <f t="shared" si="106"/>
        <v>5.6999999999999995e-002</v>
      </c>
      <c r="EY54" s="1098" t="s">
        <v>2259</v>
      </c>
      <c r="EZ54" s="1000">
        <f t="shared" ref="EZ54:GF54" si="107">DP54/BY3</f>
        <v>0.52038369304556353</v>
      </c>
      <c r="FA54" s="1000">
        <f t="shared" si="107"/>
        <v>0.57434402332361523</v>
      </c>
      <c r="FB54" s="1000">
        <f t="shared" si="107"/>
        <v>0.52038369304556353</v>
      </c>
      <c r="FC54" s="1000">
        <f t="shared" si="107"/>
        <v>0.54188481675392675</v>
      </c>
      <c r="FD54" s="1000">
        <f t="shared" si="107"/>
        <v>0.70852017937219736</v>
      </c>
      <c r="FE54" s="1000">
        <f t="shared" si="107"/>
        <v>0.60493827160493818</v>
      </c>
      <c r="FF54" s="1000">
        <f t="shared" si="107"/>
        <v>0.60377358490566035</v>
      </c>
      <c r="FG54" s="1000">
        <f t="shared" si="107"/>
        <v>0.60377358490566035</v>
      </c>
      <c r="FH54" s="1000">
        <f t="shared" si="107"/>
        <v>0.65693430656934304</v>
      </c>
      <c r="FI54" s="1000">
        <f t="shared" si="107"/>
        <v>0.64492753623188404</v>
      </c>
      <c r="FJ54" s="1000">
        <f t="shared" si="107"/>
        <v>0.64492753623188404</v>
      </c>
      <c r="FK54" s="1000">
        <f t="shared" si="107"/>
        <v>0.5436893203883495</v>
      </c>
      <c r="FL54" s="1000">
        <f t="shared" si="107"/>
        <v>0.5436893203883495</v>
      </c>
      <c r="FM54" s="1000">
        <f t="shared" si="107"/>
        <v>0.57291666666666663</v>
      </c>
      <c r="FN54" s="1000">
        <f t="shared" si="107"/>
        <v>0.56989247311827951</v>
      </c>
      <c r="FO54" s="1000">
        <f t="shared" si="107"/>
        <v>0.5436893203883495</v>
      </c>
      <c r="FP54" s="1000">
        <f t="shared" si="107"/>
        <v>0.5436893203883495</v>
      </c>
      <c r="FQ54" s="1000">
        <f t="shared" si="107"/>
        <v>0.57142857142857151</v>
      </c>
      <c r="FR54" s="1000">
        <f t="shared" si="107"/>
        <v>0.57142857142857151</v>
      </c>
      <c r="FS54" s="1000">
        <f t="shared" si="107"/>
        <v>0.47867298578199041</v>
      </c>
      <c r="FT54" s="1000">
        <f t="shared" si="107"/>
        <v>0.54961832061068705</v>
      </c>
      <c r="FU54" s="1000">
        <f t="shared" si="107"/>
        <v>0.47727272727272724</v>
      </c>
      <c r="FV54" s="1000">
        <f t="shared" si="107"/>
        <v>0.54477611940298509</v>
      </c>
      <c r="FW54" s="1000">
        <f t="shared" si="107"/>
        <v>0.54263565891472876</v>
      </c>
      <c r="FX54" s="1000">
        <f t="shared" si="107"/>
        <v>0.54263565891472876</v>
      </c>
      <c r="FY54" s="1000">
        <f t="shared" si="107"/>
        <v>0.65876777251184837</v>
      </c>
      <c r="FZ54" s="1000">
        <f t="shared" si="107"/>
        <v>0.69633507853403143</v>
      </c>
      <c r="GA54" s="1000">
        <f t="shared" si="107"/>
        <v>0.5643564356435643</v>
      </c>
      <c r="GB54" s="1000">
        <f t="shared" si="107"/>
        <v>0.6</v>
      </c>
      <c r="GC54" s="1000">
        <f t="shared" si="107"/>
        <v>0.6</v>
      </c>
      <c r="GD54" s="1000">
        <f t="shared" si="107"/>
        <v>0.54205607476635509</v>
      </c>
      <c r="GE54" s="1000">
        <f t="shared" si="107"/>
        <v>0.55238095238095242</v>
      </c>
      <c r="GF54" s="1000">
        <f t="shared" si="107"/>
        <v>0.54807692307692302</v>
      </c>
    </row>
    <row r="55" spans="117:188">
      <c r="DM55" s="1098">
        <v>12</v>
      </c>
      <c r="DN55" s="1098">
        <v>2</v>
      </c>
      <c r="DO55" s="1098" t="str">
        <f t="shared" si="1"/>
        <v>処遇加算Ⅱ特定加算なしベア加算なしから新加算Ⅱ</v>
      </c>
      <c r="DP55" s="1000">
        <f t="shared" si="106"/>
        <v>0.20200000000000001</v>
      </c>
      <c r="DQ55" s="1000">
        <f t="shared" si="106"/>
        <v>0.18200000000000002</v>
      </c>
      <c r="DR55" s="1000">
        <f t="shared" si="106"/>
        <v>0.20200000000000001</v>
      </c>
      <c r="DS55" s="1000">
        <f t="shared" si="106"/>
        <v>0.192</v>
      </c>
      <c r="DT55" s="1000" t="e">
        <f t="shared" si="106"/>
        <v>#VALUE!</v>
      </c>
      <c r="DU55" s="1000">
        <f t="shared" si="106"/>
        <v>4.7999999999999987e-002</v>
      </c>
      <c r="DV55" s="1000" t="e">
        <f t="shared" si="106"/>
        <v>#VALUE!</v>
      </c>
      <c r="DW55" s="1000" t="e">
        <f t="shared" si="106"/>
        <v>#VALUE!</v>
      </c>
      <c r="DX55" s="1000">
        <f t="shared" si="106"/>
        <v>8.8000000000000009e-002</v>
      </c>
      <c r="DY55" s="1000">
        <f t="shared" si="106"/>
        <v>8.5000000000000006e-002</v>
      </c>
      <c r="DZ55" s="1000">
        <f t="shared" si="106"/>
        <v>8.5000000000000006e-002</v>
      </c>
      <c r="EA55" s="1000">
        <f t="shared" si="106"/>
        <v>5.3999999999999992e-002</v>
      </c>
      <c r="EB55" s="1000">
        <f t="shared" si="106"/>
        <v>5.3999999999999992e-002</v>
      </c>
      <c r="EC55" s="1000">
        <f t="shared" si="106"/>
        <v>5.2999999999999999e-002</v>
      </c>
      <c r="ED55" s="1000">
        <f t="shared" si="106"/>
        <v>5.0999999999999997e-002</v>
      </c>
      <c r="EE55" s="1000" t="e">
        <f t="shared" si="106"/>
        <v>#VALUE!</v>
      </c>
      <c r="EF55" s="1000">
        <f t="shared" si="106"/>
        <v>5.3999999999999992e-002</v>
      </c>
      <c r="EG55" s="1000">
        <f t="shared" si="106"/>
        <v>8.1000000000000016e-002</v>
      </c>
      <c r="EH55" s="1000">
        <f t="shared" si="106"/>
        <v>8.1000000000000016e-002</v>
      </c>
      <c r="EI55" s="1000">
        <f t="shared" si="106"/>
        <v>9.7999999999999962e-002</v>
      </c>
      <c r="EJ55" s="1000">
        <f t="shared" si="106"/>
        <v>6.9000000000000006e-002</v>
      </c>
      <c r="EK55" s="1000">
        <f t="shared" si="106"/>
        <v>8.0999999999999989e-002</v>
      </c>
      <c r="EL55" s="1000">
        <f t="shared" si="106"/>
        <v>7.0000000000000007e-002</v>
      </c>
      <c r="EM55" s="1000" t="e">
        <f t="shared" si="106"/>
        <v>#VALUE!</v>
      </c>
      <c r="EN55" s="1000" t="e">
        <f t="shared" si="106"/>
        <v>#VALUE!</v>
      </c>
      <c r="EO55" s="1000">
        <f t="shared" si="106"/>
        <v>0.13500000000000001</v>
      </c>
      <c r="EP55" s="1000">
        <f t="shared" si="106"/>
        <v>0.129</v>
      </c>
      <c r="EQ55" s="1000" t="e">
        <f t="shared" si="106"/>
        <v>#VALUE!</v>
      </c>
      <c r="ER55" s="1000" t="e">
        <f t="shared" si="106"/>
        <v>#VALUE!</v>
      </c>
      <c r="ES55" s="1000" t="e">
        <f t="shared" si="106"/>
        <v>#VALUE!</v>
      </c>
      <c r="ET55" s="1000" t="e">
        <f t="shared" si="106"/>
        <v>#VALUE!</v>
      </c>
      <c r="EU55" s="1000" t="e">
        <f t="shared" si="106"/>
        <v>#VALUE!</v>
      </c>
      <c r="EV55" s="1000" t="e">
        <f t="shared" si="106"/>
        <v>#VALUE!</v>
      </c>
      <c r="EY55" s="1098" t="s">
        <v>1930</v>
      </c>
      <c r="EZ55" s="1000">
        <f t="shared" ref="EZ55:FC57" si="108">DP55/BY4</f>
        <v>0.50248756218905477</v>
      </c>
      <c r="FA55" s="1000">
        <f t="shared" si="108"/>
        <v>0.55487804878048785</v>
      </c>
      <c r="FB55" s="1000">
        <f t="shared" si="108"/>
        <v>0.50248756218905477</v>
      </c>
      <c r="FC55" s="1000">
        <f t="shared" si="108"/>
        <v>0.52316076294277936</v>
      </c>
      <c r="FD55" s="1021" t="s">
        <v>2187</v>
      </c>
      <c r="FE55" s="1000">
        <f>DU55/CD4</f>
        <v>0.6</v>
      </c>
      <c r="FF55" s="1021" t="s">
        <v>2187</v>
      </c>
      <c r="FG55" s="1021" t="s">
        <v>2187</v>
      </c>
      <c r="FH55" s="1000">
        <f t="shared" ref="FH55:FN57" si="109">DX55/CG4</f>
        <v>0.6518518518518519</v>
      </c>
      <c r="FI55" s="1000">
        <f t="shared" si="109"/>
        <v>0.63432835820895528</v>
      </c>
      <c r="FJ55" s="1000">
        <f t="shared" si="109"/>
        <v>0.63432835820895528</v>
      </c>
      <c r="FK55" s="1000">
        <f t="shared" si="109"/>
        <v>0.53465346534653457</v>
      </c>
      <c r="FL55" s="1000">
        <f t="shared" si="109"/>
        <v>0.53465346534653457</v>
      </c>
      <c r="FM55" s="1000">
        <f t="shared" si="109"/>
        <v>0.56382978723404253</v>
      </c>
      <c r="FN55" s="1000">
        <f t="shared" si="109"/>
        <v>0.56043956043956045</v>
      </c>
      <c r="FO55" s="1021" t="s">
        <v>2187</v>
      </c>
      <c r="FP55" s="1000">
        <f t="shared" ref="FP55:FV57" si="110">EF55/CO4</f>
        <v>0.53465346534653457</v>
      </c>
      <c r="FQ55" s="1000">
        <f t="shared" si="110"/>
        <v>0.5625</v>
      </c>
      <c r="FR55" s="1000">
        <f t="shared" si="110"/>
        <v>0.5625</v>
      </c>
      <c r="FS55" s="1000">
        <f t="shared" si="110"/>
        <v>0.47115384615384603</v>
      </c>
      <c r="FT55" s="1000">
        <f t="shared" si="110"/>
        <v>0.5390625</v>
      </c>
      <c r="FU55" s="1000">
        <f t="shared" si="110"/>
        <v>0.46820809248554912</v>
      </c>
      <c r="FV55" s="1000">
        <f t="shared" si="110"/>
        <v>0.53435114503816794</v>
      </c>
      <c r="FW55" s="1021" t="s">
        <v>2187</v>
      </c>
      <c r="FX55" s="1021" t="s">
        <v>2187</v>
      </c>
      <c r="FY55" s="1000">
        <f t="shared" ref="FY55:FZ57" si="111">EO55/CX4</f>
        <v>0.65217391304347827</v>
      </c>
      <c r="FZ55" s="1000">
        <f t="shared" si="111"/>
        <v>0.68983957219251335</v>
      </c>
      <c r="GA55" s="1021" t="s">
        <v>2187</v>
      </c>
      <c r="GB55" s="1021" t="s">
        <v>2187</v>
      </c>
      <c r="GC55" s="1021" t="s">
        <v>2187</v>
      </c>
      <c r="GD55" s="1021" t="s">
        <v>2187</v>
      </c>
      <c r="GE55" s="1021" t="s">
        <v>2187</v>
      </c>
      <c r="GF55" s="1021" t="s">
        <v>2187</v>
      </c>
    </row>
    <row r="56" spans="117:188">
      <c r="DM56" s="1098">
        <v>12</v>
      </c>
      <c r="DN56" s="1098">
        <v>3</v>
      </c>
      <c r="DO56" s="1098" t="str">
        <f t="shared" si="1"/>
        <v>処遇加算Ⅱ特定加算なしベア加算なしから新加算Ⅲ</v>
      </c>
      <c r="DP56" s="1000">
        <f t="shared" si="106"/>
        <v>0.14700000000000002</v>
      </c>
      <c r="DQ56" s="1000">
        <f t="shared" si="106"/>
        <v>0.12700000000000003</v>
      </c>
      <c r="DR56" s="1000">
        <f t="shared" si="106"/>
        <v>0.14700000000000002</v>
      </c>
      <c r="DS56" s="1000">
        <f t="shared" si="106"/>
        <v>0.13700000000000001</v>
      </c>
      <c r="DT56" s="1000">
        <f t="shared" si="106"/>
        <v>9.7000000000000003e-002</v>
      </c>
      <c r="DU56" s="1000">
        <f t="shared" si="106"/>
        <v>3.4999999999999989e-002</v>
      </c>
      <c r="DV56" s="1000">
        <f t="shared" si="106"/>
        <v>7.4999999999999983e-002</v>
      </c>
      <c r="DW56" s="1000">
        <f t="shared" si="106"/>
        <v>7.4999999999999983e-002</v>
      </c>
      <c r="DX56" s="1000">
        <f t="shared" si="106"/>
        <v>6.8999999999999992e-002</v>
      </c>
      <c r="DY56" s="1000">
        <f t="shared" si="106"/>
        <v>4.9000000000000002e-002</v>
      </c>
      <c r="DZ56" s="1000">
        <f t="shared" si="106"/>
        <v>4.9000000000000002e-002</v>
      </c>
      <c r="EA56" s="1000">
        <f t="shared" si="106"/>
        <v>3.8999999999999993e-002</v>
      </c>
      <c r="EB56" s="1000">
        <f t="shared" si="106"/>
        <v>3.8999999999999993e-002</v>
      </c>
      <c r="EC56" s="1000">
        <f t="shared" si="106"/>
        <v>3.7999999999999999e-002</v>
      </c>
      <c r="ED56" s="1000">
        <f t="shared" si="106"/>
        <v>3.5999999999999997e-002</v>
      </c>
      <c r="EE56" s="1000">
        <f t="shared" si="106"/>
        <v>3.8999999999999993e-002</v>
      </c>
      <c r="EF56" s="1000">
        <f t="shared" si="106"/>
        <v>3.8999999999999993e-002</v>
      </c>
      <c r="EG56" s="1000">
        <f t="shared" si="106"/>
        <v>6.5000000000000002e-002</v>
      </c>
      <c r="EH56" s="1000">
        <f t="shared" si="106"/>
        <v>6.5000000000000002e-002</v>
      </c>
      <c r="EI56" s="1000">
        <f t="shared" si="106"/>
        <v>8.2000000000000003e-002</v>
      </c>
      <c r="EJ56" s="1000">
        <f t="shared" si="106"/>
        <v>5.9000000000000011e-002</v>
      </c>
      <c r="EK56" s="1000">
        <f t="shared" si="106"/>
        <v>7.099999999999998e-002</v>
      </c>
      <c r="EL56" s="1000">
        <f t="shared" si="106"/>
        <v>6.0000000000000012e-002</v>
      </c>
      <c r="EM56" s="1000">
        <f t="shared" si="106"/>
        <v>5.9000000000000011e-002</v>
      </c>
      <c r="EN56" s="1000">
        <f t="shared" si="106"/>
        <v>5.9000000000000011e-002</v>
      </c>
      <c r="EO56" s="1000">
        <f t="shared" si="106"/>
        <v>9.6000000000000016e-002</v>
      </c>
      <c r="EP56" s="1000">
        <f t="shared" si="106"/>
        <v>9.e-002</v>
      </c>
      <c r="EQ56" s="1000">
        <f t="shared" si="106"/>
        <v>4.e-002</v>
      </c>
      <c r="ER56" s="1000">
        <f t="shared" si="106"/>
        <v>4.9000000000000002e-002</v>
      </c>
      <c r="ES56" s="1000">
        <f t="shared" si="106"/>
        <v>4.9000000000000002e-002</v>
      </c>
      <c r="ET56" s="1000">
        <f t="shared" si="106"/>
        <v>3.9999999999999994e-002</v>
      </c>
      <c r="EU56" s="1000">
        <f t="shared" si="106"/>
        <v>3.9999999999999994e-002</v>
      </c>
      <c r="EV56" s="1000">
        <f t="shared" si="106"/>
        <v>3.8999999999999993e-002</v>
      </c>
      <c r="EY56" s="1098" t="s">
        <v>1201</v>
      </c>
      <c r="EZ56" s="1000">
        <f t="shared" si="108"/>
        <v>0.42363112391930835</v>
      </c>
      <c r="FA56" s="1000">
        <f t="shared" si="108"/>
        <v>0.46520146520146527</v>
      </c>
      <c r="FB56" s="1000">
        <f t="shared" si="108"/>
        <v>0.42363112391930835</v>
      </c>
      <c r="FC56" s="1000">
        <f t="shared" si="108"/>
        <v>0.43910256410256415</v>
      </c>
      <c r="FD56" s="1000">
        <f>DT56/CC5</f>
        <v>0.59876543209876543</v>
      </c>
      <c r="FE56" s="1000">
        <f>DU56/CD5</f>
        <v>0.52238805970149249</v>
      </c>
      <c r="FF56" s="1000">
        <f>DV56/CE5</f>
        <v>0.54347826086956519</v>
      </c>
      <c r="FG56" s="1000">
        <f>DW56/CF5</f>
        <v>0.54347826086956519</v>
      </c>
      <c r="FH56" s="1000">
        <f t="shared" si="109"/>
        <v>0.59482758620689657</v>
      </c>
      <c r="FI56" s="1000">
        <f t="shared" si="109"/>
        <v>0.5</v>
      </c>
      <c r="FJ56" s="1000">
        <f t="shared" si="109"/>
        <v>0.5</v>
      </c>
      <c r="FK56" s="1000">
        <f t="shared" si="109"/>
        <v>0.45348837209302323</v>
      </c>
      <c r="FL56" s="1000">
        <f t="shared" si="109"/>
        <v>0.45348837209302323</v>
      </c>
      <c r="FM56" s="1000">
        <f t="shared" si="109"/>
        <v>0.48101265822784811</v>
      </c>
      <c r="FN56" s="1000">
        <f t="shared" si="109"/>
        <v>0.47368421052631576</v>
      </c>
      <c r="FO56" s="1000">
        <f>EE56/CN5</f>
        <v>0.45348837209302323</v>
      </c>
      <c r="FP56" s="1000">
        <f t="shared" si="110"/>
        <v>0.45348837209302323</v>
      </c>
      <c r="FQ56" s="1000">
        <f t="shared" si="110"/>
        <v>0.5078125</v>
      </c>
      <c r="FR56" s="1000">
        <f t="shared" si="110"/>
        <v>0.5078125</v>
      </c>
      <c r="FS56" s="1000">
        <f t="shared" si="110"/>
        <v>0.42708333333333331</v>
      </c>
      <c r="FT56" s="1000">
        <f t="shared" si="110"/>
        <v>0.50000000000000011</v>
      </c>
      <c r="FU56" s="1000">
        <f t="shared" si="110"/>
        <v>0.4355828220858895</v>
      </c>
      <c r="FV56" s="1000">
        <f t="shared" si="110"/>
        <v>0.49586776859504139</v>
      </c>
      <c r="FW56" s="1000">
        <f>EM56/CV5</f>
        <v>0.50000000000000011</v>
      </c>
      <c r="FX56" s="1000">
        <f>EN56/CW5</f>
        <v>0.50000000000000011</v>
      </c>
      <c r="FY56" s="1000">
        <f t="shared" si="111"/>
        <v>0.57142857142857151</v>
      </c>
      <c r="FZ56" s="1000">
        <f t="shared" si="111"/>
        <v>0.60810810810810811</v>
      </c>
      <c r="GA56" s="1000">
        <f t="shared" ref="GA56:GF57" si="112">EQ56/CZ5</f>
        <v>0.47619047619047616</v>
      </c>
      <c r="GB56" s="1000">
        <f t="shared" si="112"/>
        <v>0.49494949494949497</v>
      </c>
      <c r="GC56" s="1000">
        <f t="shared" si="112"/>
        <v>0.49494949494949497</v>
      </c>
      <c r="GD56" s="1000">
        <f t="shared" si="112"/>
        <v>0.44943820224719094</v>
      </c>
      <c r="GE56" s="1000">
        <f t="shared" si="112"/>
        <v>0.45977011494252867</v>
      </c>
      <c r="GF56" s="1000">
        <f t="shared" si="112"/>
        <v>0.45348837209302323</v>
      </c>
    </row>
    <row r="57" spans="117:188">
      <c r="DM57" s="1098">
        <v>12</v>
      </c>
      <c r="DN57" s="1098">
        <v>4</v>
      </c>
      <c r="DO57" s="1098" t="str">
        <f t="shared" si="1"/>
        <v>処遇加算Ⅱ特定加算なしベア加算なしから新加算Ⅳ</v>
      </c>
      <c r="DP57" s="1000">
        <f t="shared" si="106"/>
        <v>7.3000000000000009e-002</v>
      </c>
      <c r="DQ57" s="1000">
        <f t="shared" si="106"/>
        <v>7.3000000000000009e-002</v>
      </c>
      <c r="DR57" s="1000">
        <f t="shared" si="106"/>
        <v>7.3000000000000009e-002</v>
      </c>
      <c r="DS57" s="1000">
        <f t="shared" si="106"/>
        <v>7.2999999999999982e-002</v>
      </c>
      <c r="DT57" s="1000">
        <f t="shared" si="106"/>
        <v>7.3000000000000009e-002</v>
      </c>
      <c r="DU57" s="1000">
        <f t="shared" si="106"/>
        <v>2.2999999999999993e-002</v>
      </c>
      <c r="DV57" s="1000">
        <f t="shared" si="106"/>
        <v>5.1999999999999991e-002</v>
      </c>
      <c r="DW57" s="1000">
        <f t="shared" si="106"/>
        <v>5.1999999999999991e-002</v>
      </c>
      <c r="DX57" s="1000">
        <f t="shared" si="106"/>
        <v>5.2000000000000005e-002</v>
      </c>
      <c r="DY57" s="1000">
        <f t="shared" si="106"/>
        <v>3.1e-002</v>
      </c>
      <c r="DZ57" s="1000">
        <f t="shared" si="106"/>
        <v>3.1e-002</v>
      </c>
      <c r="EA57" s="1000">
        <f t="shared" si="106"/>
        <v>2.1999999999999992e-002</v>
      </c>
      <c r="EB57" s="1000">
        <f t="shared" si="106"/>
        <v>2.1999999999999992e-002</v>
      </c>
      <c r="EC57" s="1000">
        <f t="shared" si="106"/>
        <v>2.1999999999999999e-002</v>
      </c>
      <c r="ED57" s="1000">
        <f t="shared" si="106"/>
        <v>2.1999999999999999e-002</v>
      </c>
      <c r="EE57" s="1000">
        <f t="shared" si="106"/>
        <v>2.1999999999999992e-002</v>
      </c>
      <c r="EF57" s="1000">
        <f t="shared" si="106"/>
        <v>2.1999999999999992e-002</v>
      </c>
      <c r="EG57" s="1000">
        <f t="shared" si="106"/>
        <v>4.1999999999999996e-002</v>
      </c>
      <c r="EH57" s="1000">
        <f t="shared" si="106"/>
        <v>4.1999999999999996e-002</v>
      </c>
      <c r="EI57" s="1000">
        <f t="shared" si="106"/>
        <v>4.2000000000000023e-002</v>
      </c>
      <c r="EJ57" s="1000">
        <f t="shared" si="106"/>
        <v>3.7000000000000005e-002</v>
      </c>
      <c r="EK57" s="1000">
        <f t="shared" si="106"/>
        <v>3.7000000000000005e-002</v>
      </c>
      <c r="EL57" s="1000">
        <f t="shared" si="106"/>
        <v>3.7000000000000005e-002</v>
      </c>
      <c r="EM57" s="1000">
        <f t="shared" si="106"/>
        <v>3.7000000000000005e-002</v>
      </c>
      <c r="EN57" s="1000">
        <f t="shared" si="106"/>
        <v>3.7000000000000005e-002</v>
      </c>
      <c r="EO57" s="1000">
        <f t="shared" si="106"/>
        <v>6.8999999999999992e-002</v>
      </c>
      <c r="EP57" s="1000">
        <f t="shared" si="106"/>
        <v>6.9000000000000006e-002</v>
      </c>
      <c r="EQ57" s="1000">
        <f t="shared" si="106"/>
        <v>2.3e-002</v>
      </c>
      <c r="ER57" s="1000">
        <f t="shared" si="106"/>
        <v>3.1e-002</v>
      </c>
      <c r="ES57" s="1000">
        <f t="shared" si="106"/>
        <v>3.1e-002</v>
      </c>
      <c r="ET57" s="1000">
        <f t="shared" si="106"/>
        <v>2.1999999999999992e-002</v>
      </c>
      <c r="EU57" s="1000">
        <f t="shared" si="106"/>
        <v>2.1999999999999992e-002</v>
      </c>
      <c r="EV57" s="1000">
        <f t="shared" si="106"/>
        <v>2.1999999999999992e-002</v>
      </c>
      <c r="EY57" s="1098" t="s">
        <v>2260</v>
      </c>
      <c r="EZ57" s="1000">
        <f t="shared" si="108"/>
        <v>0.26739926739926739</v>
      </c>
      <c r="FA57" s="1000">
        <f t="shared" si="108"/>
        <v>0.33333333333333337</v>
      </c>
      <c r="FB57" s="1000">
        <f t="shared" si="108"/>
        <v>0.26739926739926739</v>
      </c>
      <c r="FC57" s="1000">
        <f t="shared" si="108"/>
        <v>0.29435483870967738</v>
      </c>
      <c r="FD57" s="1000">
        <f>DT57/CC6</f>
        <v>0.52898550724637683</v>
      </c>
      <c r="FE57" s="1000">
        <f>DU57/CD6</f>
        <v>0.4181818181818181</v>
      </c>
      <c r="FF57" s="1000">
        <f>DV57/CE6</f>
        <v>0.4521739130434782</v>
      </c>
      <c r="FG57" s="1000">
        <f>DW57/CF6</f>
        <v>0.4521739130434782</v>
      </c>
      <c r="FH57" s="1000">
        <f t="shared" si="109"/>
        <v>0.5252525252525253</v>
      </c>
      <c r="FI57" s="1000">
        <f t="shared" si="109"/>
        <v>0.38750000000000001</v>
      </c>
      <c r="FJ57" s="1000">
        <f t="shared" si="109"/>
        <v>0.38750000000000001</v>
      </c>
      <c r="FK57" s="1000">
        <f t="shared" si="109"/>
        <v>0.31884057971014484</v>
      </c>
      <c r="FL57" s="1000">
        <f t="shared" si="109"/>
        <v>0.31884057971014484</v>
      </c>
      <c r="FM57" s="1000">
        <f t="shared" si="109"/>
        <v>0.34920634920634919</v>
      </c>
      <c r="FN57" s="1000">
        <f t="shared" si="109"/>
        <v>0.35483870967741932</v>
      </c>
      <c r="FO57" s="1000">
        <f>EE57/CN6</f>
        <v>0.31884057971014484</v>
      </c>
      <c r="FP57" s="1000">
        <f t="shared" si="110"/>
        <v>0.31884057971014484</v>
      </c>
      <c r="FQ57" s="1000">
        <f t="shared" si="110"/>
        <v>0.4</v>
      </c>
      <c r="FR57" s="1000">
        <f t="shared" si="110"/>
        <v>0.4</v>
      </c>
      <c r="FS57" s="1000">
        <f t="shared" si="110"/>
        <v>0.27631578947368435</v>
      </c>
      <c r="FT57" s="1000">
        <f t="shared" si="110"/>
        <v>0.38541666666666669</v>
      </c>
      <c r="FU57" s="1000">
        <f t="shared" si="110"/>
        <v>0.2868217054263566</v>
      </c>
      <c r="FV57" s="1000">
        <f t="shared" si="110"/>
        <v>0.3775510204081633</v>
      </c>
      <c r="FW57" s="1000">
        <f>EM57/CV6</f>
        <v>0.38541666666666669</v>
      </c>
      <c r="FX57" s="1000">
        <f>EN57/CW6</f>
        <v>0.38541666666666669</v>
      </c>
      <c r="FY57" s="1000">
        <f t="shared" si="111"/>
        <v>0.48936170212765956</v>
      </c>
      <c r="FZ57" s="1000">
        <f t="shared" si="111"/>
        <v>0.54330708661417326</v>
      </c>
      <c r="GA57" s="1000">
        <f t="shared" si="112"/>
        <v>0.34328358208955223</v>
      </c>
      <c r="GB57" s="1000">
        <f t="shared" si="112"/>
        <v>0.38271604938271603</v>
      </c>
      <c r="GC57" s="1000">
        <f t="shared" si="112"/>
        <v>0.38271604938271603</v>
      </c>
      <c r="GD57" s="1000">
        <f t="shared" si="112"/>
        <v>0.30985915492957739</v>
      </c>
      <c r="GE57" s="1000">
        <f t="shared" si="112"/>
        <v>0.31884057971014484</v>
      </c>
      <c r="GF57" s="1000">
        <f t="shared" si="112"/>
        <v>0.31884057971014484</v>
      </c>
    </row>
    <row r="58" spans="117:188" ht="24">
      <c r="DM58" s="1098">
        <v>12</v>
      </c>
      <c r="DN58" s="1098">
        <v>15</v>
      </c>
      <c r="DO58" s="1098" t="str">
        <f t="shared" si="1"/>
        <v>処遇加算Ⅱ特定加算なしベア加算なしから新加算Ⅴ（11）</v>
      </c>
      <c r="DP58" s="1000">
        <f t="shared" ref="DP58:EV58" si="113">BY17-AN$14</f>
        <v>2.7999999999999997e-002</v>
      </c>
      <c r="DQ58" s="1000">
        <f t="shared" si="113"/>
        <v>2.7999999999999997e-002</v>
      </c>
      <c r="DR58" s="1000">
        <f t="shared" si="113"/>
        <v>2.7999999999999997e-002</v>
      </c>
      <c r="DS58" s="1000">
        <f t="shared" si="113"/>
        <v>2.7999999999999997e-002</v>
      </c>
      <c r="DT58" s="1000">
        <f t="shared" si="113"/>
        <v>2.7999999999999997e-002</v>
      </c>
      <c r="DU58" s="1000">
        <f t="shared" si="113"/>
        <v>1.1999999999999997e-002</v>
      </c>
      <c r="DV58" s="1000">
        <f t="shared" si="113"/>
        <v>2.3999999999999994e-002</v>
      </c>
      <c r="DW58" s="1000">
        <f t="shared" si="113"/>
        <v>2.3999999999999994e-002</v>
      </c>
      <c r="DX58" s="1000">
        <f t="shared" si="113"/>
        <v>2.4000000000000007e-002</v>
      </c>
      <c r="DY58" s="1000">
        <f t="shared" si="113"/>
        <v>1.2999999999999998e-002</v>
      </c>
      <c r="DZ58" s="1000">
        <f t="shared" si="113"/>
        <v>1.2999999999999998e-002</v>
      </c>
      <c r="EA58" s="1000" t="e">
        <f t="shared" si="113"/>
        <v>#VALUE!</v>
      </c>
      <c r="EB58" s="1000">
        <f t="shared" si="113"/>
        <v>9.0000000000000011e-003</v>
      </c>
      <c r="EC58" s="1000">
        <f t="shared" si="113"/>
        <v>9.0000000000000011e-003</v>
      </c>
      <c r="ED58" s="1000">
        <f t="shared" si="113"/>
        <v>9.0000000000000011e-003</v>
      </c>
      <c r="EE58" s="1000">
        <f t="shared" si="113"/>
        <v>9.0000000000000011e-003</v>
      </c>
      <c r="EF58" s="1000">
        <f t="shared" si="113"/>
        <v>9.0000000000000011e-003</v>
      </c>
      <c r="EG58" s="1000">
        <f t="shared" si="113"/>
        <v>1.6e-002</v>
      </c>
      <c r="EH58" s="1000">
        <f t="shared" si="113"/>
        <v>1.6e-002</v>
      </c>
      <c r="EI58" s="1000">
        <f t="shared" si="113"/>
        <v>1.6e-002</v>
      </c>
      <c r="EJ58" s="1000">
        <f t="shared" si="113"/>
        <v>1.7000000000000001e-002</v>
      </c>
      <c r="EK58" s="1000">
        <f t="shared" si="113"/>
        <v>1.7000000000000001e-002</v>
      </c>
      <c r="EL58" s="1000">
        <f t="shared" si="113"/>
        <v>1.7000000000000001e-002</v>
      </c>
      <c r="EM58" s="1000">
        <f t="shared" si="113"/>
        <v>1.7000000000000001e-002</v>
      </c>
      <c r="EN58" s="1000">
        <f t="shared" si="113"/>
        <v>1.7000000000000001e-002</v>
      </c>
      <c r="EO58" s="1000">
        <f t="shared" si="113"/>
        <v>3.1e-002</v>
      </c>
      <c r="EP58" s="1000">
        <f t="shared" si="113"/>
        <v>3.0999999999999993e-002</v>
      </c>
      <c r="EQ58" s="1000">
        <f t="shared" si="113"/>
        <v>1.2000000000000004e-002</v>
      </c>
      <c r="ER58" s="1000">
        <f t="shared" si="113"/>
        <v>1.2999999999999998e-002</v>
      </c>
      <c r="ES58" s="1000">
        <f t="shared" si="113"/>
        <v>1.2999999999999998e-002</v>
      </c>
      <c r="ET58" s="1000">
        <f t="shared" si="113"/>
        <v>9.0000000000000011e-003</v>
      </c>
      <c r="EU58" s="1000">
        <f t="shared" si="113"/>
        <v>9.0000000000000011e-003</v>
      </c>
      <c r="EV58" s="1000">
        <f t="shared" si="113"/>
        <v>9.0000000000000011e-003</v>
      </c>
      <c r="EY58" s="1098" t="s">
        <v>170</v>
      </c>
      <c r="EZ58" s="1000">
        <f t="shared" ref="EZ58:GF58" si="114">DP58/BY17</f>
        <v>0.12280701754385963</v>
      </c>
      <c r="FA58" s="1000">
        <f t="shared" si="114"/>
        <v>0.16091954022988506</v>
      </c>
      <c r="FB58" s="1000">
        <f t="shared" si="114"/>
        <v>0.12280701754385963</v>
      </c>
      <c r="FC58" s="1000">
        <f t="shared" si="114"/>
        <v>0.13793103448275862</v>
      </c>
      <c r="FD58" s="1000">
        <f t="shared" si="114"/>
        <v>0.30107526881720426</v>
      </c>
      <c r="FE58" s="1000">
        <f t="shared" si="114"/>
        <v>0.27272727272727265</v>
      </c>
      <c r="FF58" s="1000">
        <f t="shared" si="114"/>
        <v>0.27586206896551718</v>
      </c>
      <c r="FG58" s="1000">
        <f t="shared" si="114"/>
        <v>0.27586206896551718</v>
      </c>
      <c r="FH58" s="1000">
        <f t="shared" si="114"/>
        <v>0.33802816901408456</v>
      </c>
      <c r="FI58" s="1000">
        <f t="shared" si="114"/>
        <v>0.20967741935483866</v>
      </c>
      <c r="FJ58" s="1000">
        <f t="shared" si="114"/>
        <v>0.20967741935483866</v>
      </c>
      <c r="FK58" s="1000" t="e">
        <f t="shared" si="114"/>
        <v>#VALUE!</v>
      </c>
      <c r="FL58" s="1000">
        <f t="shared" si="114"/>
        <v>0.16071428571428573</v>
      </c>
      <c r="FM58" s="1000">
        <f t="shared" si="114"/>
        <v>0.18000000000000002</v>
      </c>
      <c r="FN58" s="1000">
        <f t="shared" si="114"/>
        <v>0.18367346938775511</v>
      </c>
      <c r="FO58" s="1000">
        <f t="shared" si="114"/>
        <v>0.16071428571428573</v>
      </c>
      <c r="FP58" s="1000">
        <f t="shared" si="114"/>
        <v>0.16071428571428573</v>
      </c>
      <c r="FQ58" s="1000">
        <f t="shared" si="114"/>
        <v>0.20253164556962025</v>
      </c>
      <c r="FR58" s="1000">
        <f t="shared" si="114"/>
        <v>0.20253164556962025</v>
      </c>
      <c r="FS58" s="1000">
        <f t="shared" si="114"/>
        <v>0.12698412698412698</v>
      </c>
      <c r="FT58" s="1000">
        <f t="shared" si="114"/>
        <v>0.22368421052631582</v>
      </c>
      <c r="FU58" s="1000">
        <f t="shared" si="114"/>
        <v>0.15596330275229359</v>
      </c>
      <c r="FV58" s="1000">
        <f t="shared" si="114"/>
        <v>0.21794871794871795</v>
      </c>
      <c r="FW58" s="1000">
        <f t="shared" si="114"/>
        <v>0.22368421052631582</v>
      </c>
      <c r="FX58" s="1000">
        <f t="shared" si="114"/>
        <v>0.22368421052631582</v>
      </c>
      <c r="FY58" s="1000">
        <f t="shared" si="114"/>
        <v>0.3009708737864078</v>
      </c>
      <c r="FZ58" s="1000">
        <f t="shared" si="114"/>
        <v>0.348314606741573</v>
      </c>
      <c r="GA58" s="1000">
        <f t="shared" si="114"/>
        <v>0.21428571428571433</v>
      </c>
      <c r="GB58" s="1000">
        <f t="shared" si="114"/>
        <v>0.20634920634920631</v>
      </c>
      <c r="GC58" s="1000">
        <f t="shared" si="114"/>
        <v>0.20634920634920631</v>
      </c>
      <c r="GD58" s="1000">
        <f t="shared" si="114"/>
        <v>0.15517241379310345</v>
      </c>
      <c r="GE58" s="1000">
        <f t="shared" si="114"/>
        <v>0.16071428571428573</v>
      </c>
      <c r="GF58" s="1000">
        <f t="shared" si="114"/>
        <v>0.16071428571428573</v>
      </c>
    </row>
    <row r="59" spans="117:188">
      <c r="DM59" s="1098">
        <v>13</v>
      </c>
      <c r="DN59" s="1098">
        <v>1</v>
      </c>
      <c r="DO59" s="1098" t="str">
        <f t="shared" si="1"/>
        <v>処遇加算Ⅲ特定加算Ⅰベア加算から新加算Ⅰ</v>
      </c>
      <c r="DP59" s="1000">
        <f t="shared" ref="DP59:EV62" si="115">BY3-AN$15</f>
        <v>0.19100000000000006</v>
      </c>
      <c r="DQ59" s="1000">
        <f t="shared" si="115"/>
        <v>0.14700000000000002</v>
      </c>
      <c r="DR59" s="1000">
        <f t="shared" si="115"/>
        <v>0.19100000000000006</v>
      </c>
      <c r="DS59" s="1000">
        <f t="shared" si="115"/>
        <v>0.17</v>
      </c>
      <c r="DT59" s="1000">
        <f t="shared" si="115"/>
        <v>8.0999999999999989e-002</v>
      </c>
      <c r="DU59" s="1000">
        <f t="shared" si="115"/>
        <v>3.7999999999999992e-002</v>
      </c>
      <c r="DV59" s="1000">
        <f t="shared" si="115"/>
        <v>7.4999999999999997e-002</v>
      </c>
      <c r="DW59" s="1000">
        <f t="shared" si="115"/>
        <v>7.4999999999999997e-002</v>
      </c>
      <c r="DX59" s="1000">
        <f t="shared" si="115"/>
        <v>6.2000000000000013e-002</v>
      </c>
      <c r="DY59" s="1000">
        <f t="shared" si="115"/>
        <v>5.3000000000000005e-002</v>
      </c>
      <c r="DZ59" s="1000">
        <f t="shared" si="115"/>
        <v>5.3000000000000005e-002</v>
      </c>
      <c r="EA59" s="1000">
        <f t="shared" si="115"/>
        <v>4.7e-002</v>
      </c>
      <c r="EB59" s="1000">
        <f t="shared" si="115"/>
        <v>4.7e-002</v>
      </c>
      <c r="EC59" s="1000">
        <f t="shared" si="115"/>
        <v>4.3000000000000003e-002</v>
      </c>
      <c r="ED59" s="1000">
        <f t="shared" si="115"/>
        <v>4.1000000000000002e-002</v>
      </c>
      <c r="EE59" s="1000">
        <f t="shared" si="115"/>
        <v>4.7e-002</v>
      </c>
      <c r="EF59" s="1000">
        <f t="shared" si="115"/>
        <v>4.7e-002</v>
      </c>
      <c r="EG59" s="1000">
        <f t="shared" si="115"/>
        <v>6.7000000000000018e-002</v>
      </c>
      <c r="EH59" s="1000">
        <f t="shared" si="115"/>
        <v>6.7000000000000018e-002</v>
      </c>
      <c r="EI59" s="1000">
        <f t="shared" si="115"/>
        <v>0.10499999999999997</v>
      </c>
      <c r="EJ59" s="1000">
        <f t="shared" si="115"/>
        <v>6.5000000000000002e-002</v>
      </c>
      <c r="EK59" s="1000">
        <f t="shared" si="115"/>
        <v>9.1999999999999985e-002</v>
      </c>
      <c r="EL59" s="1000">
        <f t="shared" si="115"/>
        <v>6.7000000000000004e-002</v>
      </c>
      <c r="EM59" s="1000">
        <f t="shared" si="115"/>
        <v>6.5000000000000002e-002</v>
      </c>
      <c r="EN59" s="1000">
        <f t="shared" si="115"/>
        <v>6.5000000000000002e-002</v>
      </c>
      <c r="EO59" s="1000">
        <f t="shared" si="115"/>
        <v>9.0000000000000024e-002</v>
      </c>
      <c r="EP59" s="1000">
        <f t="shared" si="115"/>
        <v>7.8000000000000014e-002</v>
      </c>
      <c r="EQ59" s="1000">
        <f t="shared" si="115"/>
        <v>4.8000000000000001e-002</v>
      </c>
      <c r="ER59" s="1000">
        <f t="shared" si="115"/>
        <v>5.3000000000000005e-002</v>
      </c>
      <c r="ES59" s="1000">
        <f t="shared" si="115"/>
        <v>5.3000000000000005e-002</v>
      </c>
      <c r="ET59" s="1000">
        <f t="shared" si="115"/>
        <v>4.9000000000000002e-002</v>
      </c>
      <c r="EU59" s="1000">
        <f t="shared" si="115"/>
        <v>4.8000000000000001e-002</v>
      </c>
      <c r="EV59" s="1000">
        <f t="shared" si="115"/>
        <v>4.7e-002</v>
      </c>
      <c r="EY59" s="1098" t="s">
        <v>650</v>
      </c>
      <c r="EZ59" s="1000">
        <f t="shared" ref="EZ59:GF59" si="116">DP59/BY3</f>
        <v>0.4580335731414869</v>
      </c>
      <c r="FA59" s="1000">
        <f t="shared" si="116"/>
        <v>0.4285714285714286</v>
      </c>
      <c r="FB59" s="1000">
        <f t="shared" si="116"/>
        <v>0.4580335731414869</v>
      </c>
      <c r="FC59" s="1000">
        <f t="shared" si="116"/>
        <v>0.44502617801047117</v>
      </c>
      <c r="FD59" s="1000">
        <f t="shared" si="116"/>
        <v>0.36322869955156944</v>
      </c>
      <c r="FE59" s="1000">
        <f t="shared" si="116"/>
        <v>0.46913580246913578</v>
      </c>
      <c r="FF59" s="1000">
        <f t="shared" si="116"/>
        <v>0.47169811320754712</v>
      </c>
      <c r="FG59" s="1000">
        <f t="shared" si="116"/>
        <v>0.47169811320754712</v>
      </c>
      <c r="FH59" s="1000">
        <f t="shared" si="116"/>
        <v>0.4525547445255475</v>
      </c>
      <c r="FI59" s="1000">
        <f t="shared" si="116"/>
        <v>0.38405797101449274</v>
      </c>
      <c r="FJ59" s="1000">
        <f t="shared" si="116"/>
        <v>0.38405797101449274</v>
      </c>
      <c r="FK59" s="1000">
        <f t="shared" si="116"/>
        <v>0.4563106796116505</v>
      </c>
      <c r="FL59" s="1000">
        <f t="shared" si="116"/>
        <v>0.4563106796116505</v>
      </c>
      <c r="FM59" s="1000">
        <f t="shared" si="116"/>
        <v>0.44791666666666669</v>
      </c>
      <c r="FN59" s="1000">
        <f t="shared" si="116"/>
        <v>0.44086021505376344</v>
      </c>
      <c r="FO59" s="1000">
        <f t="shared" si="116"/>
        <v>0.4563106796116505</v>
      </c>
      <c r="FP59" s="1000">
        <f t="shared" si="116"/>
        <v>0.4563106796116505</v>
      </c>
      <c r="FQ59" s="1000">
        <f t="shared" si="116"/>
        <v>0.45578231292517013</v>
      </c>
      <c r="FR59" s="1000">
        <f t="shared" si="116"/>
        <v>0.45578231292517013</v>
      </c>
      <c r="FS59" s="1000">
        <f t="shared" si="116"/>
        <v>0.49763033175355442</v>
      </c>
      <c r="FT59" s="1000">
        <f t="shared" si="116"/>
        <v>0.49618320610687022</v>
      </c>
      <c r="FU59" s="1000">
        <f t="shared" si="116"/>
        <v>0.52272727272727271</v>
      </c>
      <c r="FV59" s="1000">
        <f t="shared" si="116"/>
        <v>0.5</v>
      </c>
      <c r="FW59" s="1000">
        <f t="shared" si="116"/>
        <v>0.50387596899224807</v>
      </c>
      <c r="FX59" s="1000">
        <f t="shared" si="116"/>
        <v>0.50387596899224807</v>
      </c>
      <c r="FY59" s="1000">
        <f t="shared" si="116"/>
        <v>0.42654028436018965</v>
      </c>
      <c r="FZ59" s="1000">
        <f t="shared" si="116"/>
        <v>0.40837696335078538</v>
      </c>
      <c r="GA59" s="1000">
        <f t="shared" si="116"/>
        <v>0.47524752475247523</v>
      </c>
      <c r="GB59" s="1000">
        <f t="shared" si="116"/>
        <v>0.42400000000000004</v>
      </c>
      <c r="GC59" s="1000">
        <f t="shared" si="116"/>
        <v>0.42400000000000004</v>
      </c>
      <c r="GD59" s="1000">
        <f t="shared" si="116"/>
        <v>0.45794392523364491</v>
      </c>
      <c r="GE59" s="1000">
        <f t="shared" si="116"/>
        <v>0.45714285714285718</v>
      </c>
      <c r="GF59" s="1000">
        <f t="shared" si="116"/>
        <v>0.45192307692307693</v>
      </c>
    </row>
    <row r="60" spans="117:188">
      <c r="DM60" s="1098">
        <v>13</v>
      </c>
      <c r="DN60" s="1098">
        <v>2</v>
      </c>
      <c r="DO60" s="1098" t="str">
        <f t="shared" si="1"/>
        <v>処遇加算Ⅲ特定加算Ⅰベア加算から新加算Ⅱ</v>
      </c>
      <c r="DP60" s="1000">
        <f t="shared" si="115"/>
        <v>0.17600000000000005</v>
      </c>
      <c r="DQ60" s="1000">
        <f t="shared" si="115"/>
        <v>0.13200000000000001</v>
      </c>
      <c r="DR60" s="1000">
        <f t="shared" si="115"/>
        <v>0.17600000000000005</v>
      </c>
      <c r="DS60" s="1000">
        <f t="shared" si="115"/>
        <v>0.15499999999999997</v>
      </c>
      <c r="DT60" s="1000" t="e">
        <f t="shared" si="115"/>
        <v>#VALUE!</v>
      </c>
      <c r="DU60" s="1000">
        <f t="shared" si="115"/>
        <v>3.6999999999999991e-002</v>
      </c>
      <c r="DV60" s="1000" t="e">
        <f t="shared" si="115"/>
        <v>#VALUE!</v>
      </c>
      <c r="DW60" s="1000" t="e">
        <f t="shared" si="115"/>
        <v>#VALUE!</v>
      </c>
      <c r="DX60" s="1000">
        <f t="shared" si="115"/>
        <v>6.0000000000000012e-002</v>
      </c>
      <c r="DY60" s="1000">
        <f t="shared" si="115"/>
        <v>4.9000000000000002e-002</v>
      </c>
      <c r="DZ60" s="1000">
        <f t="shared" si="115"/>
        <v>4.9000000000000002e-002</v>
      </c>
      <c r="EA60" s="1000">
        <f t="shared" si="115"/>
        <v>4.4999999999999998e-002</v>
      </c>
      <c r="EB60" s="1000">
        <f t="shared" si="115"/>
        <v>4.4999999999999998e-002</v>
      </c>
      <c r="EC60" s="1000">
        <f t="shared" si="115"/>
        <v>4.1000000000000002e-002</v>
      </c>
      <c r="ED60" s="1000">
        <f t="shared" si="115"/>
        <v>3.9e-002</v>
      </c>
      <c r="EE60" s="1000" t="e">
        <f t="shared" si="115"/>
        <v>#VALUE!</v>
      </c>
      <c r="EF60" s="1000">
        <f t="shared" si="115"/>
        <v>4.4999999999999998e-002</v>
      </c>
      <c r="EG60" s="1000">
        <f t="shared" si="115"/>
        <v>6.4000000000000015e-002</v>
      </c>
      <c r="EH60" s="1000">
        <f t="shared" si="115"/>
        <v>6.4000000000000015e-002</v>
      </c>
      <c r="EI60" s="1000">
        <f t="shared" si="115"/>
        <v>0.10199999999999997</v>
      </c>
      <c r="EJ60" s="1000">
        <f t="shared" si="115"/>
        <v>6.2e-002</v>
      </c>
      <c r="EK60" s="1000">
        <f t="shared" si="115"/>
        <v>8.8999999999999982e-002</v>
      </c>
      <c r="EL60" s="1000">
        <f t="shared" si="115"/>
        <v>6.4000000000000001e-002</v>
      </c>
      <c r="EM60" s="1000" t="e">
        <f t="shared" si="115"/>
        <v>#VALUE!</v>
      </c>
      <c r="EN60" s="1000" t="e">
        <f t="shared" si="115"/>
        <v>#VALUE!</v>
      </c>
      <c r="EO60" s="1000">
        <f t="shared" si="115"/>
        <v>8.6000000000000021e-002</v>
      </c>
      <c r="EP60" s="1000">
        <f t="shared" si="115"/>
        <v>7.400000000000001e-002</v>
      </c>
      <c r="EQ60" s="1000" t="e">
        <f t="shared" si="115"/>
        <v>#VALUE!</v>
      </c>
      <c r="ER60" s="1000" t="e">
        <f t="shared" si="115"/>
        <v>#VALUE!</v>
      </c>
      <c r="ES60" s="1000" t="e">
        <f t="shared" si="115"/>
        <v>#VALUE!</v>
      </c>
      <c r="ET60" s="1000" t="e">
        <f t="shared" si="115"/>
        <v>#VALUE!</v>
      </c>
      <c r="EU60" s="1000" t="e">
        <f t="shared" si="115"/>
        <v>#VALUE!</v>
      </c>
      <c r="EV60" s="1000" t="e">
        <f t="shared" si="115"/>
        <v>#VALUE!</v>
      </c>
      <c r="EY60" s="1098" t="s">
        <v>2219</v>
      </c>
      <c r="EZ60" s="1000">
        <f t="shared" ref="EZ60:FC62" si="117">DP60/BY4</f>
        <v>0.4378109452736319</v>
      </c>
      <c r="FA60" s="1000">
        <f t="shared" si="117"/>
        <v>0.40243902439024393</v>
      </c>
      <c r="FB60" s="1000">
        <f t="shared" si="117"/>
        <v>0.4378109452736319</v>
      </c>
      <c r="FC60" s="1000">
        <f t="shared" si="117"/>
        <v>0.42234332425068111</v>
      </c>
      <c r="FD60" s="1021" t="s">
        <v>2187</v>
      </c>
      <c r="FE60" s="1000">
        <f>DU60/CD4</f>
        <v>0.46249999999999997</v>
      </c>
      <c r="FF60" s="1021" t="s">
        <v>2187</v>
      </c>
      <c r="FG60" s="1021" t="s">
        <v>2187</v>
      </c>
      <c r="FH60" s="1000">
        <f t="shared" ref="FH60:FN62" si="118">DX60/CG4</f>
        <v>0.44444444444444448</v>
      </c>
      <c r="FI60" s="1000">
        <f t="shared" si="118"/>
        <v>0.36567164179104478</v>
      </c>
      <c r="FJ60" s="1000">
        <f t="shared" si="118"/>
        <v>0.36567164179104478</v>
      </c>
      <c r="FK60" s="1000">
        <f t="shared" si="118"/>
        <v>0.44554455445544555</v>
      </c>
      <c r="FL60" s="1000">
        <f t="shared" si="118"/>
        <v>0.44554455445544555</v>
      </c>
      <c r="FM60" s="1000">
        <f t="shared" si="118"/>
        <v>0.43617021276595747</v>
      </c>
      <c r="FN60" s="1000">
        <f t="shared" si="118"/>
        <v>0.4285714285714286</v>
      </c>
      <c r="FO60" s="1021" t="s">
        <v>2187</v>
      </c>
      <c r="FP60" s="1000">
        <f t="shared" ref="FP60:FV62" si="119">EF60/CO4</f>
        <v>0.44554455445544555</v>
      </c>
      <c r="FQ60" s="1000">
        <f t="shared" si="119"/>
        <v>0.44444444444444448</v>
      </c>
      <c r="FR60" s="1000">
        <f t="shared" si="119"/>
        <v>0.44444444444444448</v>
      </c>
      <c r="FS60" s="1000">
        <f t="shared" si="119"/>
        <v>0.49038461538461531</v>
      </c>
      <c r="FT60" s="1000">
        <f t="shared" si="119"/>
        <v>0.484375</v>
      </c>
      <c r="FU60" s="1000">
        <f t="shared" si="119"/>
        <v>0.51445086705202303</v>
      </c>
      <c r="FV60" s="1000">
        <f t="shared" si="119"/>
        <v>0.48854961832061067</v>
      </c>
      <c r="FW60" s="1021" t="s">
        <v>2187</v>
      </c>
      <c r="FX60" s="1021" t="s">
        <v>2187</v>
      </c>
      <c r="FY60" s="1000">
        <f t="shared" ref="FY60:FZ62" si="120">EO60/CX4</f>
        <v>0.4154589371980677</v>
      </c>
      <c r="FZ60" s="1000">
        <f t="shared" si="120"/>
        <v>0.39572192513368992</v>
      </c>
      <c r="GA60" s="1021" t="s">
        <v>2187</v>
      </c>
      <c r="GB60" s="1021" t="s">
        <v>2187</v>
      </c>
      <c r="GC60" s="1021" t="s">
        <v>2187</v>
      </c>
      <c r="GD60" s="1021" t="s">
        <v>2187</v>
      </c>
      <c r="GE60" s="1021" t="s">
        <v>2187</v>
      </c>
      <c r="GF60" s="1021" t="s">
        <v>2187</v>
      </c>
    </row>
    <row r="61" spans="117:188">
      <c r="DM61" s="1098">
        <v>13</v>
      </c>
      <c r="DN61" s="1098">
        <v>3</v>
      </c>
      <c r="DO61" s="1098" t="str">
        <f t="shared" si="1"/>
        <v>処遇加算Ⅲ特定加算Ⅰベア加算から新加算Ⅲ</v>
      </c>
      <c r="DP61" s="1000">
        <f t="shared" si="115"/>
        <v>0.12100000000000005</v>
      </c>
      <c r="DQ61" s="1000">
        <f t="shared" si="115"/>
        <v>7.7000000000000013e-002</v>
      </c>
      <c r="DR61" s="1000">
        <f t="shared" si="115"/>
        <v>0.12100000000000005</v>
      </c>
      <c r="DS61" s="1000">
        <f t="shared" si="115"/>
        <v>9.9999999999999978e-002</v>
      </c>
      <c r="DT61" s="1000">
        <f t="shared" si="115"/>
        <v>1.999999999999999e-002</v>
      </c>
      <c r="DU61" s="1000">
        <f t="shared" si="115"/>
        <v>2.3999999999999994e-002</v>
      </c>
      <c r="DV61" s="1000">
        <f t="shared" si="115"/>
        <v>5.3999999999999979e-002</v>
      </c>
      <c r="DW61" s="1000">
        <f t="shared" si="115"/>
        <v>5.3999999999999979e-002</v>
      </c>
      <c r="DX61" s="1000">
        <f t="shared" si="115"/>
        <v>4.0999999999999995e-002</v>
      </c>
      <c r="DY61" s="1000">
        <f t="shared" si="115"/>
        <v>1.2999999999999998e-002</v>
      </c>
      <c r="DZ61" s="1000">
        <f t="shared" si="115"/>
        <v>1.2999999999999998e-002</v>
      </c>
      <c r="EA61" s="1000">
        <f t="shared" si="115"/>
        <v>3.e-002</v>
      </c>
      <c r="EB61" s="1000">
        <f t="shared" si="115"/>
        <v>3.e-002</v>
      </c>
      <c r="EC61" s="1000">
        <f t="shared" si="115"/>
        <v>2.6000000000000002e-002</v>
      </c>
      <c r="ED61" s="1000">
        <f t="shared" si="115"/>
        <v>2.4e-002</v>
      </c>
      <c r="EE61" s="1000">
        <f t="shared" si="115"/>
        <v>3.e-002</v>
      </c>
      <c r="EF61" s="1000">
        <f t="shared" si="115"/>
        <v>3.e-002</v>
      </c>
      <c r="EG61" s="1000">
        <f t="shared" si="115"/>
        <v>4.8000000000000001e-002</v>
      </c>
      <c r="EH61" s="1000">
        <f t="shared" si="115"/>
        <v>4.8000000000000001e-002</v>
      </c>
      <c r="EI61" s="1000">
        <f t="shared" si="115"/>
        <v>8.6000000000000007e-002</v>
      </c>
      <c r="EJ61" s="1000">
        <f t="shared" si="115"/>
        <v>5.2000000000000005e-002</v>
      </c>
      <c r="EK61" s="1000">
        <f t="shared" si="115"/>
        <v>7.8999999999999973e-002</v>
      </c>
      <c r="EL61" s="1000">
        <f t="shared" si="115"/>
        <v>5.4000000000000006e-002</v>
      </c>
      <c r="EM61" s="1000">
        <f t="shared" si="115"/>
        <v>5.4000000000000006e-002</v>
      </c>
      <c r="EN61" s="1000">
        <f t="shared" si="115"/>
        <v>5.4000000000000006e-002</v>
      </c>
      <c r="EO61" s="1000">
        <f t="shared" si="115"/>
        <v>4.7000000000000014e-002</v>
      </c>
      <c r="EP61" s="1000">
        <f t="shared" si="115"/>
        <v>3.5000000000000003e-002</v>
      </c>
      <c r="EQ61" s="1000">
        <f t="shared" si="115"/>
        <v>3.1e-002</v>
      </c>
      <c r="ER61" s="1000">
        <f t="shared" si="115"/>
        <v>2.700000000000001e-002</v>
      </c>
      <c r="ES61" s="1000">
        <f t="shared" si="115"/>
        <v>2.700000000000001e-002</v>
      </c>
      <c r="ET61" s="1000">
        <f t="shared" si="115"/>
        <v>3.1e-002</v>
      </c>
      <c r="EU61" s="1000">
        <f t="shared" si="115"/>
        <v>3.e-002</v>
      </c>
      <c r="EV61" s="1000">
        <f t="shared" si="115"/>
        <v>2.8999999999999998e-002</v>
      </c>
      <c r="EY61" s="1098" t="s">
        <v>2262</v>
      </c>
      <c r="EZ61" s="1000">
        <f t="shared" si="117"/>
        <v>0.34870317002881857</v>
      </c>
      <c r="FA61" s="1000">
        <f t="shared" si="117"/>
        <v>0.2820512820512821</v>
      </c>
      <c r="FB61" s="1000">
        <f t="shared" si="117"/>
        <v>0.34870317002881857</v>
      </c>
      <c r="FC61" s="1000">
        <f t="shared" si="117"/>
        <v>0.32051282051282043</v>
      </c>
      <c r="FD61" s="1000">
        <f>DT61/CC5</f>
        <v>0.12345679012345673</v>
      </c>
      <c r="FE61" s="1000">
        <f>DU61/CD5</f>
        <v>0.35820895522388058</v>
      </c>
      <c r="FF61" s="1000">
        <f>DV61/CE5</f>
        <v>0.39130434782608686</v>
      </c>
      <c r="FG61" s="1000">
        <f>DW61/CF5</f>
        <v>0.39130434782608686</v>
      </c>
      <c r="FH61" s="1000">
        <f t="shared" si="118"/>
        <v>0.35344827586206895</v>
      </c>
      <c r="FI61" s="1000">
        <f t="shared" si="118"/>
        <v>0.13265306122448978</v>
      </c>
      <c r="FJ61" s="1000">
        <f t="shared" si="118"/>
        <v>0.13265306122448978</v>
      </c>
      <c r="FK61" s="1000">
        <f t="shared" si="118"/>
        <v>0.34883720930232559</v>
      </c>
      <c r="FL61" s="1000">
        <f t="shared" si="118"/>
        <v>0.34883720930232559</v>
      </c>
      <c r="FM61" s="1000">
        <f t="shared" si="118"/>
        <v>0.32911392405063294</v>
      </c>
      <c r="FN61" s="1000">
        <f t="shared" si="118"/>
        <v>0.31578947368421056</v>
      </c>
      <c r="FO61" s="1000">
        <f>EE61/CN5</f>
        <v>0.34883720930232559</v>
      </c>
      <c r="FP61" s="1000">
        <f t="shared" si="119"/>
        <v>0.34883720930232559</v>
      </c>
      <c r="FQ61" s="1000">
        <f t="shared" si="119"/>
        <v>0.375</v>
      </c>
      <c r="FR61" s="1000">
        <f t="shared" si="119"/>
        <v>0.375</v>
      </c>
      <c r="FS61" s="1000">
        <f t="shared" si="119"/>
        <v>0.44791666666666669</v>
      </c>
      <c r="FT61" s="1000">
        <f t="shared" si="119"/>
        <v>0.44067796610169491</v>
      </c>
      <c r="FU61" s="1000">
        <f t="shared" si="119"/>
        <v>0.48466257668711649</v>
      </c>
      <c r="FV61" s="1000">
        <f t="shared" si="119"/>
        <v>0.4462809917355372</v>
      </c>
      <c r="FW61" s="1000">
        <f>EM61/CV5</f>
        <v>0.4576271186440678</v>
      </c>
      <c r="FX61" s="1000">
        <f>EN61/CW5</f>
        <v>0.4576271186440678</v>
      </c>
      <c r="FY61" s="1000">
        <f t="shared" si="120"/>
        <v>0.27976190476190482</v>
      </c>
      <c r="FZ61" s="1000">
        <f t="shared" si="120"/>
        <v>0.23648648648648651</v>
      </c>
      <c r="GA61" s="1000">
        <f t="shared" ref="GA61:GF62" si="121">EQ61/CZ5</f>
        <v>0.36904761904761901</v>
      </c>
      <c r="GB61" s="1000">
        <f t="shared" si="121"/>
        <v>0.27272727272727282</v>
      </c>
      <c r="GC61" s="1000">
        <f t="shared" si="121"/>
        <v>0.27272727272727282</v>
      </c>
      <c r="GD61" s="1000">
        <f t="shared" si="121"/>
        <v>0.34831460674157305</v>
      </c>
      <c r="GE61" s="1000">
        <f t="shared" si="121"/>
        <v>0.34482758620689657</v>
      </c>
      <c r="GF61" s="1000">
        <f t="shared" si="121"/>
        <v>0.33720930232558138</v>
      </c>
    </row>
    <row r="62" spans="117:188">
      <c r="DM62" s="1098">
        <v>13</v>
      </c>
      <c r="DN62" s="1098">
        <v>4</v>
      </c>
      <c r="DO62" s="1098" t="str">
        <f t="shared" si="1"/>
        <v>処遇加算Ⅲ特定加算Ⅰベア加算から新加算Ⅳ</v>
      </c>
      <c r="DP62" s="1000">
        <f t="shared" si="115"/>
        <v>4.7000000000000042e-002</v>
      </c>
      <c r="DQ62" s="1000">
        <f t="shared" si="115"/>
        <v>2.2999999999999993e-002</v>
      </c>
      <c r="DR62" s="1000">
        <f t="shared" si="115"/>
        <v>4.7000000000000042e-002</v>
      </c>
      <c r="DS62" s="1000">
        <f t="shared" si="115"/>
        <v>3.5999999999999949e-002</v>
      </c>
      <c r="DT62" s="1000">
        <f t="shared" si="115"/>
        <v>-4.0000000000000036e-003</v>
      </c>
      <c r="DU62" s="1000">
        <f t="shared" si="115"/>
        <v>1.1999999999999997e-002</v>
      </c>
      <c r="DV62" s="1000">
        <f t="shared" si="115"/>
        <v>3.0999999999999986e-002</v>
      </c>
      <c r="DW62" s="1000">
        <f t="shared" si="115"/>
        <v>3.0999999999999986e-002</v>
      </c>
      <c r="DX62" s="1000">
        <f t="shared" si="115"/>
        <v>2.4000000000000007e-002</v>
      </c>
      <c r="DY62" s="1000">
        <f t="shared" si="115"/>
        <v>-5.0000000000000044e-003</v>
      </c>
      <c r="DZ62" s="1000">
        <f t="shared" si="115"/>
        <v>-5.0000000000000044e-003</v>
      </c>
      <c r="EA62" s="1000">
        <f t="shared" si="115"/>
        <v>1.2999999999999998e-002</v>
      </c>
      <c r="EB62" s="1000">
        <f t="shared" si="115"/>
        <v>1.2999999999999998e-002</v>
      </c>
      <c r="EC62" s="1000">
        <f t="shared" si="115"/>
        <v>1.0000000000000002e-002</v>
      </c>
      <c r="ED62" s="1000">
        <f t="shared" si="115"/>
        <v>1.0000000000000002e-002</v>
      </c>
      <c r="EE62" s="1000">
        <f t="shared" si="115"/>
        <v>1.2999999999999998e-002</v>
      </c>
      <c r="EF62" s="1000">
        <f t="shared" si="115"/>
        <v>1.2999999999999998e-002</v>
      </c>
      <c r="EG62" s="1000">
        <f t="shared" si="115"/>
        <v>2.4999999999999994e-002</v>
      </c>
      <c r="EH62" s="1000">
        <f t="shared" si="115"/>
        <v>2.4999999999999994e-002</v>
      </c>
      <c r="EI62" s="1000">
        <f t="shared" si="115"/>
        <v>4.6000000000000027e-002</v>
      </c>
      <c r="EJ62" s="1000">
        <f t="shared" si="115"/>
        <v>3.e-002</v>
      </c>
      <c r="EK62" s="1000">
        <f t="shared" si="115"/>
        <v>4.4999999999999998e-002</v>
      </c>
      <c r="EL62" s="1000">
        <f t="shared" si="115"/>
        <v>3.1e-002</v>
      </c>
      <c r="EM62" s="1000">
        <f t="shared" si="115"/>
        <v>3.2000000000000001e-002</v>
      </c>
      <c r="EN62" s="1000">
        <f t="shared" si="115"/>
        <v>3.2000000000000001e-002</v>
      </c>
      <c r="EO62" s="1000">
        <f t="shared" si="115"/>
        <v>1.999999999999999e-002</v>
      </c>
      <c r="EP62" s="1000">
        <f t="shared" si="115"/>
        <v>1.4000000000000012e-002</v>
      </c>
      <c r="EQ62" s="1000">
        <f t="shared" si="115"/>
        <v>1.3999999999999999e-002</v>
      </c>
      <c r="ER62" s="1000">
        <f t="shared" si="115"/>
        <v>9.000000000000008e-003</v>
      </c>
      <c r="ES62" s="1000">
        <f t="shared" si="115"/>
        <v>9.000000000000008e-003</v>
      </c>
      <c r="ET62" s="1000">
        <f t="shared" si="115"/>
        <v>1.2999999999999998e-002</v>
      </c>
      <c r="EU62" s="1000">
        <f t="shared" si="115"/>
        <v>1.1999999999999997e-002</v>
      </c>
      <c r="EV62" s="1000">
        <f t="shared" si="115"/>
        <v>1.1999999999999997e-002</v>
      </c>
      <c r="EY62" s="1098" t="s">
        <v>2261</v>
      </c>
      <c r="EZ62" s="1000">
        <f t="shared" si="117"/>
        <v>0.1721611721611723</v>
      </c>
      <c r="FA62" s="1000">
        <f t="shared" si="117"/>
        <v>0.10502283105022828</v>
      </c>
      <c r="FB62" s="1000">
        <f t="shared" si="117"/>
        <v>0.1721611721611723</v>
      </c>
      <c r="FC62" s="1000">
        <f t="shared" si="117"/>
        <v>0.14516129032258046</v>
      </c>
      <c r="FD62" s="1000">
        <f>DT62/CC6</f>
        <v>-2.8985507246376836e-002</v>
      </c>
      <c r="FE62" s="1000">
        <f>DU62/CD6</f>
        <v>0.21818181818181814</v>
      </c>
      <c r="FF62" s="1000">
        <f>DV62/CE6</f>
        <v>0.26956521739130423</v>
      </c>
      <c r="FG62" s="1000">
        <f>DW62/CF6</f>
        <v>0.26956521739130423</v>
      </c>
      <c r="FH62" s="1000">
        <f t="shared" si="118"/>
        <v>0.24242424242424249</v>
      </c>
      <c r="FI62" s="1000">
        <f t="shared" si="118"/>
        <v>-6.2500000000000056e-002</v>
      </c>
      <c r="FJ62" s="1000">
        <f t="shared" si="118"/>
        <v>-6.2500000000000056e-002</v>
      </c>
      <c r="FK62" s="1000">
        <f t="shared" si="118"/>
        <v>0.18840579710144925</v>
      </c>
      <c r="FL62" s="1000">
        <f t="shared" si="118"/>
        <v>0.18840579710144925</v>
      </c>
      <c r="FM62" s="1000">
        <f t="shared" si="118"/>
        <v>0.15873015873015875</v>
      </c>
      <c r="FN62" s="1000">
        <f t="shared" si="118"/>
        <v>0.16129032258064518</v>
      </c>
      <c r="FO62" s="1000">
        <f>EE62/CN6</f>
        <v>0.18840579710144925</v>
      </c>
      <c r="FP62" s="1000">
        <f t="shared" si="119"/>
        <v>0.18840579710144925</v>
      </c>
      <c r="FQ62" s="1000">
        <f t="shared" si="119"/>
        <v>0.23809523809523805</v>
      </c>
      <c r="FR62" s="1000">
        <f t="shared" si="119"/>
        <v>0.23809523809523805</v>
      </c>
      <c r="FS62" s="1000">
        <f t="shared" si="119"/>
        <v>0.30263157894736853</v>
      </c>
      <c r="FT62" s="1000">
        <f t="shared" si="119"/>
        <v>0.3125</v>
      </c>
      <c r="FU62" s="1000">
        <f t="shared" si="119"/>
        <v>0.34883720930232553</v>
      </c>
      <c r="FV62" s="1000">
        <f t="shared" si="119"/>
        <v>0.31632653061224486</v>
      </c>
      <c r="FW62" s="1000">
        <f>EM62/CV6</f>
        <v>0.33333333333333331</v>
      </c>
      <c r="FX62" s="1000">
        <f>EN62/CW6</f>
        <v>0.33333333333333331</v>
      </c>
      <c r="FY62" s="1000">
        <f t="shared" si="120"/>
        <v>0.14184397163120563</v>
      </c>
      <c r="FZ62" s="1000">
        <f t="shared" si="120"/>
        <v>0.11023622047244104</v>
      </c>
      <c r="GA62" s="1000">
        <f t="shared" si="121"/>
        <v>0.20895522388059698</v>
      </c>
      <c r="GB62" s="1000">
        <f t="shared" si="121"/>
        <v>0.1111111111111112</v>
      </c>
      <c r="GC62" s="1000">
        <f t="shared" si="121"/>
        <v>0.1111111111111112</v>
      </c>
      <c r="GD62" s="1000">
        <f t="shared" si="121"/>
        <v>0.18309859154929575</v>
      </c>
      <c r="GE62" s="1000">
        <f t="shared" si="121"/>
        <v>0.17391304347826084</v>
      </c>
      <c r="GF62" s="1000">
        <f t="shared" si="121"/>
        <v>0.17391304347826084</v>
      </c>
    </row>
    <row r="63" spans="117:188">
      <c r="DM63" s="1098">
        <v>13</v>
      </c>
      <c r="DN63" s="1098">
        <v>11</v>
      </c>
      <c r="DO63" s="1098" t="str">
        <f t="shared" si="1"/>
        <v>処遇加算Ⅲ特定加算Ⅰベア加算から新加算Ⅴ（７）</v>
      </c>
      <c r="DP63" s="1000">
        <f t="shared" ref="DP63:EV63" si="122">BY13-AN$15</f>
        <v>2.8000000000000025e-002</v>
      </c>
      <c r="DQ63" s="1000">
        <f t="shared" si="122"/>
        <v>2.7999999999999997e-002</v>
      </c>
      <c r="DR63" s="1000">
        <f t="shared" si="122"/>
        <v>2.8000000000000025e-002</v>
      </c>
      <c r="DS63" s="1000">
        <f t="shared" si="122"/>
        <v>2.7999999999999997e-002</v>
      </c>
      <c r="DT63" s="1000">
        <f t="shared" si="122"/>
        <v>2.7999999999999997e-002</v>
      </c>
      <c r="DU63" s="1000">
        <f t="shared" si="122"/>
        <v>1.1999999999999997e-002</v>
      </c>
      <c r="DV63" s="1000">
        <f t="shared" si="122"/>
        <v>2.4000000000000007e-002</v>
      </c>
      <c r="DW63" s="1000">
        <f t="shared" si="122"/>
        <v>2.4000000000000007e-002</v>
      </c>
      <c r="DX63" s="1000">
        <f t="shared" si="122"/>
        <v>2.4000000000000007e-002</v>
      </c>
      <c r="DY63" s="1000">
        <f t="shared" si="122"/>
        <v>1.2999999999999998e-002</v>
      </c>
      <c r="DZ63" s="1000">
        <f t="shared" si="122"/>
        <v>1.2999999999999998e-002</v>
      </c>
      <c r="EA63" s="1000" t="e">
        <f t="shared" si="122"/>
        <v>#VALUE!</v>
      </c>
      <c r="EB63" s="1000">
        <f t="shared" si="122"/>
        <v>8.9999999999999941e-003</v>
      </c>
      <c r="EC63" s="1000">
        <f t="shared" si="122"/>
        <v>9.0000000000000011e-003</v>
      </c>
      <c r="ED63" s="1000">
        <f t="shared" si="122"/>
        <v>9.0000000000000011e-003</v>
      </c>
      <c r="EE63" s="1000">
        <f t="shared" si="122"/>
        <v>8.9999999999999941e-003</v>
      </c>
      <c r="EF63" s="1000">
        <f t="shared" si="122"/>
        <v>8.9999999999999941e-003</v>
      </c>
      <c r="EG63" s="1000">
        <f t="shared" si="122"/>
        <v>1.6e-002</v>
      </c>
      <c r="EH63" s="1000">
        <f t="shared" si="122"/>
        <v>1.6e-002</v>
      </c>
      <c r="EI63" s="1000">
        <f t="shared" si="122"/>
        <v>1.6e-002</v>
      </c>
      <c r="EJ63" s="1000">
        <f t="shared" si="122"/>
        <v>1.7000000000000001e-002</v>
      </c>
      <c r="EK63" s="1000">
        <f t="shared" si="122"/>
        <v>1.7000000000000001e-002</v>
      </c>
      <c r="EL63" s="1000">
        <f t="shared" si="122"/>
        <v>1.7000000000000001e-002</v>
      </c>
      <c r="EM63" s="1000">
        <f t="shared" si="122"/>
        <v>1.7000000000000001e-002</v>
      </c>
      <c r="EN63" s="1000">
        <f t="shared" si="122"/>
        <v>1.7000000000000001e-002</v>
      </c>
      <c r="EO63" s="1000">
        <f t="shared" si="122"/>
        <v>3.1e-002</v>
      </c>
      <c r="EP63" s="1000">
        <f t="shared" si="122"/>
        <v>3.1e-002</v>
      </c>
      <c r="EQ63" s="1000">
        <f t="shared" si="122"/>
        <v>1.1999999999999997e-002</v>
      </c>
      <c r="ER63" s="1000">
        <f t="shared" si="122"/>
        <v>1.2999999999999998e-002</v>
      </c>
      <c r="ES63" s="1000">
        <f t="shared" si="122"/>
        <v>1.2999999999999998e-002</v>
      </c>
      <c r="ET63" s="1000">
        <f t="shared" si="122"/>
        <v>8.9999999999999941e-003</v>
      </c>
      <c r="EU63" s="1000">
        <f t="shared" si="122"/>
        <v>8.9999999999999941e-003</v>
      </c>
      <c r="EV63" s="1000">
        <f t="shared" si="122"/>
        <v>8.9999999999999941e-003</v>
      </c>
      <c r="EY63" s="1098" t="s">
        <v>691</v>
      </c>
      <c r="EZ63" s="1000">
        <f t="shared" ref="EZ63:FJ63" si="123">DP63/BY13</f>
        <v>0.11023622047244104</v>
      </c>
      <c r="FA63" s="1000">
        <f t="shared" si="123"/>
        <v>0.12499999999999999</v>
      </c>
      <c r="FB63" s="1000">
        <f t="shared" si="123"/>
        <v>0.11023622047244104</v>
      </c>
      <c r="FC63" s="1000">
        <f t="shared" si="123"/>
        <v>0.11666666666666664</v>
      </c>
      <c r="FD63" s="1000">
        <f t="shared" si="123"/>
        <v>0.16470588235294115</v>
      </c>
      <c r="FE63" s="1000">
        <f t="shared" si="123"/>
        <v>0.21818181818181814</v>
      </c>
      <c r="FF63" s="1000">
        <f t="shared" si="123"/>
        <v>0.22222222222222227</v>
      </c>
      <c r="FG63" s="1000">
        <f t="shared" si="123"/>
        <v>0.22222222222222227</v>
      </c>
      <c r="FH63" s="1000">
        <f t="shared" si="123"/>
        <v>0.24242424242424249</v>
      </c>
      <c r="FI63" s="1000">
        <f t="shared" si="123"/>
        <v>0.13265306122448978</v>
      </c>
      <c r="FJ63" s="1000">
        <f t="shared" si="123"/>
        <v>0.13265306122448978</v>
      </c>
      <c r="FK63" s="1021" t="s">
        <v>2187</v>
      </c>
      <c r="FL63" s="1000">
        <f t="shared" ref="FL63:GF63" si="124">EB63/CK13</f>
        <v>0.13846153846153839</v>
      </c>
      <c r="FM63" s="1000">
        <f t="shared" si="124"/>
        <v>0.14516129032258066</v>
      </c>
      <c r="FN63" s="1000">
        <f t="shared" si="124"/>
        <v>0.1475409836065574</v>
      </c>
      <c r="FO63" s="1000">
        <f t="shared" si="124"/>
        <v>0.13846153846153839</v>
      </c>
      <c r="FP63" s="1000">
        <f t="shared" si="124"/>
        <v>0.13846153846153839</v>
      </c>
      <c r="FQ63" s="1000">
        <f t="shared" si="124"/>
        <v>0.16666666666666666</v>
      </c>
      <c r="FR63" s="1000">
        <f t="shared" si="124"/>
        <v>0.16666666666666666</v>
      </c>
      <c r="FS63" s="1000">
        <f t="shared" si="124"/>
        <v>0.13114754098360656</v>
      </c>
      <c r="FT63" s="1000">
        <f t="shared" si="124"/>
        <v>0.20481927710843373</v>
      </c>
      <c r="FU63" s="1000">
        <f t="shared" si="124"/>
        <v>0.16831683168316833</v>
      </c>
      <c r="FV63" s="1000">
        <f t="shared" si="124"/>
        <v>0.20238095238095238</v>
      </c>
      <c r="FW63" s="1000">
        <f t="shared" si="124"/>
        <v>0.20987654320987656</v>
      </c>
      <c r="FX63" s="1000">
        <f t="shared" si="124"/>
        <v>0.20987654320987656</v>
      </c>
      <c r="FY63" s="1000">
        <f t="shared" si="124"/>
        <v>0.20394736842105263</v>
      </c>
      <c r="FZ63" s="1000">
        <f t="shared" si="124"/>
        <v>0.21527777777777779</v>
      </c>
      <c r="GA63" s="1000">
        <f t="shared" si="124"/>
        <v>0.18461538461538457</v>
      </c>
      <c r="GB63" s="1000">
        <f t="shared" si="124"/>
        <v>0.15294117647058822</v>
      </c>
      <c r="GC63" s="1000">
        <f t="shared" si="124"/>
        <v>0.15294117647058822</v>
      </c>
      <c r="GD63" s="1000">
        <f t="shared" si="124"/>
        <v>0.13432835820895517</v>
      </c>
      <c r="GE63" s="1000">
        <f t="shared" si="124"/>
        <v>0.1363636363636363</v>
      </c>
      <c r="GF63" s="1000">
        <f t="shared" si="124"/>
        <v>0.1363636363636363</v>
      </c>
    </row>
    <row r="64" spans="117:188">
      <c r="DM64" s="1098">
        <v>14</v>
      </c>
      <c r="DN64" s="1098">
        <v>1</v>
      </c>
      <c r="DO64" s="1098" t="str">
        <f t="shared" si="1"/>
        <v>処遇加算Ⅲ特定加算Ⅰベア加算なしから新加算Ⅰ</v>
      </c>
      <c r="DP64" s="1000">
        <f t="shared" ref="DP64:EV67" si="125">BY3-AN$16</f>
        <v>0.23600000000000004</v>
      </c>
      <c r="DQ64" s="1000">
        <f t="shared" si="125"/>
        <v>0.192</v>
      </c>
      <c r="DR64" s="1000">
        <f t="shared" si="125"/>
        <v>0.23600000000000004</v>
      </c>
      <c r="DS64" s="1000">
        <f t="shared" si="125"/>
        <v>0.215</v>
      </c>
      <c r="DT64" s="1000">
        <f t="shared" si="125"/>
        <v>0.126</v>
      </c>
      <c r="DU64" s="1000">
        <f t="shared" si="125"/>
        <v>4.8999999999999988e-002</v>
      </c>
      <c r="DV64" s="1000">
        <f t="shared" si="125"/>
        <v>0.10299999999999999</v>
      </c>
      <c r="DW64" s="1000">
        <f t="shared" si="125"/>
        <v>0.10299999999999999</v>
      </c>
      <c r="DX64" s="1000">
        <f t="shared" si="125"/>
        <v>9.0000000000000011e-002</v>
      </c>
      <c r="DY64" s="1000">
        <f t="shared" si="125"/>
        <v>7.1000000000000008e-002</v>
      </c>
      <c r="DZ64" s="1000">
        <f t="shared" si="125"/>
        <v>7.1000000000000008e-002</v>
      </c>
      <c r="EA64" s="1000">
        <f t="shared" si="125"/>
        <v>6.e-002</v>
      </c>
      <c r="EB64" s="1000">
        <f t="shared" si="125"/>
        <v>6.e-002</v>
      </c>
      <c r="EC64" s="1000">
        <f t="shared" si="125"/>
        <v>5.6000000000000001e-002</v>
      </c>
      <c r="ED64" s="1000">
        <f t="shared" si="125"/>
        <v>5.3999999999999999e-002</v>
      </c>
      <c r="EE64" s="1000">
        <f t="shared" si="125"/>
        <v>6.e-002</v>
      </c>
      <c r="EF64" s="1000">
        <f t="shared" si="125"/>
        <v>6.e-002</v>
      </c>
      <c r="EG64" s="1000">
        <f t="shared" si="125"/>
        <v>9.3000000000000013e-002</v>
      </c>
      <c r="EH64" s="1000">
        <f t="shared" si="125"/>
        <v>9.3000000000000013e-002</v>
      </c>
      <c r="EI64" s="1000">
        <f t="shared" si="125"/>
        <v>0.13099999999999995</v>
      </c>
      <c r="EJ64" s="1000">
        <f t="shared" si="125"/>
        <v>8.5000000000000006e-002</v>
      </c>
      <c r="EK64" s="1000">
        <f t="shared" si="125"/>
        <v>0.11199999999999999</v>
      </c>
      <c r="EL64" s="1000">
        <f t="shared" si="125"/>
        <v>8.7000000000000008e-002</v>
      </c>
      <c r="EM64" s="1000">
        <f t="shared" si="125"/>
        <v>8.5000000000000006e-002</v>
      </c>
      <c r="EN64" s="1000">
        <f t="shared" si="125"/>
        <v>8.5000000000000006e-002</v>
      </c>
      <c r="EO64" s="1000">
        <f t="shared" si="125"/>
        <v>0.12800000000000003</v>
      </c>
      <c r="EP64" s="1000">
        <f t="shared" si="125"/>
        <v>0.11600000000000001</v>
      </c>
      <c r="EQ64" s="1000">
        <f t="shared" si="125"/>
        <v>5.9000000000000004e-002</v>
      </c>
      <c r="ER64" s="1000">
        <f t="shared" si="125"/>
        <v>7.1000000000000008e-002</v>
      </c>
      <c r="ES64" s="1000">
        <f t="shared" si="125"/>
        <v>7.1000000000000008e-002</v>
      </c>
      <c r="ET64" s="1000">
        <f t="shared" si="125"/>
        <v>6.2e-002</v>
      </c>
      <c r="EU64" s="1000">
        <f t="shared" si="125"/>
        <v>6.0999999999999999e-002</v>
      </c>
      <c r="EV64" s="1000">
        <f t="shared" si="125"/>
        <v>6.e-002</v>
      </c>
      <c r="EY64" s="1098" t="s">
        <v>422</v>
      </c>
      <c r="EZ64" s="1000">
        <f t="shared" ref="EZ64:GF64" si="126">DP64/BY3</f>
        <v>0.56594724220623505</v>
      </c>
      <c r="FA64" s="1000">
        <f t="shared" si="126"/>
        <v>0.55976676384839652</v>
      </c>
      <c r="FB64" s="1000">
        <f t="shared" si="126"/>
        <v>0.56594724220623505</v>
      </c>
      <c r="FC64" s="1000">
        <f t="shared" si="126"/>
        <v>0.56282722513089001</v>
      </c>
      <c r="FD64" s="1000">
        <f t="shared" si="126"/>
        <v>0.56502242152466364</v>
      </c>
      <c r="FE64" s="1000">
        <f t="shared" si="126"/>
        <v>0.60493827160493818</v>
      </c>
      <c r="FF64" s="1000">
        <f t="shared" si="126"/>
        <v>0.64779874213836475</v>
      </c>
      <c r="FG64" s="1000">
        <f t="shared" si="126"/>
        <v>0.64779874213836475</v>
      </c>
      <c r="FH64" s="1000">
        <f t="shared" si="126"/>
        <v>0.65693430656934304</v>
      </c>
      <c r="FI64" s="1000">
        <f t="shared" si="126"/>
        <v>0.51449275362318847</v>
      </c>
      <c r="FJ64" s="1000">
        <f t="shared" si="126"/>
        <v>0.51449275362318847</v>
      </c>
      <c r="FK64" s="1000">
        <f t="shared" si="126"/>
        <v>0.58252427184466016</v>
      </c>
      <c r="FL64" s="1000">
        <f t="shared" si="126"/>
        <v>0.58252427184466016</v>
      </c>
      <c r="FM64" s="1000">
        <f t="shared" si="126"/>
        <v>0.58333333333333337</v>
      </c>
      <c r="FN64" s="1000">
        <f t="shared" si="126"/>
        <v>0.58064516129032262</v>
      </c>
      <c r="FO64" s="1000">
        <f t="shared" si="126"/>
        <v>0.58252427184466016</v>
      </c>
      <c r="FP64" s="1000">
        <f t="shared" si="126"/>
        <v>0.58252427184466016</v>
      </c>
      <c r="FQ64" s="1000">
        <f t="shared" si="126"/>
        <v>0.63265306122448983</v>
      </c>
      <c r="FR64" s="1000">
        <f t="shared" si="126"/>
        <v>0.63265306122448983</v>
      </c>
      <c r="FS64" s="1000">
        <f t="shared" si="126"/>
        <v>0.62085308056872024</v>
      </c>
      <c r="FT64" s="1000">
        <f t="shared" si="126"/>
        <v>0.64885496183206104</v>
      </c>
      <c r="FU64" s="1000">
        <f t="shared" si="126"/>
        <v>0.63636363636363635</v>
      </c>
      <c r="FV64" s="1000">
        <f t="shared" si="126"/>
        <v>0.64925373134328357</v>
      </c>
      <c r="FW64" s="1000">
        <f t="shared" si="126"/>
        <v>0.6589147286821706</v>
      </c>
      <c r="FX64" s="1000">
        <f t="shared" si="126"/>
        <v>0.6589147286821706</v>
      </c>
      <c r="FY64" s="1000">
        <f t="shared" si="126"/>
        <v>0.60663507109004744</v>
      </c>
      <c r="FZ64" s="1000">
        <f t="shared" si="126"/>
        <v>0.60732984293193715</v>
      </c>
      <c r="GA64" s="1000">
        <f t="shared" si="126"/>
        <v>0.58415841584158412</v>
      </c>
      <c r="GB64" s="1000">
        <f t="shared" si="126"/>
        <v>0.56800000000000006</v>
      </c>
      <c r="GC64" s="1000">
        <f t="shared" si="126"/>
        <v>0.56800000000000006</v>
      </c>
      <c r="GD64" s="1000">
        <f t="shared" si="126"/>
        <v>0.57943925233644855</v>
      </c>
      <c r="GE64" s="1000">
        <f t="shared" si="126"/>
        <v>0.580952380952381</v>
      </c>
      <c r="GF64" s="1000">
        <f t="shared" si="126"/>
        <v>0.57692307692307698</v>
      </c>
    </row>
    <row r="65" spans="117:188">
      <c r="DM65" s="1098">
        <v>14</v>
      </c>
      <c r="DN65" s="1098">
        <v>2</v>
      </c>
      <c r="DO65" s="1098" t="str">
        <f t="shared" si="1"/>
        <v>処遇加算Ⅲ特定加算Ⅰベア加算なしから新加算Ⅱ</v>
      </c>
      <c r="DP65" s="1000">
        <f t="shared" si="125"/>
        <v>0.22100000000000003</v>
      </c>
      <c r="DQ65" s="1000">
        <f t="shared" si="125"/>
        <v>0.17699999999999999</v>
      </c>
      <c r="DR65" s="1000">
        <f t="shared" si="125"/>
        <v>0.22100000000000003</v>
      </c>
      <c r="DS65" s="1000">
        <f t="shared" si="125"/>
        <v>0.2</v>
      </c>
      <c r="DT65" s="1000" t="e">
        <f t="shared" si="125"/>
        <v>#VALUE!</v>
      </c>
      <c r="DU65" s="1000">
        <f t="shared" si="125"/>
        <v>4.7999999999999987e-002</v>
      </c>
      <c r="DV65" s="1000" t="e">
        <f t="shared" si="125"/>
        <v>#VALUE!</v>
      </c>
      <c r="DW65" s="1000" t="e">
        <f t="shared" si="125"/>
        <v>#VALUE!</v>
      </c>
      <c r="DX65" s="1000">
        <f t="shared" si="125"/>
        <v>8.8000000000000009e-002</v>
      </c>
      <c r="DY65" s="1000">
        <f t="shared" si="125"/>
        <v>6.7000000000000004e-002</v>
      </c>
      <c r="DZ65" s="1000">
        <f t="shared" si="125"/>
        <v>6.7000000000000004e-002</v>
      </c>
      <c r="EA65" s="1000">
        <f t="shared" si="125"/>
        <v>5.7999999999999996e-002</v>
      </c>
      <c r="EB65" s="1000">
        <f t="shared" si="125"/>
        <v>5.7999999999999996e-002</v>
      </c>
      <c r="EC65" s="1000">
        <f t="shared" si="125"/>
        <v>5.3999999999999999e-002</v>
      </c>
      <c r="ED65" s="1000">
        <f t="shared" si="125"/>
        <v>5.1999999999999998e-002</v>
      </c>
      <c r="EE65" s="1000" t="e">
        <f t="shared" si="125"/>
        <v>#VALUE!</v>
      </c>
      <c r="EF65" s="1000">
        <f t="shared" si="125"/>
        <v>5.7999999999999996e-002</v>
      </c>
      <c r="EG65" s="1000">
        <f t="shared" si="125"/>
        <v>9.0000000000000011e-002</v>
      </c>
      <c r="EH65" s="1000">
        <f t="shared" si="125"/>
        <v>9.0000000000000011e-002</v>
      </c>
      <c r="EI65" s="1000">
        <f t="shared" si="125"/>
        <v>0.12799999999999995</v>
      </c>
      <c r="EJ65" s="1000">
        <f t="shared" si="125"/>
        <v>8.2000000000000003e-002</v>
      </c>
      <c r="EK65" s="1000">
        <f t="shared" si="125"/>
        <v>0.10899999999999999</v>
      </c>
      <c r="EL65" s="1000">
        <f t="shared" si="125"/>
        <v>8.4000000000000005e-002</v>
      </c>
      <c r="EM65" s="1000" t="e">
        <f t="shared" si="125"/>
        <v>#VALUE!</v>
      </c>
      <c r="EN65" s="1000" t="e">
        <f t="shared" si="125"/>
        <v>#VALUE!</v>
      </c>
      <c r="EO65" s="1000">
        <f t="shared" si="125"/>
        <v>0.12400000000000003</v>
      </c>
      <c r="EP65" s="1000">
        <f t="shared" si="125"/>
        <v>0.112</v>
      </c>
      <c r="EQ65" s="1000" t="e">
        <f t="shared" si="125"/>
        <v>#VALUE!</v>
      </c>
      <c r="ER65" s="1000" t="e">
        <f t="shared" si="125"/>
        <v>#VALUE!</v>
      </c>
      <c r="ES65" s="1000" t="e">
        <f t="shared" si="125"/>
        <v>#VALUE!</v>
      </c>
      <c r="ET65" s="1000" t="e">
        <f t="shared" si="125"/>
        <v>#VALUE!</v>
      </c>
      <c r="EU65" s="1000" t="e">
        <f t="shared" si="125"/>
        <v>#VALUE!</v>
      </c>
      <c r="EV65" s="1000" t="e">
        <f t="shared" si="125"/>
        <v>#VALUE!</v>
      </c>
      <c r="EY65" s="1098" t="s">
        <v>2263</v>
      </c>
      <c r="EZ65" s="1000">
        <f t="shared" ref="EZ65:FC67" si="127">DP65/BY4</f>
        <v>0.54975124378109452</v>
      </c>
      <c r="FA65" s="1000">
        <f t="shared" si="127"/>
        <v>0.53963414634146334</v>
      </c>
      <c r="FB65" s="1000">
        <f t="shared" si="127"/>
        <v>0.54975124378109452</v>
      </c>
      <c r="FC65" s="1000">
        <f t="shared" si="127"/>
        <v>0.54495912806539504</v>
      </c>
      <c r="FD65" s="1021" t="s">
        <v>2187</v>
      </c>
      <c r="FE65" s="1000">
        <f>DU65/CD4</f>
        <v>0.6</v>
      </c>
      <c r="FF65" s="1021" t="s">
        <v>2187</v>
      </c>
      <c r="FG65" s="1021" t="s">
        <v>2187</v>
      </c>
      <c r="FH65" s="1000">
        <f t="shared" ref="FH65:FN67" si="128">DX65/CG4</f>
        <v>0.6518518518518519</v>
      </c>
      <c r="FI65" s="1000">
        <f t="shared" si="128"/>
        <v>0.5</v>
      </c>
      <c r="FJ65" s="1000">
        <f t="shared" si="128"/>
        <v>0.5</v>
      </c>
      <c r="FK65" s="1000">
        <f t="shared" si="128"/>
        <v>0.57425742574257421</v>
      </c>
      <c r="FL65" s="1000">
        <f t="shared" si="128"/>
        <v>0.57425742574257421</v>
      </c>
      <c r="FM65" s="1000">
        <f t="shared" si="128"/>
        <v>0.57446808510638292</v>
      </c>
      <c r="FN65" s="1000">
        <f t="shared" si="128"/>
        <v>0.5714285714285714</v>
      </c>
      <c r="FO65" s="1021" t="s">
        <v>2187</v>
      </c>
      <c r="FP65" s="1000">
        <f t="shared" ref="FP65:FV67" si="129">EF65/CO4</f>
        <v>0.57425742574257421</v>
      </c>
      <c r="FQ65" s="1000">
        <f t="shared" si="129"/>
        <v>0.625</v>
      </c>
      <c r="FR65" s="1000">
        <f t="shared" si="129"/>
        <v>0.625</v>
      </c>
      <c r="FS65" s="1000">
        <f t="shared" si="129"/>
        <v>0.6153846153846152</v>
      </c>
      <c r="FT65" s="1000">
        <f t="shared" si="129"/>
        <v>0.640625</v>
      </c>
      <c r="FU65" s="1000">
        <f t="shared" si="129"/>
        <v>0.63005780346820806</v>
      </c>
      <c r="FV65" s="1000">
        <f t="shared" si="129"/>
        <v>0.6412213740458016</v>
      </c>
      <c r="FW65" s="1021" t="s">
        <v>2187</v>
      </c>
      <c r="FX65" s="1021" t="s">
        <v>2187</v>
      </c>
      <c r="FY65" s="1000">
        <f t="shared" ref="FY65:FZ67" si="130">EO65/CX4</f>
        <v>0.59903381642512088</v>
      </c>
      <c r="FZ65" s="1000">
        <f t="shared" si="130"/>
        <v>0.59893048128342252</v>
      </c>
      <c r="GA65" s="1021" t="s">
        <v>2187</v>
      </c>
      <c r="GB65" s="1021" t="s">
        <v>2187</v>
      </c>
      <c r="GC65" s="1021" t="s">
        <v>2187</v>
      </c>
      <c r="GD65" s="1021" t="s">
        <v>2187</v>
      </c>
      <c r="GE65" s="1021" t="s">
        <v>2187</v>
      </c>
      <c r="GF65" s="1021" t="s">
        <v>2187</v>
      </c>
    </row>
    <row r="66" spans="117:188">
      <c r="DM66" s="1098">
        <v>14</v>
      </c>
      <c r="DN66" s="1098">
        <v>3</v>
      </c>
      <c r="DO66" s="1098" t="str">
        <f t="shared" si="1"/>
        <v>処遇加算Ⅲ特定加算Ⅰベア加算なしから新加算Ⅲ</v>
      </c>
      <c r="DP66" s="1000">
        <f t="shared" si="125"/>
        <v>0.16600000000000004</v>
      </c>
      <c r="DQ66" s="1000">
        <f t="shared" si="125"/>
        <v>0.122</v>
      </c>
      <c r="DR66" s="1000">
        <f t="shared" si="125"/>
        <v>0.16600000000000004</v>
      </c>
      <c r="DS66" s="1000">
        <f t="shared" si="125"/>
        <v>0.14499999999999999</v>
      </c>
      <c r="DT66" s="1000">
        <f t="shared" si="125"/>
        <v>6.5000000000000002e-002</v>
      </c>
      <c r="DU66" s="1000">
        <f t="shared" si="125"/>
        <v>3.4999999999999989e-002</v>
      </c>
      <c r="DV66" s="1000">
        <f t="shared" si="125"/>
        <v>8.1999999999999976e-002</v>
      </c>
      <c r="DW66" s="1000">
        <f t="shared" si="125"/>
        <v>8.1999999999999976e-002</v>
      </c>
      <c r="DX66" s="1000">
        <f t="shared" si="125"/>
        <v>6.8999999999999992e-002</v>
      </c>
      <c r="DY66" s="1000">
        <f t="shared" si="125"/>
        <v>3.1e-002</v>
      </c>
      <c r="DZ66" s="1000">
        <f t="shared" si="125"/>
        <v>3.1e-002</v>
      </c>
      <c r="EA66" s="1000">
        <f t="shared" si="125"/>
        <v>4.2999999999999997e-002</v>
      </c>
      <c r="EB66" s="1000">
        <f t="shared" si="125"/>
        <v>4.2999999999999997e-002</v>
      </c>
      <c r="EC66" s="1000">
        <f t="shared" si="125"/>
        <v>3.9e-002</v>
      </c>
      <c r="ED66" s="1000">
        <f t="shared" si="125"/>
        <v>3.6999999999999998e-002</v>
      </c>
      <c r="EE66" s="1000">
        <f t="shared" si="125"/>
        <v>4.2999999999999997e-002</v>
      </c>
      <c r="EF66" s="1000">
        <f t="shared" si="125"/>
        <v>4.2999999999999997e-002</v>
      </c>
      <c r="EG66" s="1000">
        <f t="shared" si="125"/>
        <v>7.3999999999999996e-002</v>
      </c>
      <c r="EH66" s="1000">
        <f t="shared" si="125"/>
        <v>7.3999999999999996e-002</v>
      </c>
      <c r="EI66" s="1000">
        <f t="shared" si="125"/>
        <v>0.112</v>
      </c>
      <c r="EJ66" s="1000">
        <f t="shared" si="125"/>
        <v>7.2000000000000008e-002</v>
      </c>
      <c r="EK66" s="1000">
        <f t="shared" si="125"/>
        <v>9.8999999999999977e-002</v>
      </c>
      <c r="EL66" s="1000">
        <f t="shared" si="125"/>
        <v>7.400000000000001e-002</v>
      </c>
      <c r="EM66" s="1000">
        <f t="shared" si="125"/>
        <v>7.400000000000001e-002</v>
      </c>
      <c r="EN66" s="1000">
        <f t="shared" si="125"/>
        <v>7.400000000000001e-002</v>
      </c>
      <c r="EO66" s="1000">
        <f t="shared" si="125"/>
        <v>8.500000000000002e-002</v>
      </c>
      <c r="EP66" s="1000">
        <f t="shared" si="125"/>
        <v>7.2999999999999995e-002</v>
      </c>
      <c r="EQ66" s="1000">
        <f t="shared" si="125"/>
        <v>4.2000000000000003e-002</v>
      </c>
      <c r="ER66" s="1000">
        <f t="shared" si="125"/>
        <v>4.5000000000000005e-002</v>
      </c>
      <c r="ES66" s="1000">
        <f t="shared" si="125"/>
        <v>4.5000000000000005e-002</v>
      </c>
      <c r="ET66" s="1000">
        <f t="shared" si="125"/>
        <v>4.3999999999999997e-002</v>
      </c>
      <c r="EU66" s="1000">
        <f t="shared" si="125"/>
        <v>4.2999999999999997e-002</v>
      </c>
      <c r="EV66" s="1000">
        <f t="shared" si="125"/>
        <v>4.1999999999999996e-002</v>
      </c>
      <c r="EY66" s="1098" t="s">
        <v>922</v>
      </c>
      <c r="EZ66" s="1000">
        <f t="shared" si="127"/>
        <v>0.47838616714697413</v>
      </c>
      <c r="FA66" s="1000">
        <f t="shared" si="127"/>
        <v>0.44688644688644685</v>
      </c>
      <c r="FB66" s="1000">
        <f t="shared" si="127"/>
        <v>0.47838616714697413</v>
      </c>
      <c r="FC66" s="1000">
        <f t="shared" si="127"/>
        <v>0.4647435897435897</v>
      </c>
      <c r="FD66" s="1000">
        <f>DT66/CC5</f>
        <v>0.40123456790123457</v>
      </c>
      <c r="FE66" s="1000">
        <f>DU66/CD5</f>
        <v>0.52238805970149249</v>
      </c>
      <c r="FF66" s="1000">
        <f>DV66/CE5</f>
        <v>0.5942028985507245</v>
      </c>
      <c r="FG66" s="1000">
        <f>DW66/CF5</f>
        <v>0.5942028985507245</v>
      </c>
      <c r="FH66" s="1000">
        <f t="shared" si="128"/>
        <v>0.59482758620689657</v>
      </c>
      <c r="FI66" s="1000">
        <f t="shared" si="128"/>
        <v>0.31632653061224486</v>
      </c>
      <c r="FJ66" s="1000">
        <f t="shared" si="128"/>
        <v>0.31632653061224486</v>
      </c>
      <c r="FK66" s="1000">
        <f t="shared" si="128"/>
        <v>0.5</v>
      </c>
      <c r="FL66" s="1000">
        <f t="shared" si="128"/>
        <v>0.5</v>
      </c>
      <c r="FM66" s="1000">
        <f t="shared" si="128"/>
        <v>0.49367088607594939</v>
      </c>
      <c r="FN66" s="1000">
        <f t="shared" si="128"/>
        <v>0.48684210526315791</v>
      </c>
      <c r="FO66" s="1000">
        <f>EE66/CN5</f>
        <v>0.5</v>
      </c>
      <c r="FP66" s="1000">
        <f t="shared" si="129"/>
        <v>0.5</v>
      </c>
      <c r="FQ66" s="1000">
        <f t="shared" si="129"/>
        <v>0.578125</v>
      </c>
      <c r="FR66" s="1000">
        <f t="shared" si="129"/>
        <v>0.578125</v>
      </c>
      <c r="FS66" s="1000">
        <f t="shared" si="129"/>
        <v>0.58333333333333337</v>
      </c>
      <c r="FT66" s="1000">
        <f t="shared" si="129"/>
        <v>0.61016949152542377</v>
      </c>
      <c r="FU66" s="1000">
        <f t="shared" si="129"/>
        <v>0.60736196319018398</v>
      </c>
      <c r="FV66" s="1000">
        <f t="shared" si="129"/>
        <v>0.61157024793388437</v>
      </c>
      <c r="FW66" s="1000">
        <f>EM66/CV5</f>
        <v>0.6271186440677966</v>
      </c>
      <c r="FX66" s="1000">
        <f>EN66/CW5</f>
        <v>0.6271186440677966</v>
      </c>
      <c r="FY66" s="1000">
        <f t="shared" si="130"/>
        <v>0.50595238095238104</v>
      </c>
      <c r="FZ66" s="1000">
        <f t="shared" si="130"/>
        <v>0.49324324324324326</v>
      </c>
      <c r="GA66" s="1000">
        <f t="shared" ref="GA66:GF67" si="131">EQ66/CZ5</f>
        <v>0.5</v>
      </c>
      <c r="GB66" s="1000">
        <f t="shared" si="131"/>
        <v>0.45454545454545459</v>
      </c>
      <c r="GC66" s="1000">
        <f t="shared" si="131"/>
        <v>0.45454545454545459</v>
      </c>
      <c r="GD66" s="1000">
        <f t="shared" si="131"/>
        <v>0.4943820224719101</v>
      </c>
      <c r="GE66" s="1000">
        <f t="shared" si="131"/>
        <v>0.4942528735632184</v>
      </c>
      <c r="GF66" s="1000">
        <f t="shared" si="131"/>
        <v>0.48837209302325579</v>
      </c>
    </row>
    <row r="67" spans="117:188">
      <c r="DM67" s="1098">
        <v>14</v>
      </c>
      <c r="DN67" s="1098">
        <v>4</v>
      </c>
      <c r="DO67" s="1098" t="str">
        <f t="shared" ref="DO67:DO106" si="132">VLOOKUP(DM67,$AL$3:$AM$21,2)&amp;"から"&amp;VLOOKUP(DN67,$BW$3:$BX$20,2)</f>
        <v>処遇加算Ⅲ特定加算Ⅰベア加算なしから新加算Ⅳ</v>
      </c>
      <c r="DP67" s="1000">
        <f t="shared" si="125"/>
        <v>9.2000000000000026e-002</v>
      </c>
      <c r="DQ67" s="1000">
        <f t="shared" si="125"/>
        <v>6.7999999999999977e-002</v>
      </c>
      <c r="DR67" s="1000">
        <f t="shared" si="125"/>
        <v>9.2000000000000026e-002</v>
      </c>
      <c r="DS67" s="1000">
        <f t="shared" si="125"/>
        <v>8.0999999999999961e-002</v>
      </c>
      <c r="DT67" s="1000">
        <f t="shared" si="125"/>
        <v>4.1000000000000009e-002</v>
      </c>
      <c r="DU67" s="1000">
        <f t="shared" si="125"/>
        <v>2.2999999999999993e-002</v>
      </c>
      <c r="DV67" s="1000">
        <f t="shared" si="125"/>
        <v>5.8999999999999983e-002</v>
      </c>
      <c r="DW67" s="1000">
        <f t="shared" si="125"/>
        <v>5.8999999999999983e-002</v>
      </c>
      <c r="DX67" s="1000">
        <f t="shared" si="125"/>
        <v>5.2000000000000005e-002</v>
      </c>
      <c r="DY67" s="1000">
        <f t="shared" si="125"/>
        <v>1.2999999999999998e-002</v>
      </c>
      <c r="DZ67" s="1000">
        <f t="shared" si="125"/>
        <v>1.2999999999999998e-002</v>
      </c>
      <c r="EA67" s="1000">
        <f t="shared" si="125"/>
        <v>2.5999999999999995e-002</v>
      </c>
      <c r="EB67" s="1000">
        <f t="shared" si="125"/>
        <v>2.5999999999999995e-002</v>
      </c>
      <c r="EC67" s="1000">
        <f t="shared" si="125"/>
        <v>2.3e-002</v>
      </c>
      <c r="ED67" s="1000">
        <f t="shared" si="125"/>
        <v>2.3e-002</v>
      </c>
      <c r="EE67" s="1000">
        <f t="shared" si="125"/>
        <v>2.5999999999999995e-002</v>
      </c>
      <c r="EF67" s="1000">
        <f t="shared" si="125"/>
        <v>2.5999999999999995e-002</v>
      </c>
      <c r="EG67" s="1000">
        <f t="shared" si="125"/>
        <v>5.099999999999999e-002</v>
      </c>
      <c r="EH67" s="1000">
        <f t="shared" si="125"/>
        <v>5.099999999999999e-002</v>
      </c>
      <c r="EI67" s="1000">
        <f t="shared" si="125"/>
        <v>7.2000000000000022e-002</v>
      </c>
      <c r="EJ67" s="1000">
        <f t="shared" si="125"/>
        <v>5.e-002</v>
      </c>
      <c r="EK67" s="1000">
        <f t="shared" si="125"/>
        <v>6.5000000000000002e-002</v>
      </c>
      <c r="EL67" s="1000">
        <f t="shared" si="125"/>
        <v>5.1000000000000004e-002</v>
      </c>
      <c r="EM67" s="1000">
        <f t="shared" si="125"/>
        <v>5.2000000000000005e-002</v>
      </c>
      <c r="EN67" s="1000">
        <f t="shared" si="125"/>
        <v>5.2000000000000005e-002</v>
      </c>
      <c r="EO67" s="1000">
        <f t="shared" si="125"/>
        <v>5.7999999999999996e-002</v>
      </c>
      <c r="EP67" s="1000">
        <f t="shared" si="125"/>
        <v>5.2000000000000005e-002</v>
      </c>
      <c r="EQ67" s="1000">
        <f t="shared" si="125"/>
        <v>2.5000000000000001e-002</v>
      </c>
      <c r="ER67" s="1000">
        <f t="shared" si="125"/>
        <v>2.7000000000000003e-002</v>
      </c>
      <c r="ES67" s="1000">
        <f t="shared" si="125"/>
        <v>2.7000000000000003e-002</v>
      </c>
      <c r="ET67" s="1000">
        <f t="shared" si="125"/>
        <v>2.5999999999999995e-002</v>
      </c>
      <c r="EU67" s="1000">
        <f t="shared" si="125"/>
        <v>2.4999999999999994e-002</v>
      </c>
      <c r="EV67" s="1000">
        <f t="shared" si="125"/>
        <v>2.4999999999999994e-002</v>
      </c>
      <c r="EY67" s="1098" t="s">
        <v>2264</v>
      </c>
      <c r="EZ67" s="1000">
        <f t="shared" si="127"/>
        <v>0.33699633699633708</v>
      </c>
      <c r="FA67" s="1000">
        <f t="shared" si="127"/>
        <v>0.3105022831050227</v>
      </c>
      <c r="FB67" s="1000">
        <f t="shared" si="127"/>
        <v>0.33699633699633708</v>
      </c>
      <c r="FC67" s="1000">
        <f t="shared" si="127"/>
        <v>0.32661290322580633</v>
      </c>
      <c r="FD67" s="1000">
        <f>DT67/CC6</f>
        <v>0.29710144927536236</v>
      </c>
      <c r="FE67" s="1000">
        <f>DU67/CD6</f>
        <v>0.4181818181818181</v>
      </c>
      <c r="FF67" s="1000">
        <f>DV67/CE6</f>
        <v>0.51304347826086949</v>
      </c>
      <c r="FG67" s="1000">
        <f>DW67/CF6</f>
        <v>0.51304347826086949</v>
      </c>
      <c r="FH67" s="1000">
        <f t="shared" si="128"/>
        <v>0.5252525252525253</v>
      </c>
      <c r="FI67" s="1000">
        <f t="shared" si="128"/>
        <v>0.16249999999999998</v>
      </c>
      <c r="FJ67" s="1000">
        <f t="shared" si="128"/>
        <v>0.16249999999999998</v>
      </c>
      <c r="FK67" s="1000">
        <f t="shared" si="128"/>
        <v>0.3768115942028985</v>
      </c>
      <c r="FL67" s="1000">
        <f t="shared" si="128"/>
        <v>0.3768115942028985</v>
      </c>
      <c r="FM67" s="1000">
        <f t="shared" si="128"/>
        <v>0.36507936507936506</v>
      </c>
      <c r="FN67" s="1000">
        <f t="shared" si="128"/>
        <v>0.37096774193548387</v>
      </c>
      <c r="FO67" s="1000">
        <f>EE67/CN6</f>
        <v>0.3768115942028985</v>
      </c>
      <c r="FP67" s="1000">
        <f t="shared" si="129"/>
        <v>0.3768115942028985</v>
      </c>
      <c r="FQ67" s="1000">
        <f t="shared" si="129"/>
        <v>0.48571428571428565</v>
      </c>
      <c r="FR67" s="1000">
        <f t="shared" si="129"/>
        <v>0.48571428571428565</v>
      </c>
      <c r="FS67" s="1000">
        <f t="shared" si="129"/>
        <v>0.47368421052631587</v>
      </c>
      <c r="FT67" s="1000">
        <f t="shared" si="129"/>
        <v>0.52083333333333337</v>
      </c>
      <c r="FU67" s="1000">
        <f t="shared" si="129"/>
        <v>0.50387596899224807</v>
      </c>
      <c r="FV67" s="1000">
        <f t="shared" si="129"/>
        <v>0.52040816326530615</v>
      </c>
      <c r="FW67" s="1000">
        <f>EM67/CV6</f>
        <v>0.54166666666666674</v>
      </c>
      <c r="FX67" s="1000">
        <f>EN67/CW6</f>
        <v>0.54166666666666674</v>
      </c>
      <c r="FY67" s="1000">
        <f t="shared" si="130"/>
        <v>0.41134751773049649</v>
      </c>
      <c r="FZ67" s="1000">
        <f t="shared" si="130"/>
        <v>0.40944881889763785</v>
      </c>
      <c r="GA67" s="1000">
        <f t="shared" si="131"/>
        <v>0.37313432835820898</v>
      </c>
      <c r="GB67" s="1000">
        <f t="shared" si="131"/>
        <v>0.33333333333333337</v>
      </c>
      <c r="GC67" s="1000">
        <f t="shared" si="131"/>
        <v>0.33333333333333337</v>
      </c>
      <c r="GD67" s="1000">
        <f t="shared" si="131"/>
        <v>0.36619718309859151</v>
      </c>
      <c r="GE67" s="1000">
        <f t="shared" si="131"/>
        <v>0.36231884057971009</v>
      </c>
      <c r="GF67" s="1000">
        <f t="shared" si="131"/>
        <v>0.36231884057971009</v>
      </c>
    </row>
    <row r="68" spans="117:188" ht="24">
      <c r="DM68" s="1098">
        <v>14</v>
      </c>
      <c r="DN68" s="1098">
        <v>14</v>
      </c>
      <c r="DO68" s="1098" t="str">
        <f t="shared" si="132"/>
        <v>処遇加算Ⅲ特定加算Ⅰベア加算なしから新加算Ⅴ（10）</v>
      </c>
      <c r="DP68" s="1000">
        <f t="shared" ref="DP68:EV68" si="133">BY16-AN$16</f>
        <v>2.7999999999999997e-002</v>
      </c>
      <c r="DQ68" s="1000">
        <f t="shared" si="133"/>
        <v>2.7999999999999997e-002</v>
      </c>
      <c r="DR68" s="1000">
        <f t="shared" si="133"/>
        <v>2.7999999999999997e-002</v>
      </c>
      <c r="DS68" s="1000">
        <f t="shared" si="133"/>
        <v>2.7999999999999997e-002</v>
      </c>
      <c r="DT68" s="1000">
        <f t="shared" si="133"/>
        <v>2.7999999999999997e-002</v>
      </c>
      <c r="DU68" s="1000">
        <f t="shared" si="133"/>
        <v>1.1999999999999997e-002</v>
      </c>
      <c r="DV68" s="1000">
        <f t="shared" si="133"/>
        <v>2.4000000000000007e-002</v>
      </c>
      <c r="DW68" s="1000">
        <f t="shared" si="133"/>
        <v>2.4000000000000007e-002</v>
      </c>
      <c r="DX68" s="1000">
        <f t="shared" si="133"/>
        <v>2.4000000000000007e-002</v>
      </c>
      <c r="DY68" s="1000">
        <f t="shared" si="133"/>
        <v>1.2999999999999998e-002</v>
      </c>
      <c r="DZ68" s="1000">
        <f t="shared" si="133"/>
        <v>1.2999999999999998e-002</v>
      </c>
      <c r="EA68" s="1000" t="e">
        <f t="shared" si="133"/>
        <v>#VALUE!</v>
      </c>
      <c r="EB68" s="1000">
        <f t="shared" si="133"/>
        <v>9.0000000000000011e-003</v>
      </c>
      <c r="EC68" s="1000">
        <f t="shared" si="133"/>
        <v>9.0000000000000011e-003</v>
      </c>
      <c r="ED68" s="1000">
        <f t="shared" si="133"/>
        <v>9.0000000000000011e-003</v>
      </c>
      <c r="EE68" s="1000">
        <f t="shared" si="133"/>
        <v>9.0000000000000011e-003</v>
      </c>
      <c r="EF68" s="1000">
        <f t="shared" si="133"/>
        <v>9.0000000000000011e-003</v>
      </c>
      <c r="EG68" s="1000">
        <f t="shared" si="133"/>
        <v>1.6e-002</v>
      </c>
      <c r="EH68" s="1000">
        <f t="shared" si="133"/>
        <v>1.6e-002</v>
      </c>
      <c r="EI68" s="1000">
        <f t="shared" si="133"/>
        <v>1.6e-002</v>
      </c>
      <c r="EJ68" s="1000">
        <f t="shared" si="133"/>
        <v>1.7000000000000001e-002</v>
      </c>
      <c r="EK68" s="1000">
        <f t="shared" si="133"/>
        <v>1.7000000000000001e-002</v>
      </c>
      <c r="EL68" s="1000">
        <f t="shared" si="133"/>
        <v>1.7000000000000001e-002</v>
      </c>
      <c r="EM68" s="1000">
        <f t="shared" si="133"/>
        <v>1.7000000000000001e-002</v>
      </c>
      <c r="EN68" s="1000">
        <f t="shared" si="133"/>
        <v>1.7000000000000001e-002</v>
      </c>
      <c r="EO68" s="1000">
        <f t="shared" si="133"/>
        <v>3.1e-002</v>
      </c>
      <c r="EP68" s="1000">
        <f t="shared" si="133"/>
        <v>3.1e-002</v>
      </c>
      <c r="EQ68" s="1000">
        <f t="shared" si="133"/>
        <v>1.2000000000000004e-002</v>
      </c>
      <c r="ER68" s="1000">
        <f t="shared" si="133"/>
        <v>1.3000000000000005e-002</v>
      </c>
      <c r="ES68" s="1000">
        <f t="shared" si="133"/>
        <v>1.3000000000000005e-002</v>
      </c>
      <c r="ET68" s="1000">
        <f t="shared" si="133"/>
        <v>9.0000000000000011e-003</v>
      </c>
      <c r="EU68" s="1000">
        <f t="shared" si="133"/>
        <v>9.0000000000000011e-003</v>
      </c>
      <c r="EV68" s="1000">
        <f t="shared" si="133"/>
        <v>9.0000000000000011e-003</v>
      </c>
      <c r="EY68" s="1098" t="s">
        <v>1293</v>
      </c>
      <c r="EZ68" s="1000">
        <f t="shared" ref="EZ68:FJ68" si="134">DP68/BY16</f>
        <v>0.13397129186602871</v>
      </c>
      <c r="FA68" s="1000">
        <f t="shared" si="134"/>
        <v>0.15642458100558657</v>
      </c>
      <c r="FB68" s="1000">
        <f t="shared" si="134"/>
        <v>0.13397129186602871</v>
      </c>
      <c r="FC68" s="1000">
        <f t="shared" si="134"/>
        <v>0.14358974358974358</v>
      </c>
      <c r="FD68" s="1000">
        <f t="shared" si="134"/>
        <v>0.22399999999999998</v>
      </c>
      <c r="FE68" s="1000">
        <f t="shared" si="134"/>
        <v>0.27272727272727265</v>
      </c>
      <c r="FF68" s="1000">
        <f t="shared" si="134"/>
        <v>0.30000000000000004</v>
      </c>
      <c r="FG68" s="1000">
        <f t="shared" si="134"/>
        <v>0.30000000000000004</v>
      </c>
      <c r="FH68" s="1000">
        <f t="shared" si="134"/>
        <v>0.33802816901408456</v>
      </c>
      <c r="FI68" s="1000">
        <f t="shared" si="134"/>
        <v>0.16249999999999998</v>
      </c>
      <c r="FJ68" s="1000">
        <f t="shared" si="134"/>
        <v>0.16249999999999998</v>
      </c>
      <c r="FK68" s="1021" t="s">
        <v>2187</v>
      </c>
      <c r="FL68" s="1000">
        <f t="shared" ref="FL68:GF68" si="135">EB68/CK16</f>
        <v>0.1730769230769231</v>
      </c>
      <c r="FM68" s="1000">
        <f t="shared" si="135"/>
        <v>0.18367346938775511</v>
      </c>
      <c r="FN68" s="1000">
        <f t="shared" si="135"/>
        <v>0.18750000000000003</v>
      </c>
      <c r="FO68" s="1000">
        <f t="shared" si="135"/>
        <v>0.1730769230769231</v>
      </c>
      <c r="FP68" s="1000">
        <f t="shared" si="135"/>
        <v>0.1730769230769231</v>
      </c>
      <c r="FQ68" s="1000">
        <f t="shared" si="135"/>
        <v>0.22857142857142856</v>
      </c>
      <c r="FR68" s="1000">
        <f t="shared" si="135"/>
        <v>0.22857142857142856</v>
      </c>
      <c r="FS68" s="1000">
        <f t="shared" si="135"/>
        <v>0.16666666666666666</v>
      </c>
      <c r="FT68" s="1000">
        <f t="shared" si="135"/>
        <v>0.26984126984126988</v>
      </c>
      <c r="FU68" s="1000">
        <f t="shared" si="135"/>
        <v>0.20987654320987656</v>
      </c>
      <c r="FV68" s="1000">
        <f t="shared" si="135"/>
        <v>0.265625</v>
      </c>
      <c r="FW68" s="1000">
        <f t="shared" si="135"/>
        <v>0.27868852459016397</v>
      </c>
      <c r="FX68" s="1000">
        <f t="shared" si="135"/>
        <v>0.27868852459016397</v>
      </c>
      <c r="FY68" s="1000">
        <f t="shared" si="135"/>
        <v>0.27192982456140352</v>
      </c>
      <c r="FZ68" s="1000">
        <f t="shared" si="135"/>
        <v>0.29245283018867924</v>
      </c>
      <c r="GA68" s="1000">
        <f t="shared" si="135"/>
        <v>0.22222222222222227</v>
      </c>
      <c r="GB68" s="1000">
        <f t="shared" si="135"/>
        <v>0.19402985074626872</v>
      </c>
      <c r="GC68" s="1000">
        <f t="shared" si="135"/>
        <v>0.19402985074626872</v>
      </c>
      <c r="GD68" s="1000">
        <f t="shared" si="135"/>
        <v>0.16666666666666669</v>
      </c>
      <c r="GE68" s="1000">
        <f t="shared" si="135"/>
        <v>0.169811320754717</v>
      </c>
      <c r="GF68" s="1000">
        <f t="shared" si="135"/>
        <v>0.169811320754717</v>
      </c>
    </row>
    <row r="69" spans="117:188">
      <c r="DM69" s="1098">
        <v>15</v>
      </c>
      <c r="DN69" s="1098">
        <v>1</v>
      </c>
      <c r="DO69" s="1098" t="str">
        <f t="shared" si="132"/>
        <v>処遇加算Ⅲ特定加算Ⅱベア加算から新加算Ⅰ</v>
      </c>
      <c r="DP69" s="1000">
        <f t="shared" ref="DP69:EV72" si="136">BY3-AN$17</f>
        <v>0.20600000000000002</v>
      </c>
      <c r="DQ69" s="1000">
        <f t="shared" si="136"/>
        <v>0.16200000000000003</v>
      </c>
      <c r="DR69" s="1000">
        <f t="shared" si="136"/>
        <v>0.20600000000000002</v>
      </c>
      <c r="DS69" s="1000">
        <f t="shared" si="136"/>
        <v>0.185</v>
      </c>
      <c r="DT69" s="1000" t="e">
        <f t="shared" si="136"/>
        <v>#VALUE!</v>
      </c>
      <c r="DU69" s="1000">
        <f t="shared" si="136"/>
        <v>3.8999999999999993e-002</v>
      </c>
      <c r="DV69" s="1000" t="e">
        <f t="shared" si="136"/>
        <v>#VALUE!</v>
      </c>
      <c r="DW69" s="1000" t="e">
        <f t="shared" si="136"/>
        <v>#VALUE!</v>
      </c>
      <c r="DX69" s="1000">
        <f t="shared" si="136"/>
        <v>6.4000000000000015e-002</v>
      </c>
      <c r="DY69" s="1000">
        <f t="shared" si="136"/>
        <v>5.7000000000000009e-002</v>
      </c>
      <c r="DZ69" s="1000">
        <f t="shared" si="136"/>
        <v>5.7000000000000009e-002</v>
      </c>
      <c r="EA69" s="1000">
        <f t="shared" si="136"/>
        <v>4.9000000000000002e-002</v>
      </c>
      <c r="EB69" s="1000">
        <f t="shared" si="136"/>
        <v>4.9000000000000002e-002</v>
      </c>
      <c r="EC69" s="1000">
        <f t="shared" si="136"/>
        <v>4.5000000000000005e-002</v>
      </c>
      <c r="ED69" s="1000">
        <f t="shared" si="136"/>
        <v>4.3000000000000003e-002</v>
      </c>
      <c r="EE69" s="1000" t="e">
        <f t="shared" si="136"/>
        <v>#VALUE!</v>
      </c>
      <c r="EF69" s="1000">
        <f t="shared" si="136"/>
        <v>4.9000000000000002e-002</v>
      </c>
      <c r="EG69" s="1000">
        <f t="shared" si="136"/>
        <v>7.0000000000000021e-002</v>
      </c>
      <c r="EH69" s="1000">
        <f t="shared" si="136"/>
        <v>7.0000000000000021e-002</v>
      </c>
      <c r="EI69" s="1000">
        <f t="shared" si="136"/>
        <v>0.10799999999999997</v>
      </c>
      <c r="EJ69" s="1000">
        <f t="shared" si="136"/>
        <v>6.8000000000000005e-002</v>
      </c>
      <c r="EK69" s="1000">
        <f t="shared" si="136"/>
        <v>9.4999999999999987e-002</v>
      </c>
      <c r="EL69" s="1000">
        <f t="shared" si="136"/>
        <v>7.0000000000000007e-002</v>
      </c>
      <c r="EM69" s="1000" t="e">
        <f t="shared" si="136"/>
        <v>#VALUE!</v>
      </c>
      <c r="EN69" s="1000" t="e">
        <f t="shared" si="136"/>
        <v>#VALUE!</v>
      </c>
      <c r="EO69" s="1000">
        <f t="shared" si="136"/>
        <v>9.4000000000000028e-002</v>
      </c>
      <c r="EP69" s="1000">
        <f t="shared" si="136"/>
        <v>8.199999999999999e-002</v>
      </c>
      <c r="EQ69" s="1000" t="e">
        <f t="shared" si="136"/>
        <v>#VALUE!</v>
      </c>
      <c r="ER69" s="1000" t="e">
        <f t="shared" si="136"/>
        <v>#VALUE!</v>
      </c>
      <c r="ES69" s="1000" t="e">
        <f t="shared" si="136"/>
        <v>#VALUE!</v>
      </c>
      <c r="ET69" s="1000" t="e">
        <f t="shared" si="136"/>
        <v>#VALUE!</v>
      </c>
      <c r="EU69" s="1000" t="e">
        <f t="shared" si="136"/>
        <v>#VALUE!</v>
      </c>
      <c r="EV69" s="1000" t="e">
        <f t="shared" si="136"/>
        <v>#VALUE!</v>
      </c>
      <c r="EY69" s="1098" t="s">
        <v>2265</v>
      </c>
      <c r="EZ69" s="1000">
        <f t="shared" ref="EZ69:FC72" si="137">DP69/BY3</f>
        <v>0.49400479616306953</v>
      </c>
      <c r="FA69" s="1000">
        <f t="shared" si="137"/>
        <v>0.47230320699708461</v>
      </c>
      <c r="FB69" s="1000">
        <f t="shared" si="137"/>
        <v>0.49400479616306953</v>
      </c>
      <c r="FC69" s="1000">
        <f t="shared" si="137"/>
        <v>0.48429319371727747</v>
      </c>
      <c r="FD69" s="1021" t="s">
        <v>2187</v>
      </c>
      <c r="FE69" s="1000">
        <f>DU69/CD3</f>
        <v>0.48148148148148145</v>
      </c>
      <c r="FF69" s="1021" t="s">
        <v>2187</v>
      </c>
      <c r="FG69" s="1021" t="s">
        <v>2187</v>
      </c>
      <c r="FH69" s="1000">
        <f t="shared" ref="FH69:FN72" si="138">DX69/CG3</f>
        <v>0.46715328467153294</v>
      </c>
      <c r="FI69" s="1000">
        <f t="shared" si="138"/>
        <v>0.41304347826086962</v>
      </c>
      <c r="FJ69" s="1000">
        <f t="shared" si="138"/>
        <v>0.41304347826086962</v>
      </c>
      <c r="FK69" s="1000">
        <f t="shared" si="138"/>
        <v>0.47572815533980589</v>
      </c>
      <c r="FL69" s="1000">
        <f t="shared" si="138"/>
        <v>0.47572815533980589</v>
      </c>
      <c r="FM69" s="1000">
        <f t="shared" si="138"/>
        <v>0.46875000000000006</v>
      </c>
      <c r="FN69" s="1000">
        <f t="shared" si="138"/>
        <v>0.4623655913978495</v>
      </c>
      <c r="FO69" s="1021" t="s">
        <v>2187</v>
      </c>
      <c r="FP69" s="1000">
        <f t="shared" ref="FP69:FV72" si="139">EF69/CO3</f>
        <v>0.47572815533980589</v>
      </c>
      <c r="FQ69" s="1000">
        <f t="shared" si="139"/>
        <v>0.47619047619047628</v>
      </c>
      <c r="FR69" s="1000">
        <f t="shared" si="139"/>
        <v>0.47619047619047628</v>
      </c>
      <c r="FS69" s="1000">
        <f t="shared" si="139"/>
        <v>0.51184834123222744</v>
      </c>
      <c r="FT69" s="1000">
        <f t="shared" si="139"/>
        <v>0.51908396946564883</v>
      </c>
      <c r="FU69" s="1000">
        <f t="shared" si="139"/>
        <v>0.53977272727272718</v>
      </c>
      <c r="FV69" s="1000">
        <f t="shared" si="139"/>
        <v>0.5223880597014926</v>
      </c>
      <c r="FW69" s="1021" t="s">
        <v>2187</v>
      </c>
      <c r="FX69" s="1021" t="s">
        <v>2187</v>
      </c>
      <c r="FY69" s="1000">
        <f t="shared" ref="FY69:FZ72" si="140">EO69/CX3</f>
        <v>0.44549763033175366</v>
      </c>
      <c r="FZ69" s="1000">
        <f t="shared" si="140"/>
        <v>0.42931937172774864</v>
      </c>
      <c r="GA69" s="1021" t="s">
        <v>2187</v>
      </c>
      <c r="GB69" s="1021" t="s">
        <v>2187</v>
      </c>
      <c r="GC69" s="1021" t="s">
        <v>2187</v>
      </c>
      <c r="GD69" s="1021" t="s">
        <v>2187</v>
      </c>
      <c r="GE69" s="1021" t="s">
        <v>2187</v>
      </c>
      <c r="GF69" s="1021" t="s">
        <v>2187</v>
      </c>
    </row>
    <row r="70" spans="117:188">
      <c r="DM70" s="1098">
        <v>15</v>
      </c>
      <c r="DN70" s="1098">
        <v>2</v>
      </c>
      <c r="DO70" s="1098" t="str">
        <f t="shared" si="132"/>
        <v>処遇加算Ⅲ特定加算Ⅱベア加算から新加算Ⅱ</v>
      </c>
      <c r="DP70" s="1000">
        <f t="shared" si="136"/>
        <v>0.191</v>
      </c>
      <c r="DQ70" s="1000">
        <f t="shared" si="136"/>
        <v>0.14700000000000002</v>
      </c>
      <c r="DR70" s="1000">
        <f t="shared" si="136"/>
        <v>0.191</v>
      </c>
      <c r="DS70" s="1000">
        <f t="shared" si="136"/>
        <v>0.17</v>
      </c>
      <c r="DT70" s="1000" t="e">
        <f t="shared" si="136"/>
        <v>#VALUE!</v>
      </c>
      <c r="DU70" s="1000">
        <f t="shared" si="136"/>
        <v>3.7999999999999992e-002</v>
      </c>
      <c r="DV70" s="1000" t="e">
        <f t="shared" si="136"/>
        <v>#VALUE!</v>
      </c>
      <c r="DW70" s="1000" t="e">
        <f t="shared" si="136"/>
        <v>#VALUE!</v>
      </c>
      <c r="DX70" s="1000">
        <f t="shared" si="136"/>
        <v>6.2000000000000013e-002</v>
      </c>
      <c r="DY70" s="1000">
        <f t="shared" si="136"/>
        <v>5.3000000000000005e-002</v>
      </c>
      <c r="DZ70" s="1000">
        <f t="shared" si="136"/>
        <v>5.3000000000000005e-002</v>
      </c>
      <c r="EA70" s="1000">
        <f t="shared" si="136"/>
        <v>4.7e-002</v>
      </c>
      <c r="EB70" s="1000">
        <f t="shared" si="136"/>
        <v>4.7e-002</v>
      </c>
      <c r="EC70" s="1000">
        <f t="shared" si="136"/>
        <v>4.3000000000000003e-002</v>
      </c>
      <c r="ED70" s="1000">
        <f t="shared" si="136"/>
        <v>4.1000000000000002e-002</v>
      </c>
      <c r="EE70" s="1000" t="e">
        <f t="shared" si="136"/>
        <v>#VALUE!</v>
      </c>
      <c r="EF70" s="1000">
        <f t="shared" si="136"/>
        <v>4.7e-002</v>
      </c>
      <c r="EG70" s="1000">
        <f t="shared" si="136"/>
        <v>6.7000000000000018e-002</v>
      </c>
      <c r="EH70" s="1000">
        <f t="shared" si="136"/>
        <v>6.7000000000000018e-002</v>
      </c>
      <c r="EI70" s="1000">
        <f t="shared" si="136"/>
        <v>0.10499999999999997</v>
      </c>
      <c r="EJ70" s="1000">
        <f t="shared" si="136"/>
        <v>6.5000000000000002e-002</v>
      </c>
      <c r="EK70" s="1000">
        <f t="shared" si="136"/>
        <v>9.1999999999999985e-002</v>
      </c>
      <c r="EL70" s="1000">
        <f t="shared" si="136"/>
        <v>6.7000000000000004e-002</v>
      </c>
      <c r="EM70" s="1000" t="e">
        <f t="shared" si="136"/>
        <v>#VALUE!</v>
      </c>
      <c r="EN70" s="1000" t="e">
        <f t="shared" si="136"/>
        <v>#VALUE!</v>
      </c>
      <c r="EO70" s="1000">
        <f t="shared" si="136"/>
        <v>9.0000000000000024e-002</v>
      </c>
      <c r="EP70" s="1000">
        <f t="shared" si="136"/>
        <v>7.7999999999999986e-002</v>
      </c>
      <c r="EQ70" s="1000" t="e">
        <f t="shared" si="136"/>
        <v>#VALUE!</v>
      </c>
      <c r="ER70" s="1000" t="e">
        <f t="shared" si="136"/>
        <v>#VALUE!</v>
      </c>
      <c r="ES70" s="1000" t="e">
        <f t="shared" si="136"/>
        <v>#VALUE!</v>
      </c>
      <c r="ET70" s="1000" t="e">
        <f t="shared" si="136"/>
        <v>#VALUE!</v>
      </c>
      <c r="EU70" s="1000" t="e">
        <f t="shared" si="136"/>
        <v>#VALUE!</v>
      </c>
      <c r="EV70" s="1000" t="e">
        <f t="shared" si="136"/>
        <v>#VALUE!</v>
      </c>
      <c r="EY70" s="1098" t="s">
        <v>2266</v>
      </c>
      <c r="EZ70" s="1000">
        <f t="shared" si="137"/>
        <v>0.47512437810945274</v>
      </c>
      <c r="FA70" s="1000">
        <f t="shared" si="137"/>
        <v>0.44817073170731714</v>
      </c>
      <c r="FB70" s="1000">
        <f t="shared" si="137"/>
        <v>0.47512437810945274</v>
      </c>
      <c r="FC70" s="1000">
        <f t="shared" si="137"/>
        <v>0.46321525885558579</v>
      </c>
      <c r="FD70" s="1021" t="s">
        <v>2187</v>
      </c>
      <c r="FE70" s="1000">
        <f>DU70/CD4</f>
        <v>0.47499999999999998</v>
      </c>
      <c r="FF70" s="1021" t="s">
        <v>2187</v>
      </c>
      <c r="FG70" s="1021" t="s">
        <v>2187</v>
      </c>
      <c r="FH70" s="1000">
        <f t="shared" si="138"/>
        <v>0.45925925925925931</v>
      </c>
      <c r="FI70" s="1000">
        <f t="shared" si="138"/>
        <v>0.39552238805970152</v>
      </c>
      <c r="FJ70" s="1000">
        <f t="shared" si="138"/>
        <v>0.39552238805970152</v>
      </c>
      <c r="FK70" s="1000">
        <f t="shared" si="138"/>
        <v>0.46534653465346537</v>
      </c>
      <c r="FL70" s="1000">
        <f t="shared" si="138"/>
        <v>0.46534653465346537</v>
      </c>
      <c r="FM70" s="1000">
        <f t="shared" si="138"/>
        <v>0.45744680851063835</v>
      </c>
      <c r="FN70" s="1000">
        <f t="shared" si="138"/>
        <v>0.45054945054945056</v>
      </c>
      <c r="FO70" s="1021" t="s">
        <v>2187</v>
      </c>
      <c r="FP70" s="1000">
        <f t="shared" si="139"/>
        <v>0.46534653465346537</v>
      </c>
      <c r="FQ70" s="1000">
        <f t="shared" si="139"/>
        <v>0.46527777777777785</v>
      </c>
      <c r="FR70" s="1000">
        <f t="shared" si="139"/>
        <v>0.46527777777777785</v>
      </c>
      <c r="FS70" s="1000">
        <f t="shared" si="139"/>
        <v>0.50480769230769229</v>
      </c>
      <c r="FT70" s="1000">
        <f t="shared" si="139"/>
        <v>0.5078125</v>
      </c>
      <c r="FU70" s="1000">
        <f t="shared" si="139"/>
        <v>0.53179190751445082</v>
      </c>
      <c r="FV70" s="1000">
        <f t="shared" si="139"/>
        <v>0.51145038167938928</v>
      </c>
      <c r="FW70" s="1021" t="s">
        <v>2187</v>
      </c>
      <c r="FX70" s="1021" t="s">
        <v>2187</v>
      </c>
      <c r="FY70" s="1000">
        <f t="shared" si="140"/>
        <v>0.43478260869565227</v>
      </c>
      <c r="FZ70" s="1000">
        <f t="shared" si="140"/>
        <v>0.41711229946524059</v>
      </c>
      <c r="GA70" s="1021" t="s">
        <v>2187</v>
      </c>
      <c r="GB70" s="1021" t="s">
        <v>2187</v>
      </c>
      <c r="GC70" s="1021" t="s">
        <v>2187</v>
      </c>
      <c r="GD70" s="1021" t="s">
        <v>2187</v>
      </c>
      <c r="GE70" s="1021" t="s">
        <v>2187</v>
      </c>
      <c r="GF70" s="1021" t="s">
        <v>2187</v>
      </c>
    </row>
    <row r="71" spans="117:188">
      <c r="DM71" s="1098">
        <v>15</v>
      </c>
      <c r="DN71" s="1098">
        <v>3</v>
      </c>
      <c r="DO71" s="1098" t="str">
        <f t="shared" si="132"/>
        <v>処遇加算Ⅲ特定加算Ⅱベア加算から新加算Ⅲ</v>
      </c>
      <c r="DP71" s="1000">
        <f t="shared" si="136"/>
        <v>0.13600000000000001</v>
      </c>
      <c r="DQ71" s="1000">
        <f t="shared" si="136"/>
        <v>9.2000000000000026e-002</v>
      </c>
      <c r="DR71" s="1000">
        <f t="shared" si="136"/>
        <v>0.13600000000000001</v>
      </c>
      <c r="DS71" s="1000">
        <f t="shared" si="136"/>
        <v>0.11499999999999999</v>
      </c>
      <c r="DT71" s="1000" t="e">
        <f t="shared" si="136"/>
        <v>#VALUE!</v>
      </c>
      <c r="DU71" s="1000">
        <f t="shared" si="136"/>
        <v>2.4999999999999994e-002</v>
      </c>
      <c r="DV71" s="1000" t="e">
        <f t="shared" si="136"/>
        <v>#VALUE!</v>
      </c>
      <c r="DW71" s="1000" t="e">
        <f t="shared" si="136"/>
        <v>#VALUE!</v>
      </c>
      <c r="DX71" s="1000">
        <f t="shared" si="136"/>
        <v>4.2999999999999997e-002</v>
      </c>
      <c r="DY71" s="1000">
        <f t="shared" si="136"/>
        <v>1.7000000000000001e-002</v>
      </c>
      <c r="DZ71" s="1000">
        <f t="shared" si="136"/>
        <v>1.7000000000000001e-002</v>
      </c>
      <c r="EA71" s="1000">
        <f t="shared" si="136"/>
        <v>3.2000000000000001e-002</v>
      </c>
      <c r="EB71" s="1000">
        <f t="shared" si="136"/>
        <v>3.2000000000000001e-002</v>
      </c>
      <c r="EC71" s="1000">
        <f t="shared" si="136"/>
        <v>2.8000000000000004e-002</v>
      </c>
      <c r="ED71" s="1000">
        <f t="shared" si="136"/>
        <v>2.6000000000000002e-002</v>
      </c>
      <c r="EE71" s="1000" t="e">
        <f t="shared" si="136"/>
        <v>#VALUE!</v>
      </c>
      <c r="EF71" s="1000">
        <f t="shared" si="136"/>
        <v>3.2000000000000001e-002</v>
      </c>
      <c r="EG71" s="1000">
        <f t="shared" si="136"/>
        <v>5.1000000000000004e-002</v>
      </c>
      <c r="EH71" s="1000">
        <f t="shared" si="136"/>
        <v>5.1000000000000004e-002</v>
      </c>
      <c r="EI71" s="1000">
        <f t="shared" si="136"/>
        <v>8.900000000000001e-002</v>
      </c>
      <c r="EJ71" s="1000">
        <f t="shared" si="136"/>
        <v>5.5000000000000007e-002</v>
      </c>
      <c r="EK71" s="1000">
        <f t="shared" si="136"/>
        <v>8.1999999999999976e-002</v>
      </c>
      <c r="EL71" s="1000">
        <f t="shared" si="136"/>
        <v>5.7000000000000009e-002</v>
      </c>
      <c r="EM71" s="1000" t="e">
        <f t="shared" si="136"/>
        <v>#VALUE!</v>
      </c>
      <c r="EN71" s="1000" t="e">
        <f t="shared" si="136"/>
        <v>#VALUE!</v>
      </c>
      <c r="EO71" s="1000">
        <f t="shared" si="136"/>
        <v>5.1000000000000018e-002</v>
      </c>
      <c r="EP71" s="1000">
        <f t="shared" si="136"/>
        <v>3.8999999999999979e-002</v>
      </c>
      <c r="EQ71" s="1000" t="e">
        <f t="shared" si="136"/>
        <v>#VALUE!</v>
      </c>
      <c r="ER71" s="1000" t="e">
        <f t="shared" si="136"/>
        <v>#VALUE!</v>
      </c>
      <c r="ES71" s="1000" t="e">
        <f t="shared" si="136"/>
        <v>#VALUE!</v>
      </c>
      <c r="ET71" s="1000" t="e">
        <f t="shared" si="136"/>
        <v>#VALUE!</v>
      </c>
      <c r="EU71" s="1000" t="e">
        <f t="shared" si="136"/>
        <v>#VALUE!</v>
      </c>
      <c r="EV71" s="1000" t="e">
        <f t="shared" si="136"/>
        <v>#VALUE!</v>
      </c>
      <c r="EY71" s="1098" t="s">
        <v>77</v>
      </c>
      <c r="EZ71" s="1000">
        <f t="shared" si="137"/>
        <v>0.39193083573487031</v>
      </c>
      <c r="FA71" s="1000">
        <f t="shared" si="137"/>
        <v>0.33699633699633708</v>
      </c>
      <c r="FB71" s="1000">
        <f t="shared" si="137"/>
        <v>0.39193083573487031</v>
      </c>
      <c r="FC71" s="1000">
        <f t="shared" si="137"/>
        <v>0.36858974358974356</v>
      </c>
      <c r="FD71" s="1021" t="s">
        <v>2187</v>
      </c>
      <c r="FE71" s="1000">
        <f>DU71/CD5</f>
        <v>0.37313432835820892</v>
      </c>
      <c r="FF71" s="1021" t="s">
        <v>2187</v>
      </c>
      <c r="FG71" s="1021" t="s">
        <v>2187</v>
      </c>
      <c r="FH71" s="1000">
        <f t="shared" si="138"/>
        <v>0.37068965517241381</v>
      </c>
      <c r="FI71" s="1000">
        <f t="shared" si="138"/>
        <v>0.17346938775510204</v>
      </c>
      <c r="FJ71" s="1000">
        <f t="shared" si="138"/>
        <v>0.17346938775510204</v>
      </c>
      <c r="FK71" s="1000">
        <f t="shared" si="138"/>
        <v>0.372093023255814</v>
      </c>
      <c r="FL71" s="1000">
        <f t="shared" si="138"/>
        <v>0.372093023255814</v>
      </c>
      <c r="FM71" s="1000">
        <f t="shared" si="138"/>
        <v>0.3544303797468355</v>
      </c>
      <c r="FN71" s="1000">
        <f t="shared" si="138"/>
        <v>0.3421052631578948</v>
      </c>
      <c r="FO71" s="1021" t="s">
        <v>2187</v>
      </c>
      <c r="FP71" s="1000">
        <f t="shared" si="139"/>
        <v>0.372093023255814</v>
      </c>
      <c r="FQ71" s="1000">
        <f t="shared" si="139"/>
        <v>0.3984375</v>
      </c>
      <c r="FR71" s="1000">
        <f t="shared" si="139"/>
        <v>0.3984375</v>
      </c>
      <c r="FS71" s="1000">
        <f t="shared" si="139"/>
        <v>0.46354166666666669</v>
      </c>
      <c r="FT71" s="1000">
        <f t="shared" si="139"/>
        <v>0.46610169491525427</v>
      </c>
      <c r="FU71" s="1000">
        <f t="shared" si="139"/>
        <v>0.50306748466257656</v>
      </c>
      <c r="FV71" s="1000">
        <f t="shared" si="139"/>
        <v>0.4710743801652893</v>
      </c>
      <c r="FW71" s="1021" t="s">
        <v>2187</v>
      </c>
      <c r="FX71" s="1021" t="s">
        <v>2187</v>
      </c>
      <c r="FY71" s="1000">
        <f t="shared" si="140"/>
        <v>0.30357142857142866</v>
      </c>
      <c r="FZ71" s="1000">
        <f t="shared" si="140"/>
        <v>0.26351351351351338</v>
      </c>
      <c r="GA71" s="1021" t="s">
        <v>2187</v>
      </c>
      <c r="GB71" s="1021" t="s">
        <v>2187</v>
      </c>
      <c r="GC71" s="1021" t="s">
        <v>2187</v>
      </c>
      <c r="GD71" s="1021" t="s">
        <v>2187</v>
      </c>
      <c r="GE71" s="1021" t="s">
        <v>2187</v>
      </c>
      <c r="GF71" s="1021" t="s">
        <v>2187</v>
      </c>
    </row>
    <row r="72" spans="117:188">
      <c r="DM72" s="1098">
        <v>15</v>
      </c>
      <c r="DN72" s="1098">
        <v>4</v>
      </c>
      <c r="DO72" s="1098" t="str">
        <f t="shared" si="132"/>
        <v>処遇加算Ⅲ特定加算Ⅱベア加算から新加算Ⅳ</v>
      </c>
      <c r="DP72" s="1000">
        <f t="shared" si="136"/>
        <v>6.2e-002</v>
      </c>
      <c r="DQ72" s="1000">
        <f t="shared" si="136"/>
        <v>3.8000000000000006e-002</v>
      </c>
      <c r="DR72" s="1000">
        <f t="shared" si="136"/>
        <v>6.2e-002</v>
      </c>
      <c r="DS72" s="1000">
        <f t="shared" si="136"/>
        <v>5.0999999999999962e-002</v>
      </c>
      <c r="DT72" s="1000" t="e">
        <f t="shared" si="136"/>
        <v>#VALUE!</v>
      </c>
      <c r="DU72" s="1000">
        <f t="shared" si="136"/>
        <v>1.2999999999999998e-002</v>
      </c>
      <c r="DV72" s="1000" t="e">
        <f t="shared" si="136"/>
        <v>#VALUE!</v>
      </c>
      <c r="DW72" s="1000" t="e">
        <f t="shared" si="136"/>
        <v>#VALUE!</v>
      </c>
      <c r="DX72" s="1000">
        <f t="shared" si="136"/>
        <v>2.6000000000000009e-002</v>
      </c>
      <c r="DY72" s="1000">
        <f t="shared" si="136"/>
        <v>-1.0000000000000009e-003</v>
      </c>
      <c r="DZ72" s="1000">
        <f t="shared" si="136"/>
        <v>-1.0000000000000009e-003</v>
      </c>
      <c r="EA72" s="1000">
        <f t="shared" si="136"/>
        <v>1.4999999999999999e-002</v>
      </c>
      <c r="EB72" s="1000">
        <f t="shared" si="136"/>
        <v>1.4999999999999999e-002</v>
      </c>
      <c r="EC72" s="1000">
        <f t="shared" si="136"/>
        <v>1.2000000000000004e-002</v>
      </c>
      <c r="ED72" s="1000">
        <f t="shared" si="136"/>
        <v>1.2000000000000004e-002</v>
      </c>
      <c r="EE72" s="1000" t="e">
        <f t="shared" si="136"/>
        <v>#VALUE!</v>
      </c>
      <c r="EF72" s="1000">
        <f t="shared" si="136"/>
        <v>1.4999999999999999e-002</v>
      </c>
      <c r="EG72" s="1000">
        <f t="shared" si="136"/>
        <v>2.7999999999999997e-002</v>
      </c>
      <c r="EH72" s="1000">
        <f t="shared" si="136"/>
        <v>2.7999999999999997e-002</v>
      </c>
      <c r="EI72" s="1000">
        <f t="shared" si="136"/>
        <v>4.900000000000003e-002</v>
      </c>
      <c r="EJ72" s="1000">
        <f t="shared" si="136"/>
        <v>3.3000000000000002e-002</v>
      </c>
      <c r="EK72" s="1000">
        <f t="shared" si="136"/>
        <v>4.8000000000000001e-002</v>
      </c>
      <c r="EL72" s="1000">
        <f t="shared" si="136"/>
        <v>3.4000000000000002e-002</v>
      </c>
      <c r="EM72" s="1000" t="e">
        <f t="shared" si="136"/>
        <v>#VALUE!</v>
      </c>
      <c r="EN72" s="1000" t="e">
        <f t="shared" si="136"/>
        <v>#VALUE!</v>
      </c>
      <c r="EO72" s="1000">
        <f t="shared" si="136"/>
        <v>2.3999999999999994e-002</v>
      </c>
      <c r="EP72" s="1000">
        <f t="shared" si="136"/>
        <v>1.7999999999999988e-002</v>
      </c>
      <c r="EQ72" s="1000" t="e">
        <f t="shared" si="136"/>
        <v>#VALUE!</v>
      </c>
      <c r="ER72" s="1000" t="e">
        <f t="shared" si="136"/>
        <v>#VALUE!</v>
      </c>
      <c r="ES72" s="1000" t="e">
        <f t="shared" si="136"/>
        <v>#VALUE!</v>
      </c>
      <c r="ET72" s="1000" t="e">
        <f t="shared" si="136"/>
        <v>#VALUE!</v>
      </c>
      <c r="EU72" s="1000" t="e">
        <f t="shared" si="136"/>
        <v>#VALUE!</v>
      </c>
      <c r="EV72" s="1000" t="e">
        <f t="shared" si="136"/>
        <v>#VALUE!</v>
      </c>
      <c r="EY72" s="1098" t="s">
        <v>2267</v>
      </c>
      <c r="EZ72" s="1000">
        <f t="shared" si="137"/>
        <v>0.22710622710622708</v>
      </c>
      <c r="FA72" s="1000">
        <f t="shared" si="137"/>
        <v>0.17351598173515984</v>
      </c>
      <c r="FB72" s="1000">
        <f t="shared" si="137"/>
        <v>0.22710622710622708</v>
      </c>
      <c r="FC72" s="1000">
        <f t="shared" si="137"/>
        <v>0.20564516129032245</v>
      </c>
      <c r="FD72" s="1021" t="s">
        <v>2187</v>
      </c>
      <c r="FE72" s="1000">
        <f>DU72/CD6</f>
        <v>0.23636363636363636</v>
      </c>
      <c r="FF72" s="1021" t="s">
        <v>2187</v>
      </c>
      <c r="FG72" s="1021" t="s">
        <v>2187</v>
      </c>
      <c r="FH72" s="1000">
        <f t="shared" si="138"/>
        <v>0.26262626262626271</v>
      </c>
      <c r="FI72" s="1000">
        <f t="shared" si="138"/>
        <v>-1.2500000000000011e-002</v>
      </c>
      <c r="FJ72" s="1000">
        <f t="shared" si="138"/>
        <v>-1.2500000000000011e-002</v>
      </c>
      <c r="FK72" s="1000">
        <f t="shared" si="138"/>
        <v>0.21739130434782611</v>
      </c>
      <c r="FL72" s="1000">
        <f t="shared" si="138"/>
        <v>0.21739130434782611</v>
      </c>
      <c r="FM72" s="1000">
        <f t="shared" si="138"/>
        <v>0.19047619047619052</v>
      </c>
      <c r="FN72" s="1000">
        <f t="shared" si="138"/>
        <v>0.19354838709677424</v>
      </c>
      <c r="FO72" s="1021" t="s">
        <v>2187</v>
      </c>
      <c r="FP72" s="1000">
        <f t="shared" si="139"/>
        <v>0.21739130434782611</v>
      </c>
      <c r="FQ72" s="1000">
        <f t="shared" si="139"/>
        <v>0.26666666666666666</v>
      </c>
      <c r="FR72" s="1000">
        <f t="shared" si="139"/>
        <v>0.26666666666666666</v>
      </c>
      <c r="FS72" s="1000">
        <f t="shared" si="139"/>
        <v>0.32236842105263175</v>
      </c>
      <c r="FT72" s="1000">
        <f t="shared" si="139"/>
        <v>0.34375</v>
      </c>
      <c r="FU72" s="1000">
        <f t="shared" si="139"/>
        <v>0.37209302325581395</v>
      </c>
      <c r="FV72" s="1000">
        <f t="shared" si="139"/>
        <v>0.34693877551020408</v>
      </c>
      <c r="FW72" s="1021" t="s">
        <v>2187</v>
      </c>
      <c r="FX72" s="1021" t="s">
        <v>2187</v>
      </c>
      <c r="FY72" s="1000">
        <f t="shared" si="140"/>
        <v>0.17021276595744678</v>
      </c>
      <c r="FZ72" s="1000">
        <f t="shared" si="140"/>
        <v>0.14173228346456684</v>
      </c>
      <c r="GA72" s="1021" t="s">
        <v>2187</v>
      </c>
      <c r="GB72" s="1021" t="s">
        <v>2187</v>
      </c>
      <c r="GC72" s="1021" t="s">
        <v>2187</v>
      </c>
      <c r="GD72" s="1021" t="s">
        <v>2187</v>
      </c>
      <c r="GE72" s="1021" t="s">
        <v>2187</v>
      </c>
      <c r="GF72" s="1021" t="s">
        <v>2187</v>
      </c>
    </row>
    <row r="73" spans="117:188">
      <c r="DM73" s="1098">
        <v>15</v>
      </c>
      <c r="DN73" s="1098">
        <v>13</v>
      </c>
      <c r="DO73" s="1098" t="str">
        <f t="shared" si="132"/>
        <v>処遇加算Ⅲ特定加算Ⅱベア加算から新加算Ⅴ（９）</v>
      </c>
      <c r="DP73" s="1000">
        <f t="shared" ref="DP73:EV73" si="141">BY15-AN$17</f>
        <v>2.7999999999999997e-002</v>
      </c>
      <c r="DQ73" s="1000">
        <f t="shared" si="141"/>
        <v>2.7999999999999997e-002</v>
      </c>
      <c r="DR73" s="1000">
        <f t="shared" si="141"/>
        <v>2.7999999999999997e-002</v>
      </c>
      <c r="DS73" s="1000">
        <f t="shared" si="141"/>
        <v>2.7999999999999997e-002</v>
      </c>
      <c r="DT73" s="1000" t="e">
        <f t="shared" si="141"/>
        <v>#VALUE!</v>
      </c>
      <c r="DU73" s="1000">
        <f t="shared" si="141"/>
        <v>1.1999999999999997e-002</v>
      </c>
      <c r="DV73" s="1000" t="e">
        <f t="shared" si="141"/>
        <v>#VALUE!</v>
      </c>
      <c r="DW73" s="1000" t="e">
        <f t="shared" si="141"/>
        <v>#VALUE!</v>
      </c>
      <c r="DX73" s="1000">
        <f t="shared" si="141"/>
        <v>2.4000000000000007e-002</v>
      </c>
      <c r="DY73" s="1000">
        <f t="shared" si="141"/>
        <v>1.2999999999999998e-002</v>
      </c>
      <c r="DZ73" s="1000">
        <f t="shared" si="141"/>
        <v>1.2999999999999998e-002</v>
      </c>
      <c r="EA73" s="1000" t="e">
        <f t="shared" si="141"/>
        <v>#VALUE!</v>
      </c>
      <c r="EB73" s="1000">
        <f t="shared" si="141"/>
        <v>8.9999999999999941e-003</v>
      </c>
      <c r="EC73" s="1000">
        <f t="shared" si="141"/>
        <v>9.0000000000000011e-003</v>
      </c>
      <c r="ED73" s="1000">
        <f t="shared" si="141"/>
        <v>9.0000000000000011e-003</v>
      </c>
      <c r="EE73" s="1000" t="e">
        <f t="shared" si="141"/>
        <v>#VALUE!</v>
      </c>
      <c r="EF73" s="1000">
        <f t="shared" si="141"/>
        <v>8.9999999999999941e-003</v>
      </c>
      <c r="EG73" s="1000">
        <f t="shared" si="141"/>
        <v>1.6e-002</v>
      </c>
      <c r="EH73" s="1000">
        <f t="shared" si="141"/>
        <v>1.6e-002</v>
      </c>
      <c r="EI73" s="1000">
        <f t="shared" si="141"/>
        <v>1.6e-002</v>
      </c>
      <c r="EJ73" s="1000">
        <f t="shared" si="141"/>
        <v>1.7000000000000001e-002</v>
      </c>
      <c r="EK73" s="1000">
        <f t="shared" si="141"/>
        <v>1.7000000000000001e-002</v>
      </c>
      <c r="EL73" s="1000">
        <f t="shared" si="141"/>
        <v>1.7000000000000001e-002</v>
      </c>
      <c r="EM73" s="1000" t="e">
        <f t="shared" si="141"/>
        <v>#VALUE!</v>
      </c>
      <c r="EN73" s="1000" t="e">
        <f t="shared" si="141"/>
        <v>#VALUE!</v>
      </c>
      <c r="EO73" s="1000">
        <f t="shared" si="141"/>
        <v>3.1e-002</v>
      </c>
      <c r="EP73" s="1000">
        <f t="shared" si="141"/>
        <v>3.1e-002</v>
      </c>
      <c r="EQ73" s="1000" t="e">
        <f t="shared" si="141"/>
        <v>#VALUE!</v>
      </c>
      <c r="ER73" s="1000" t="e">
        <f t="shared" si="141"/>
        <v>#VALUE!</v>
      </c>
      <c r="ES73" s="1000" t="e">
        <f t="shared" si="141"/>
        <v>#VALUE!</v>
      </c>
      <c r="ET73" s="1000" t="e">
        <f t="shared" si="141"/>
        <v>#VALUE!</v>
      </c>
      <c r="EU73" s="1000" t="e">
        <f t="shared" si="141"/>
        <v>#VALUE!</v>
      </c>
      <c r="EV73" s="1000" t="e">
        <f t="shared" si="141"/>
        <v>#VALUE!</v>
      </c>
      <c r="EY73" s="1098" t="s">
        <v>2268</v>
      </c>
      <c r="EZ73" s="1000">
        <f>DP73/BY15</f>
        <v>0.11715481171548114</v>
      </c>
      <c r="FA73" s="1000">
        <f>DQ73/BZ15</f>
        <v>0.13397129186602871</v>
      </c>
      <c r="FB73" s="1000">
        <f>DR73/CA15</f>
        <v>0.11715481171548114</v>
      </c>
      <c r="FC73" s="1000">
        <f>DS73/CB15</f>
        <v>0.12444444444444443</v>
      </c>
      <c r="FD73" s="1021" t="s">
        <v>2187</v>
      </c>
      <c r="FE73" s="1000">
        <f>DU73/CD15</f>
        <v>0.22222222222222218</v>
      </c>
      <c r="FF73" s="1021" t="s">
        <v>2187</v>
      </c>
      <c r="FG73" s="1021" t="s">
        <v>2187</v>
      </c>
      <c r="FH73" s="1000">
        <f>DX73/CG15</f>
        <v>0.2474226804123712</v>
      </c>
      <c r="FI73" s="1000">
        <f>DY73/CH15</f>
        <v>0.13829787234042551</v>
      </c>
      <c r="FJ73" s="1000">
        <f>DZ73/CI15</f>
        <v>0.13829787234042551</v>
      </c>
      <c r="FK73" s="1021" t="s">
        <v>2187</v>
      </c>
      <c r="FL73" s="1000">
        <f>EB73/CK15</f>
        <v>0.14285714285714279</v>
      </c>
      <c r="FM73" s="1000">
        <f>EC73/CL15</f>
        <v>0.15000000000000002</v>
      </c>
      <c r="FN73" s="1000">
        <f>ED73/CM15</f>
        <v>0.15254237288135597</v>
      </c>
      <c r="FO73" s="1021" t="s">
        <v>2187</v>
      </c>
      <c r="FP73" s="1000">
        <f t="shared" ref="FP73:FV73" si="142">EF73/CO15</f>
        <v>0.14285714285714279</v>
      </c>
      <c r="FQ73" s="1000">
        <f t="shared" si="142"/>
        <v>0.17204301075268819</v>
      </c>
      <c r="FR73" s="1000">
        <f t="shared" si="142"/>
        <v>0.17204301075268819</v>
      </c>
      <c r="FS73" s="1000">
        <f t="shared" si="142"/>
        <v>0.13445378151260506</v>
      </c>
      <c r="FT73" s="1000">
        <f t="shared" si="142"/>
        <v>0.21250000000000002</v>
      </c>
      <c r="FU73" s="1000">
        <f t="shared" si="142"/>
        <v>0.17346938775510204</v>
      </c>
      <c r="FV73" s="1000">
        <f t="shared" si="142"/>
        <v>0.20987654320987656</v>
      </c>
      <c r="FW73" s="1021" t="s">
        <v>2187</v>
      </c>
      <c r="FX73" s="1021" t="s">
        <v>2187</v>
      </c>
      <c r="FY73" s="1000">
        <f>EO73/CX15</f>
        <v>0.20945945945945946</v>
      </c>
      <c r="FZ73" s="1000">
        <f>EP73/CY15</f>
        <v>0.22142857142857142</v>
      </c>
      <c r="GA73" s="1021" t="s">
        <v>2187</v>
      </c>
      <c r="GB73" s="1021" t="s">
        <v>2187</v>
      </c>
      <c r="GC73" s="1021" t="s">
        <v>2187</v>
      </c>
      <c r="GD73" s="1021" t="s">
        <v>2187</v>
      </c>
      <c r="GE73" s="1021" t="s">
        <v>2187</v>
      </c>
      <c r="GF73" s="1021" t="s">
        <v>2187</v>
      </c>
    </row>
    <row r="74" spans="117:188">
      <c r="DM74" s="1098">
        <v>16</v>
      </c>
      <c r="DN74" s="1098">
        <v>1</v>
      </c>
      <c r="DO74" s="1098" t="str">
        <f t="shared" si="132"/>
        <v>処遇加算Ⅲ特定加算Ⅱベア加算なしから新加算Ⅰ</v>
      </c>
      <c r="DP74" s="1000">
        <f t="shared" ref="DP74:EV77" si="143">BY3-AN$18</f>
        <v>0.251</v>
      </c>
      <c r="DQ74" s="1000">
        <f t="shared" si="143"/>
        <v>0.20700000000000002</v>
      </c>
      <c r="DR74" s="1000">
        <f t="shared" si="143"/>
        <v>0.251</v>
      </c>
      <c r="DS74" s="1000">
        <f t="shared" si="143"/>
        <v>0.23</v>
      </c>
      <c r="DT74" s="1000" t="e">
        <f t="shared" si="143"/>
        <v>#VALUE!</v>
      </c>
      <c r="DU74" s="1000">
        <f t="shared" si="143"/>
        <v>4.9999999999999989e-002</v>
      </c>
      <c r="DV74" s="1000" t="e">
        <f t="shared" si="143"/>
        <v>#VALUE!</v>
      </c>
      <c r="DW74" s="1000" t="e">
        <f t="shared" si="143"/>
        <v>#VALUE!</v>
      </c>
      <c r="DX74" s="1000">
        <f t="shared" si="143"/>
        <v>9.2000000000000012e-002</v>
      </c>
      <c r="DY74" s="1000">
        <f t="shared" si="143"/>
        <v>7.5000000000000011e-002</v>
      </c>
      <c r="DZ74" s="1000">
        <f t="shared" si="143"/>
        <v>7.5000000000000011e-002</v>
      </c>
      <c r="EA74" s="1000">
        <f t="shared" si="143"/>
        <v>6.2e-002</v>
      </c>
      <c r="EB74" s="1000">
        <f t="shared" si="143"/>
        <v>6.2e-002</v>
      </c>
      <c r="EC74" s="1000">
        <f t="shared" si="143"/>
        <v>5.8000000000000003e-002</v>
      </c>
      <c r="ED74" s="1000">
        <f t="shared" si="143"/>
        <v>5.6000000000000001e-002</v>
      </c>
      <c r="EE74" s="1000" t="e">
        <f t="shared" si="143"/>
        <v>#VALUE!</v>
      </c>
      <c r="EF74" s="1000">
        <f t="shared" si="143"/>
        <v>6.2e-002</v>
      </c>
      <c r="EG74" s="1000">
        <f t="shared" si="143"/>
        <v>9.6000000000000016e-002</v>
      </c>
      <c r="EH74" s="1000">
        <f t="shared" si="143"/>
        <v>9.6000000000000016e-002</v>
      </c>
      <c r="EI74" s="1000">
        <f t="shared" si="143"/>
        <v>0.13399999999999995</v>
      </c>
      <c r="EJ74" s="1000">
        <f t="shared" si="143"/>
        <v>8.7999999999999995e-002</v>
      </c>
      <c r="EK74" s="1000">
        <f t="shared" si="143"/>
        <v>0.11499999999999999</v>
      </c>
      <c r="EL74" s="1000">
        <f t="shared" si="143"/>
        <v>9.e-002</v>
      </c>
      <c r="EM74" s="1000" t="e">
        <f t="shared" si="143"/>
        <v>#VALUE!</v>
      </c>
      <c r="EN74" s="1000" t="e">
        <f t="shared" si="143"/>
        <v>#VALUE!</v>
      </c>
      <c r="EO74" s="1000">
        <f t="shared" si="143"/>
        <v>0.13200000000000001</v>
      </c>
      <c r="EP74" s="1000">
        <f t="shared" si="143"/>
        <v>0.12</v>
      </c>
      <c r="EQ74" s="1000" t="e">
        <f t="shared" si="143"/>
        <v>#VALUE!</v>
      </c>
      <c r="ER74" s="1000" t="e">
        <f t="shared" si="143"/>
        <v>#VALUE!</v>
      </c>
      <c r="ES74" s="1000" t="e">
        <f t="shared" si="143"/>
        <v>#VALUE!</v>
      </c>
      <c r="ET74" s="1000" t="e">
        <f t="shared" si="143"/>
        <v>#VALUE!</v>
      </c>
      <c r="EU74" s="1000" t="e">
        <f t="shared" si="143"/>
        <v>#VALUE!</v>
      </c>
      <c r="EV74" s="1000" t="e">
        <f t="shared" si="143"/>
        <v>#VALUE!</v>
      </c>
      <c r="EY74" s="1098" t="s">
        <v>2269</v>
      </c>
      <c r="EZ74" s="1000">
        <f t="shared" ref="EZ74:FC77" si="144">DP74/BY3</f>
        <v>0.60191846522781767</v>
      </c>
      <c r="FA74" s="1000">
        <f t="shared" si="144"/>
        <v>0.60349854227405253</v>
      </c>
      <c r="FB74" s="1000">
        <f t="shared" si="144"/>
        <v>0.60191846522781767</v>
      </c>
      <c r="FC74" s="1000">
        <f t="shared" si="144"/>
        <v>0.60209424083769636</v>
      </c>
      <c r="FD74" s="1021" t="s">
        <v>2187</v>
      </c>
      <c r="FE74" s="1000">
        <f>DU74/CD3</f>
        <v>0.61728395061728392</v>
      </c>
      <c r="FF74" s="1021" t="s">
        <v>2187</v>
      </c>
      <c r="FG74" s="1021" t="s">
        <v>2187</v>
      </c>
      <c r="FH74" s="1000">
        <f t="shared" ref="FH74:FN77" si="145">DX74/CG3</f>
        <v>0.67153284671532854</v>
      </c>
      <c r="FI74" s="1000">
        <f t="shared" si="145"/>
        <v>0.5434782608695653</v>
      </c>
      <c r="FJ74" s="1000">
        <f t="shared" si="145"/>
        <v>0.5434782608695653</v>
      </c>
      <c r="FK74" s="1000">
        <f t="shared" si="145"/>
        <v>0.6019417475728156</v>
      </c>
      <c r="FL74" s="1000">
        <f t="shared" si="145"/>
        <v>0.6019417475728156</v>
      </c>
      <c r="FM74" s="1000">
        <f t="shared" si="145"/>
        <v>0.60416666666666663</v>
      </c>
      <c r="FN74" s="1000">
        <f t="shared" si="145"/>
        <v>0.60215053763440862</v>
      </c>
      <c r="FO74" s="1021" t="s">
        <v>2187</v>
      </c>
      <c r="FP74" s="1000">
        <f t="shared" ref="FP74:FV77" si="146">EF74/CO3</f>
        <v>0.6019417475728156</v>
      </c>
      <c r="FQ74" s="1000">
        <f t="shared" si="146"/>
        <v>0.65306122448979598</v>
      </c>
      <c r="FR74" s="1000">
        <f t="shared" si="146"/>
        <v>0.65306122448979598</v>
      </c>
      <c r="FS74" s="1000">
        <f t="shared" si="146"/>
        <v>0.63507109004739326</v>
      </c>
      <c r="FT74" s="1000">
        <f t="shared" si="146"/>
        <v>0.67175572519083959</v>
      </c>
      <c r="FU74" s="1000">
        <f t="shared" si="146"/>
        <v>0.65340909090909094</v>
      </c>
      <c r="FV74" s="1000">
        <f t="shared" si="146"/>
        <v>0.67164179104477606</v>
      </c>
      <c r="FW74" s="1021" t="s">
        <v>2187</v>
      </c>
      <c r="FX74" s="1021" t="s">
        <v>2187</v>
      </c>
      <c r="FY74" s="1000">
        <f t="shared" ref="FY74:FZ77" si="147">EO74/CX3</f>
        <v>0.62559241706161139</v>
      </c>
      <c r="FZ74" s="1000">
        <f t="shared" si="147"/>
        <v>0.62827225130890052</v>
      </c>
      <c r="GA74" s="1021" t="s">
        <v>2187</v>
      </c>
      <c r="GB74" s="1021" t="s">
        <v>2187</v>
      </c>
      <c r="GC74" s="1021" t="s">
        <v>2187</v>
      </c>
      <c r="GD74" s="1021" t="s">
        <v>2187</v>
      </c>
      <c r="GE74" s="1021" t="s">
        <v>2187</v>
      </c>
      <c r="GF74" s="1021" t="s">
        <v>2187</v>
      </c>
    </row>
    <row r="75" spans="117:188">
      <c r="DM75" s="1098">
        <v>16</v>
      </c>
      <c r="DN75" s="1098">
        <v>2</v>
      </c>
      <c r="DO75" s="1098" t="str">
        <f t="shared" si="132"/>
        <v>処遇加算Ⅲ特定加算Ⅱベア加算なしから新加算Ⅱ</v>
      </c>
      <c r="DP75" s="1000">
        <f t="shared" si="143"/>
        <v>0.23600000000000002</v>
      </c>
      <c r="DQ75" s="1000">
        <f t="shared" si="143"/>
        <v>0.192</v>
      </c>
      <c r="DR75" s="1000">
        <f t="shared" si="143"/>
        <v>0.23600000000000002</v>
      </c>
      <c r="DS75" s="1000">
        <f t="shared" si="143"/>
        <v>0.215</v>
      </c>
      <c r="DT75" s="1000" t="e">
        <f t="shared" si="143"/>
        <v>#VALUE!</v>
      </c>
      <c r="DU75" s="1000">
        <f t="shared" si="143"/>
        <v>4.8999999999999988e-002</v>
      </c>
      <c r="DV75" s="1000" t="e">
        <f t="shared" si="143"/>
        <v>#VALUE!</v>
      </c>
      <c r="DW75" s="1000" t="e">
        <f t="shared" si="143"/>
        <v>#VALUE!</v>
      </c>
      <c r="DX75" s="1000">
        <f t="shared" si="143"/>
        <v>9.0000000000000011e-002</v>
      </c>
      <c r="DY75" s="1000">
        <f t="shared" si="143"/>
        <v>7.1000000000000008e-002</v>
      </c>
      <c r="DZ75" s="1000">
        <f t="shared" si="143"/>
        <v>7.1000000000000008e-002</v>
      </c>
      <c r="EA75" s="1000">
        <f t="shared" si="143"/>
        <v>6.e-002</v>
      </c>
      <c r="EB75" s="1000">
        <f t="shared" si="143"/>
        <v>6.e-002</v>
      </c>
      <c r="EC75" s="1000">
        <f t="shared" si="143"/>
        <v>5.6000000000000001e-002</v>
      </c>
      <c r="ED75" s="1000">
        <f t="shared" si="143"/>
        <v>5.3999999999999999e-002</v>
      </c>
      <c r="EE75" s="1000" t="e">
        <f t="shared" si="143"/>
        <v>#VALUE!</v>
      </c>
      <c r="EF75" s="1000">
        <f t="shared" si="143"/>
        <v>6.e-002</v>
      </c>
      <c r="EG75" s="1000">
        <f t="shared" si="143"/>
        <v>9.3000000000000013e-002</v>
      </c>
      <c r="EH75" s="1000">
        <f t="shared" si="143"/>
        <v>9.3000000000000013e-002</v>
      </c>
      <c r="EI75" s="1000">
        <f t="shared" si="143"/>
        <v>0.13099999999999995</v>
      </c>
      <c r="EJ75" s="1000">
        <f t="shared" si="143"/>
        <v>8.4999999999999992e-002</v>
      </c>
      <c r="EK75" s="1000">
        <f t="shared" si="143"/>
        <v>0.11199999999999999</v>
      </c>
      <c r="EL75" s="1000">
        <f t="shared" si="143"/>
        <v>8.6999999999999994e-002</v>
      </c>
      <c r="EM75" s="1000" t="e">
        <f t="shared" si="143"/>
        <v>#VALUE!</v>
      </c>
      <c r="EN75" s="1000" t="e">
        <f t="shared" si="143"/>
        <v>#VALUE!</v>
      </c>
      <c r="EO75" s="1000">
        <f t="shared" si="143"/>
        <v>0.128</v>
      </c>
      <c r="EP75" s="1000">
        <f t="shared" si="143"/>
        <v>0.11599999999999999</v>
      </c>
      <c r="EQ75" s="1000" t="e">
        <f t="shared" si="143"/>
        <v>#VALUE!</v>
      </c>
      <c r="ER75" s="1000" t="e">
        <f t="shared" si="143"/>
        <v>#VALUE!</v>
      </c>
      <c r="ES75" s="1000" t="e">
        <f t="shared" si="143"/>
        <v>#VALUE!</v>
      </c>
      <c r="ET75" s="1000" t="e">
        <f t="shared" si="143"/>
        <v>#VALUE!</v>
      </c>
      <c r="EU75" s="1000" t="e">
        <f t="shared" si="143"/>
        <v>#VALUE!</v>
      </c>
      <c r="EV75" s="1000" t="e">
        <f t="shared" si="143"/>
        <v>#VALUE!</v>
      </c>
      <c r="EY75" s="1098" t="s">
        <v>2270</v>
      </c>
      <c r="EZ75" s="1000">
        <f t="shared" si="144"/>
        <v>0.58706467661691542</v>
      </c>
      <c r="FA75" s="1000">
        <f t="shared" si="144"/>
        <v>0.58536585365853655</v>
      </c>
      <c r="FB75" s="1000">
        <f t="shared" si="144"/>
        <v>0.58706467661691542</v>
      </c>
      <c r="FC75" s="1000">
        <f t="shared" si="144"/>
        <v>0.58583106267029972</v>
      </c>
      <c r="FD75" s="1021" t="s">
        <v>2187</v>
      </c>
      <c r="FE75" s="1000">
        <f>DU75/CD4</f>
        <v>0.61249999999999993</v>
      </c>
      <c r="FF75" s="1021" t="s">
        <v>2187</v>
      </c>
      <c r="FG75" s="1021" t="s">
        <v>2187</v>
      </c>
      <c r="FH75" s="1000">
        <f t="shared" si="145"/>
        <v>0.66666666666666674</v>
      </c>
      <c r="FI75" s="1000">
        <f t="shared" si="145"/>
        <v>0.52985074626865669</v>
      </c>
      <c r="FJ75" s="1000">
        <f t="shared" si="145"/>
        <v>0.52985074626865669</v>
      </c>
      <c r="FK75" s="1000">
        <f t="shared" si="145"/>
        <v>0.59405940594059403</v>
      </c>
      <c r="FL75" s="1000">
        <f t="shared" si="145"/>
        <v>0.59405940594059403</v>
      </c>
      <c r="FM75" s="1000">
        <f t="shared" si="145"/>
        <v>0.5957446808510638</v>
      </c>
      <c r="FN75" s="1000">
        <f t="shared" si="145"/>
        <v>0.59340659340659341</v>
      </c>
      <c r="FO75" s="1021" t="s">
        <v>2187</v>
      </c>
      <c r="FP75" s="1000">
        <f t="shared" si="146"/>
        <v>0.59405940594059403</v>
      </c>
      <c r="FQ75" s="1000">
        <f t="shared" si="146"/>
        <v>0.64583333333333337</v>
      </c>
      <c r="FR75" s="1000">
        <f t="shared" si="146"/>
        <v>0.64583333333333337</v>
      </c>
      <c r="FS75" s="1000">
        <f t="shared" si="146"/>
        <v>0.62980769230769218</v>
      </c>
      <c r="FT75" s="1000">
        <f t="shared" si="146"/>
        <v>0.66406249999999989</v>
      </c>
      <c r="FU75" s="1000">
        <f t="shared" si="146"/>
        <v>0.64739884393063585</v>
      </c>
      <c r="FV75" s="1000">
        <f t="shared" si="146"/>
        <v>0.66412213740458004</v>
      </c>
      <c r="FW75" s="1021" t="s">
        <v>2187</v>
      </c>
      <c r="FX75" s="1021" t="s">
        <v>2187</v>
      </c>
      <c r="FY75" s="1000">
        <f t="shared" si="147"/>
        <v>0.61835748792270528</v>
      </c>
      <c r="FZ75" s="1000">
        <f t="shared" si="147"/>
        <v>0.62032085561497319</v>
      </c>
      <c r="GA75" s="1021" t="s">
        <v>2187</v>
      </c>
      <c r="GB75" s="1021" t="s">
        <v>2187</v>
      </c>
      <c r="GC75" s="1021" t="s">
        <v>2187</v>
      </c>
      <c r="GD75" s="1021" t="s">
        <v>2187</v>
      </c>
      <c r="GE75" s="1021" t="s">
        <v>2187</v>
      </c>
      <c r="GF75" s="1021" t="s">
        <v>2187</v>
      </c>
    </row>
    <row r="76" spans="117:188">
      <c r="DM76" s="1098">
        <v>16</v>
      </c>
      <c r="DN76" s="1098">
        <v>3</v>
      </c>
      <c r="DO76" s="1098" t="str">
        <f t="shared" si="132"/>
        <v>処遇加算Ⅲ特定加算Ⅱベア加算なしから新加算Ⅲ</v>
      </c>
      <c r="DP76" s="1000">
        <f t="shared" si="143"/>
        <v>0.18100000000000002</v>
      </c>
      <c r="DQ76" s="1000">
        <f t="shared" si="143"/>
        <v>0.13700000000000001</v>
      </c>
      <c r="DR76" s="1000">
        <f t="shared" si="143"/>
        <v>0.18100000000000002</v>
      </c>
      <c r="DS76" s="1000">
        <f t="shared" si="143"/>
        <v>0.16</v>
      </c>
      <c r="DT76" s="1000" t="e">
        <f t="shared" si="143"/>
        <v>#VALUE!</v>
      </c>
      <c r="DU76" s="1000">
        <f t="shared" si="143"/>
        <v>3.599999999999999e-002</v>
      </c>
      <c r="DV76" s="1000" t="e">
        <f t="shared" si="143"/>
        <v>#VALUE!</v>
      </c>
      <c r="DW76" s="1000" t="e">
        <f t="shared" si="143"/>
        <v>#VALUE!</v>
      </c>
      <c r="DX76" s="1000">
        <f t="shared" si="143"/>
        <v>7.0999999999999994e-002</v>
      </c>
      <c r="DY76" s="1000">
        <f t="shared" si="143"/>
        <v>3.5000000000000003e-002</v>
      </c>
      <c r="DZ76" s="1000">
        <f t="shared" si="143"/>
        <v>3.5000000000000003e-002</v>
      </c>
      <c r="EA76" s="1000">
        <f t="shared" si="143"/>
        <v>4.4999999999999998e-002</v>
      </c>
      <c r="EB76" s="1000">
        <f t="shared" si="143"/>
        <v>4.4999999999999998e-002</v>
      </c>
      <c r="EC76" s="1000">
        <f t="shared" si="143"/>
        <v>4.1000000000000002e-002</v>
      </c>
      <c r="ED76" s="1000">
        <f t="shared" si="143"/>
        <v>3.9e-002</v>
      </c>
      <c r="EE76" s="1000" t="e">
        <f t="shared" si="143"/>
        <v>#VALUE!</v>
      </c>
      <c r="EF76" s="1000">
        <f t="shared" si="143"/>
        <v>4.4999999999999998e-002</v>
      </c>
      <c r="EG76" s="1000">
        <f t="shared" si="143"/>
        <v>7.6999999999999999e-002</v>
      </c>
      <c r="EH76" s="1000">
        <f t="shared" si="143"/>
        <v>7.6999999999999999e-002</v>
      </c>
      <c r="EI76" s="1000">
        <f t="shared" si="143"/>
        <v>0.115</v>
      </c>
      <c r="EJ76" s="1000">
        <f t="shared" si="143"/>
        <v>7.5000000000000011e-002</v>
      </c>
      <c r="EK76" s="1000">
        <f t="shared" si="143"/>
        <v>0.10199999999999998</v>
      </c>
      <c r="EL76" s="1000">
        <f t="shared" si="143"/>
        <v>7.7000000000000013e-002</v>
      </c>
      <c r="EM76" s="1000" t="e">
        <f t="shared" si="143"/>
        <v>#VALUE!</v>
      </c>
      <c r="EN76" s="1000" t="e">
        <f t="shared" si="143"/>
        <v>#VALUE!</v>
      </c>
      <c r="EO76" s="1000">
        <f t="shared" si="143"/>
        <v>8.900000000000001e-002</v>
      </c>
      <c r="EP76" s="1000">
        <f t="shared" si="143"/>
        <v>7.6999999999999985e-002</v>
      </c>
      <c r="EQ76" s="1000" t="e">
        <f t="shared" si="143"/>
        <v>#VALUE!</v>
      </c>
      <c r="ER76" s="1000" t="e">
        <f t="shared" si="143"/>
        <v>#VALUE!</v>
      </c>
      <c r="ES76" s="1000" t="e">
        <f t="shared" si="143"/>
        <v>#VALUE!</v>
      </c>
      <c r="ET76" s="1000" t="e">
        <f t="shared" si="143"/>
        <v>#VALUE!</v>
      </c>
      <c r="EU76" s="1000" t="e">
        <f t="shared" si="143"/>
        <v>#VALUE!</v>
      </c>
      <c r="EV76" s="1000" t="e">
        <f t="shared" si="143"/>
        <v>#VALUE!</v>
      </c>
      <c r="EY76" s="1098" t="s">
        <v>2271</v>
      </c>
      <c r="EZ76" s="1000">
        <f t="shared" si="144"/>
        <v>0.52161383285302598</v>
      </c>
      <c r="FA76" s="1000">
        <f t="shared" si="144"/>
        <v>0.50183150183150182</v>
      </c>
      <c r="FB76" s="1000">
        <f t="shared" si="144"/>
        <v>0.52161383285302598</v>
      </c>
      <c r="FC76" s="1000">
        <f t="shared" si="144"/>
        <v>0.51282051282051289</v>
      </c>
      <c r="FD76" s="1021" t="s">
        <v>2187</v>
      </c>
      <c r="FE76" s="1000">
        <f>DU76/CD5</f>
        <v>0.53731343283582078</v>
      </c>
      <c r="FF76" s="1021" t="s">
        <v>2187</v>
      </c>
      <c r="FG76" s="1021" t="s">
        <v>2187</v>
      </c>
      <c r="FH76" s="1000">
        <f t="shared" si="145"/>
        <v>0.61206896551724133</v>
      </c>
      <c r="FI76" s="1000">
        <f t="shared" si="145"/>
        <v>0.35714285714285715</v>
      </c>
      <c r="FJ76" s="1000">
        <f t="shared" si="145"/>
        <v>0.35714285714285715</v>
      </c>
      <c r="FK76" s="1000">
        <f t="shared" si="145"/>
        <v>0.52325581395348841</v>
      </c>
      <c r="FL76" s="1000">
        <f t="shared" si="145"/>
        <v>0.52325581395348841</v>
      </c>
      <c r="FM76" s="1000">
        <f t="shared" si="145"/>
        <v>0.51898734177215189</v>
      </c>
      <c r="FN76" s="1000">
        <f t="shared" si="145"/>
        <v>0.51315789473684215</v>
      </c>
      <c r="FO76" s="1021" t="s">
        <v>2187</v>
      </c>
      <c r="FP76" s="1000">
        <f t="shared" si="146"/>
        <v>0.52325581395348841</v>
      </c>
      <c r="FQ76" s="1000">
        <f t="shared" si="146"/>
        <v>0.6015625</v>
      </c>
      <c r="FR76" s="1000">
        <f t="shared" si="146"/>
        <v>0.6015625</v>
      </c>
      <c r="FS76" s="1000">
        <f t="shared" si="146"/>
        <v>0.59895833333333337</v>
      </c>
      <c r="FT76" s="1000">
        <f t="shared" si="146"/>
        <v>0.63559322033898313</v>
      </c>
      <c r="FU76" s="1000">
        <f t="shared" si="146"/>
        <v>0.62576687116564411</v>
      </c>
      <c r="FV76" s="1000">
        <f t="shared" si="146"/>
        <v>0.63636363636363646</v>
      </c>
      <c r="FW76" s="1021" t="s">
        <v>2187</v>
      </c>
      <c r="FX76" s="1021" t="s">
        <v>2187</v>
      </c>
      <c r="FY76" s="1000">
        <f t="shared" si="147"/>
        <v>0.52976190476190477</v>
      </c>
      <c r="FZ76" s="1000">
        <f t="shared" si="147"/>
        <v>0.52027027027027017</v>
      </c>
      <c r="GA76" s="1021" t="s">
        <v>2187</v>
      </c>
      <c r="GB76" s="1021" t="s">
        <v>2187</v>
      </c>
      <c r="GC76" s="1021" t="s">
        <v>2187</v>
      </c>
      <c r="GD76" s="1021" t="s">
        <v>2187</v>
      </c>
      <c r="GE76" s="1021" t="s">
        <v>2187</v>
      </c>
      <c r="GF76" s="1021" t="s">
        <v>2187</v>
      </c>
    </row>
    <row r="77" spans="117:188">
      <c r="DM77" s="1098">
        <v>16</v>
      </c>
      <c r="DN77" s="1098">
        <v>4</v>
      </c>
      <c r="DO77" s="1098" t="str">
        <f t="shared" si="132"/>
        <v>処遇加算Ⅲ特定加算Ⅱベア加算なしから新加算Ⅳ</v>
      </c>
      <c r="DP77" s="1000">
        <f t="shared" si="143"/>
        <v>0.10700000000000001</v>
      </c>
      <c r="DQ77" s="1000">
        <f t="shared" si="143"/>
        <v>8.299999999999999e-002</v>
      </c>
      <c r="DR77" s="1000">
        <f t="shared" si="143"/>
        <v>0.10700000000000001</v>
      </c>
      <c r="DS77" s="1000">
        <f t="shared" si="143"/>
        <v>9.5999999999999974e-002</v>
      </c>
      <c r="DT77" s="1000" t="e">
        <f t="shared" si="143"/>
        <v>#VALUE!</v>
      </c>
      <c r="DU77" s="1000">
        <f t="shared" si="143"/>
        <v>2.3999999999999994e-002</v>
      </c>
      <c r="DV77" s="1000" t="e">
        <f t="shared" si="143"/>
        <v>#VALUE!</v>
      </c>
      <c r="DW77" s="1000" t="e">
        <f t="shared" si="143"/>
        <v>#VALUE!</v>
      </c>
      <c r="DX77" s="1000">
        <f t="shared" si="143"/>
        <v>5.4000000000000006e-002</v>
      </c>
      <c r="DY77" s="1000">
        <f t="shared" si="143"/>
        <v>1.7000000000000001e-002</v>
      </c>
      <c r="DZ77" s="1000">
        <f t="shared" si="143"/>
        <v>1.7000000000000001e-002</v>
      </c>
      <c r="EA77" s="1000">
        <f t="shared" si="143"/>
        <v>2.7999999999999997e-002</v>
      </c>
      <c r="EB77" s="1000">
        <f t="shared" si="143"/>
        <v>2.7999999999999997e-002</v>
      </c>
      <c r="EC77" s="1000">
        <f t="shared" si="143"/>
        <v>2.5000000000000001e-002</v>
      </c>
      <c r="ED77" s="1000">
        <f t="shared" si="143"/>
        <v>2.5000000000000001e-002</v>
      </c>
      <c r="EE77" s="1000" t="e">
        <f t="shared" si="143"/>
        <v>#VALUE!</v>
      </c>
      <c r="EF77" s="1000">
        <f t="shared" si="143"/>
        <v>2.7999999999999997e-002</v>
      </c>
      <c r="EG77" s="1000">
        <f t="shared" si="143"/>
        <v>5.3999999999999992e-002</v>
      </c>
      <c r="EH77" s="1000">
        <f t="shared" si="143"/>
        <v>5.3999999999999992e-002</v>
      </c>
      <c r="EI77" s="1000">
        <f t="shared" si="143"/>
        <v>7.5000000000000025e-002</v>
      </c>
      <c r="EJ77" s="1000">
        <f t="shared" si="143"/>
        <v>5.2999999999999999e-002</v>
      </c>
      <c r="EK77" s="1000">
        <f t="shared" si="143"/>
        <v>6.8000000000000005e-002</v>
      </c>
      <c r="EL77" s="1000">
        <f t="shared" si="143"/>
        <v>5.3999999999999999e-002</v>
      </c>
      <c r="EM77" s="1000" t="e">
        <f t="shared" si="143"/>
        <v>#VALUE!</v>
      </c>
      <c r="EN77" s="1000" t="e">
        <f t="shared" si="143"/>
        <v>#VALUE!</v>
      </c>
      <c r="EO77" s="1000">
        <f t="shared" si="143"/>
        <v>6.1999999999999986e-002</v>
      </c>
      <c r="EP77" s="1000">
        <f t="shared" si="143"/>
        <v>5.5999999999999994e-002</v>
      </c>
      <c r="EQ77" s="1000" t="e">
        <f t="shared" si="143"/>
        <v>#VALUE!</v>
      </c>
      <c r="ER77" s="1000" t="e">
        <f t="shared" si="143"/>
        <v>#VALUE!</v>
      </c>
      <c r="ES77" s="1000" t="e">
        <f t="shared" si="143"/>
        <v>#VALUE!</v>
      </c>
      <c r="ET77" s="1000" t="e">
        <f t="shared" si="143"/>
        <v>#VALUE!</v>
      </c>
      <c r="EU77" s="1000" t="e">
        <f t="shared" si="143"/>
        <v>#VALUE!</v>
      </c>
      <c r="EV77" s="1000" t="e">
        <f t="shared" si="143"/>
        <v>#VALUE!</v>
      </c>
      <c r="EY77" s="1098" t="s">
        <v>1712</v>
      </c>
      <c r="EZ77" s="1000">
        <f t="shared" si="144"/>
        <v>0.39194139194139194</v>
      </c>
      <c r="FA77" s="1000">
        <f t="shared" si="144"/>
        <v>0.37899543378995432</v>
      </c>
      <c r="FB77" s="1000">
        <f t="shared" si="144"/>
        <v>0.39194139194139194</v>
      </c>
      <c r="FC77" s="1000">
        <f t="shared" si="144"/>
        <v>0.38709677419354832</v>
      </c>
      <c r="FD77" s="1021" t="s">
        <v>2187</v>
      </c>
      <c r="FE77" s="1000">
        <f>DU77/CD6</f>
        <v>0.43636363636363629</v>
      </c>
      <c r="FF77" s="1021" t="s">
        <v>2187</v>
      </c>
      <c r="FG77" s="1021" t="s">
        <v>2187</v>
      </c>
      <c r="FH77" s="1000">
        <f t="shared" si="145"/>
        <v>0.54545454545454553</v>
      </c>
      <c r="FI77" s="1000">
        <f t="shared" si="145"/>
        <v>0.21250000000000002</v>
      </c>
      <c r="FJ77" s="1000">
        <f t="shared" si="145"/>
        <v>0.21250000000000002</v>
      </c>
      <c r="FK77" s="1000">
        <f t="shared" si="145"/>
        <v>0.40579710144927539</v>
      </c>
      <c r="FL77" s="1000">
        <f t="shared" si="145"/>
        <v>0.40579710144927539</v>
      </c>
      <c r="FM77" s="1000">
        <f t="shared" si="145"/>
        <v>0.39682539682539686</v>
      </c>
      <c r="FN77" s="1000">
        <f t="shared" si="145"/>
        <v>0.40322580645161293</v>
      </c>
      <c r="FO77" s="1021" t="s">
        <v>2187</v>
      </c>
      <c r="FP77" s="1000">
        <f t="shared" si="146"/>
        <v>0.40579710144927539</v>
      </c>
      <c r="FQ77" s="1000">
        <f t="shared" si="146"/>
        <v>0.51428571428571423</v>
      </c>
      <c r="FR77" s="1000">
        <f t="shared" si="146"/>
        <v>0.51428571428571423</v>
      </c>
      <c r="FS77" s="1000">
        <f t="shared" si="146"/>
        <v>0.49342105263157904</v>
      </c>
      <c r="FT77" s="1000">
        <f t="shared" si="146"/>
        <v>0.55208333333333326</v>
      </c>
      <c r="FU77" s="1000">
        <f t="shared" si="146"/>
        <v>0.52713178294573648</v>
      </c>
      <c r="FV77" s="1000">
        <f t="shared" si="146"/>
        <v>0.55102040816326525</v>
      </c>
      <c r="FW77" s="1021" t="s">
        <v>2187</v>
      </c>
      <c r="FX77" s="1021" t="s">
        <v>2187</v>
      </c>
      <c r="FY77" s="1000">
        <f t="shared" si="147"/>
        <v>0.4397163120567375</v>
      </c>
      <c r="FZ77" s="1000">
        <f t="shared" si="147"/>
        <v>0.44094488188976372</v>
      </c>
      <c r="GA77" s="1021" t="s">
        <v>2187</v>
      </c>
      <c r="GB77" s="1021" t="s">
        <v>2187</v>
      </c>
      <c r="GC77" s="1021" t="s">
        <v>2187</v>
      </c>
      <c r="GD77" s="1021" t="s">
        <v>2187</v>
      </c>
      <c r="GE77" s="1021" t="s">
        <v>2187</v>
      </c>
      <c r="GF77" s="1021" t="s">
        <v>2187</v>
      </c>
    </row>
    <row r="78" spans="117:188" ht="24">
      <c r="DM78" s="1098">
        <v>16</v>
      </c>
      <c r="DN78" s="1098">
        <v>16</v>
      </c>
      <c r="DO78" s="1098" t="str">
        <f t="shared" si="132"/>
        <v>処遇加算Ⅲ特定加算Ⅱベア加算なしから新加算Ⅴ（12）</v>
      </c>
      <c r="DP78" s="1000">
        <f t="shared" ref="DP78:EV78" si="148">BY18-AN$18</f>
        <v>2.7999999999999997e-002</v>
      </c>
      <c r="DQ78" s="1000">
        <f t="shared" si="148"/>
        <v>2.7999999999999997e-002</v>
      </c>
      <c r="DR78" s="1000">
        <f t="shared" si="148"/>
        <v>2.7999999999999997e-002</v>
      </c>
      <c r="DS78" s="1000">
        <f t="shared" si="148"/>
        <v>2.7999999999999997e-002</v>
      </c>
      <c r="DT78" s="1000" t="e">
        <f t="shared" si="148"/>
        <v>#VALUE!</v>
      </c>
      <c r="DU78" s="1000">
        <f t="shared" si="148"/>
        <v>1.1999999999999997e-002</v>
      </c>
      <c r="DV78" s="1000" t="e">
        <f t="shared" si="148"/>
        <v>#VALUE!</v>
      </c>
      <c r="DW78" s="1000" t="e">
        <f t="shared" si="148"/>
        <v>#VALUE!</v>
      </c>
      <c r="DX78" s="1000">
        <f t="shared" si="148"/>
        <v>2.4000000000000007e-002</v>
      </c>
      <c r="DY78" s="1000">
        <f t="shared" si="148"/>
        <v>1.2999999999999998e-002</v>
      </c>
      <c r="DZ78" s="1000">
        <f t="shared" si="148"/>
        <v>1.2999999999999998e-002</v>
      </c>
      <c r="EA78" s="1000" t="e">
        <f t="shared" si="148"/>
        <v>#VALUE!</v>
      </c>
      <c r="EB78" s="1000">
        <f t="shared" si="148"/>
        <v>9.0000000000000011e-003</v>
      </c>
      <c r="EC78" s="1000">
        <f t="shared" si="148"/>
        <v>9.0000000000000011e-003</v>
      </c>
      <c r="ED78" s="1000">
        <f t="shared" si="148"/>
        <v>9.0000000000000011e-003</v>
      </c>
      <c r="EE78" s="1000" t="e">
        <f t="shared" si="148"/>
        <v>#VALUE!</v>
      </c>
      <c r="EF78" s="1000">
        <f t="shared" si="148"/>
        <v>9.0000000000000011e-003</v>
      </c>
      <c r="EG78" s="1000">
        <f t="shared" si="148"/>
        <v>1.6e-002</v>
      </c>
      <c r="EH78" s="1000">
        <f t="shared" si="148"/>
        <v>1.6e-002</v>
      </c>
      <c r="EI78" s="1000">
        <f t="shared" si="148"/>
        <v>1.6e-002</v>
      </c>
      <c r="EJ78" s="1000">
        <f t="shared" si="148"/>
        <v>1.7000000000000001e-002</v>
      </c>
      <c r="EK78" s="1000">
        <f t="shared" si="148"/>
        <v>1.7000000000000001e-002</v>
      </c>
      <c r="EL78" s="1000">
        <f t="shared" si="148"/>
        <v>1.7000000000000001e-002</v>
      </c>
      <c r="EM78" s="1000" t="e">
        <f t="shared" si="148"/>
        <v>#VALUE!</v>
      </c>
      <c r="EN78" s="1000" t="e">
        <f t="shared" si="148"/>
        <v>#VALUE!</v>
      </c>
      <c r="EO78" s="1000">
        <f t="shared" si="148"/>
        <v>3.1e-002</v>
      </c>
      <c r="EP78" s="1000">
        <f t="shared" si="148"/>
        <v>3.1e-002</v>
      </c>
      <c r="EQ78" s="1000" t="e">
        <f t="shared" si="148"/>
        <v>#VALUE!</v>
      </c>
      <c r="ER78" s="1000" t="e">
        <f t="shared" si="148"/>
        <v>#VALUE!</v>
      </c>
      <c r="ES78" s="1000" t="e">
        <f t="shared" si="148"/>
        <v>#VALUE!</v>
      </c>
      <c r="ET78" s="1000" t="e">
        <f t="shared" si="148"/>
        <v>#VALUE!</v>
      </c>
      <c r="EU78" s="1000" t="e">
        <f t="shared" si="148"/>
        <v>#VALUE!</v>
      </c>
      <c r="EV78" s="1000" t="e">
        <f t="shared" si="148"/>
        <v>#VALUE!</v>
      </c>
      <c r="EY78" s="1098" t="s">
        <v>2273</v>
      </c>
      <c r="EZ78" s="1000">
        <f>DP78/BY18</f>
        <v>0.14432989690721648</v>
      </c>
      <c r="FA78" s="1000">
        <f>DQ78/BZ18</f>
        <v>0.17073170731707316</v>
      </c>
      <c r="FB78" s="1000">
        <f>DR78/CA18</f>
        <v>0.14432989690721648</v>
      </c>
      <c r="FC78" s="1000">
        <f>DS78/CB18</f>
        <v>0.15555555555555556</v>
      </c>
      <c r="FD78" s="1021" t="s">
        <v>2187</v>
      </c>
      <c r="FE78" s="1000">
        <f>DU78/CD18</f>
        <v>0.27906976744186041</v>
      </c>
      <c r="FF78" s="1021" t="s">
        <v>2187</v>
      </c>
      <c r="FG78" s="1021" t="s">
        <v>2187</v>
      </c>
      <c r="FH78" s="1000">
        <f>DX78/CG18</f>
        <v>0.34782608695652184</v>
      </c>
      <c r="FI78" s="1000">
        <f>DY78/CH18</f>
        <v>0.17105263157894735</v>
      </c>
      <c r="FJ78" s="1000">
        <f>DZ78/CI18</f>
        <v>0.17105263157894735</v>
      </c>
      <c r="FK78" s="1021" t="s">
        <v>2187</v>
      </c>
      <c r="FL78" s="1000">
        <f>EB78/CK18</f>
        <v>0.18000000000000005</v>
      </c>
      <c r="FM78" s="1000">
        <f>EC78/CL18</f>
        <v>0.19148936170212769</v>
      </c>
      <c r="FN78" s="1000">
        <f>ED78/CM18</f>
        <v>0.19565217391304351</v>
      </c>
      <c r="FO78" s="1021" t="s">
        <v>2187</v>
      </c>
      <c r="FP78" s="1000">
        <f t="shared" ref="FP78:FV78" si="149">EF78/CO18</f>
        <v>0.18000000000000005</v>
      </c>
      <c r="FQ78" s="1000">
        <f t="shared" si="149"/>
        <v>0.23880597014925373</v>
      </c>
      <c r="FR78" s="1000">
        <f t="shared" si="149"/>
        <v>0.23880597014925373</v>
      </c>
      <c r="FS78" s="1000">
        <f t="shared" si="149"/>
        <v>0.17204301075268819</v>
      </c>
      <c r="FT78" s="1000">
        <f t="shared" si="149"/>
        <v>0.28333333333333333</v>
      </c>
      <c r="FU78" s="1000">
        <f t="shared" si="149"/>
        <v>0.21794871794871795</v>
      </c>
      <c r="FV78" s="1000">
        <f t="shared" si="149"/>
        <v>0.27868852459016391</v>
      </c>
      <c r="FW78" s="1021" t="s">
        <v>2187</v>
      </c>
      <c r="FX78" s="1021" t="s">
        <v>2187</v>
      </c>
      <c r="FY78" s="1000">
        <f>EO78/CX18</f>
        <v>0.2818181818181818</v>
      </c>
      <c r="FZ78" s="1000">
        <f>EP78/CY18</f>
        <v>0.30392156862745096</v>
      </c>
      <c r="GA78" s="1021" t="s">
        <v>2187</v>
      </c>
      <c r="GB78" s="1021" t="s">
        <v>2187</v>
      </c>
      <c r="GC78" s="1021" t="s">
        <v>2187</v>
      </c>
      <c r="GD78" s="1021" t="s">
        <v>2187</v>
      </c>
      <c r="GE78" s="1021" t="s">
        <v>2187</v>
      </c>
      <c r="GF78" s="1021" t="s">
        <v>2187</v>
      </c>
    </row>
    <row r="79" spans="117:188">
      <c r="DM79" s="1098">
        <v>17</v>
      </c>
      <c r="DN79" s="1098">
        <v>1</v>
      </c>
      <c r="DO79" s="1098" t="str">
        <f t="shared" si="132"/>
        <v>処遇加算Ⅲ特定加算なしベア加算から新加算Ⅰ</v>
      </c>
      <c r="DP79" s="1000">
        <f t="shared" ref="DP79:EV82" si="150">BY3-AN$19</f>
        <v>0.26100000000000001</v>
      </c>
      <c r="DQ79" s="1000">
        <f t="shared" si="150"/>
        <v>0.21700000000000003</v>
      </c>
      <c r="DR79" s="1000">
        <f t="shared" si="150"/>
        <v>0.26100000000000001</v>
      </c>
      <c r="DS79" s="1000">
        <f t="shared" si="150"/>
        <v>0.24</v>
      </c>
      <c r="DT79" s="1000">
        <f t="shared" si="150"/>
        <v>0.14200000000000002</v>
      </c>
      <c r="DU79" s="1000">
        <f t="shared" si="150"/>
        <v>5.1999999999999991e-002</v>
      </c>
      <c r="DV79" s="1000">
        <f t="shared" si="150"/>
        <v>9.6000000000000002e-002</v>
      </c>
      <c r="DW79" s="1000">
        <f t="shared" si="150"/>
        <v>9.6000000000000002e-002</v>
      </c>
      <c r="DX79" s="1000">
        <f t="shared" si="150"/>
        <v>8.3000000000000018e-002</v>
      </c>
      <c r="DY79" s="1000">
        <f t="shared" si="150"/>
        <v>9.3000000000000013e-002</v>
      </c>
      <c r="DZ79" s="1000">
        <f t="shared" si="150"/>
        <v>9.3000000000000013e-002</v>
      </c>
      <c r="EA79" s="1000">
        <f t="shared" si="150"/>
        <v>6.4000000000000001e-002</v>
      </c>
      <c r="EB79" s="1000">
        <f t="shared" si="150"/>
        <v>6.4000000000000001e-002</v>
      </c>
      <c r="EC79" s="1000">
        <f t="shared" si="150"/>
        <v>6.0000000000000005e-002</v>
      </c>
      <c r="ED79" s="1000">
        <f t="shared" si="150"/>
        <v>5.8000000000000003e-002</v>
      </c>
      <c r="EE79" s="1000">
        <f t="shared" si="150"/>
        <v>6.4000000000000001e-002</v>
      </c>
      <c r="EF79" s="1000">
        <f t="shared" si="150"/>
        <v>6.4000000000000001e-002</v>
      </c>
      <c r="EG79" s="1000">
        <f t="shared" si="150"/>
        <v>8.6000000000000021e-002</v>
      </c>
      <c r="EH79" s="1000">
        <f t="shared" si="150"/>
        <v>8.6000000000000021e-002</v>
      </c>
      <c r="EI79" s="1000">
        <f t="shared" si="150"/>
        <v>0.12399999999999997</v>
      </c>
      <c r="EJ79" s="1000">
        <f t="shared" si="150"/>
        <v>7.8e-002</v>
      </c>
      <c r="EK79" s="1000">
        <f t="shared" si="150"/>
        <v>0.105</v>
      </c>
      <c r="EL79" s="1000">
        <f t="shared" si="150"/>
        <v>8.e-002</v>
      </c>
      <c r="EM79" s="1000">
        <f t="shared" si="150"/>
        <v>7.5999999999999998e-002</v>
      </c>
      <c r="EN79" s="1000">
        <f t="shared" si="150"/>
        <v>7.5999999999999998e-002</v>
      </c>
      <c r="EO79" s="1000">
        <f t="shared" si="150"/>
        <v>0.13300000000000001</v>
      </c>
      <c r="EP79" s="1000">
        <f t="shared" si="150"/>
        <v>0.121</v>
      </c>
      <c r="EQ79" s="1000">
        <f t="shared" si="150"/>
        <v>6.5000000000000002e-002</v>
      </c>
      <c r="ER79" s="1000">
        <f t="shared" si="150"/>
        <v>7.9000000000000001e-002</v>
      </c>
      <c r="ES79" s="1000">
        <f t="shared" si="150"/>
        <v>7.9000000000000001e-002</v>
      </c>
      <c r="ET79" s="1000">
        <f t="shared" si="150"/>
        <v>6.7000000000000004e-002</v>
      </c>
      <c r="EU79" s="1000">
        <f t="shared" si="150"/>
        <v>6.6000000000000003e-002</v>
      </c>
      <c r="EV79" s="1000">
        <f t="shared" si="150"/>
        <v>6.5000000000000002e-002</v>
      </c>
      <c r="EY79" s="1098" t="s">
        <v>2274</v>
      </c>
      <c r="EZ79" s="1000">
        <f t="shared" ref="EZ79:GF79" si="151">DP79/BY3</f>
        <v>0.62589928057553956</v>
      </c>
      <c r="FA79" s="1000">
        <f t="shared" si="151"/>
        <v>0.63265306122448983</v>
      </c>
      <c r="FB79" s="1000">
        <f t="shared" si="151"/>
        <v>0.62589928057553956</v>
      </c>
      <c r="FC79" s="1000">
        <f t="shared" si="151"/>
        <v>0.62827225130890052</v>
      </c>
      <c r="FD79" s="1000">
        <f t="shared" si="151"/>
        <v>0.63677130044843056</v>
      </c>
      <c r="FE79" s="1000">
        <f t="shared" si="151"/>
        <v>0.64197530864197527</v>
      </c>
      <c r="FF79" s="1000">
        <f t="shared" si="151"/>
        <v>0.60377358490566035</v>
      </c>
      <c r="FG79" s="1000">
        <f t="shared" si="151"/>
        <v>0.60377358490566035</v>
      </c>
      <c r="FH79" s="1000">
        <f t="shared" si="151"/>
        <v>0.6058394160583942</v>
      </c>
      <c r="FI79" s="1000">
        <f t="shared" si="151"/>
        <v>0.67391304347826086</v>
      </c>
      <c r="FJ79" s="1000">
        <f t="shared" si="151"/>
        <v>0.67391304347826086</v>
      </c>
      <c r="FK79" s="1000">
        <f t="shared" si="151"/>
        <v>0.62135922330097093</v>
      </c>
      <c r="FL79" s="1000">
        <f t="shared" si="151"/>
        <v>0.62135922330097093</v>
      </c>
      <c r="FM79" s="1000">
        <f t="shared" si="151"/>
        <v>0.625</v>
      </c>
      <c r="FN79" s="1000">
        <f t="shared" si="151"/>
        <v>0.62365591397849462</v>
      </c>
      <c r="FO79" s="1000">
        <f t="shared" si="151"/>
        <v>0.62135922330097093</v>
      </c>
      <c r="FP79" s="1000">
        <f t="shared" si="151"/>
        <v>0.62135922330097093</v>
      </c>
      <c r="FQ79" s="1000">
        <f t="shared" si="151"/>
        <v>0.58503401360544227</v>
      </c>
      <c r="FR79" s="1000">
        <f t="shared" si="151"/>
        <v>0.58503401360544227</v>
      </c>
      <c r="FS79" s="1000">
        <f t="shared" si="151"/>
        <v>0.58767772511848337</v>
      </c>
      <c r="FT79" s="1000">
        <f t="shared" si="151"/>
        <v>0.59541984732824427</v>
      </c>
      <c r="FU79" s="1000">
        <f t="shared" si="151"/>
        <v>0.59659090909090906</v>
      </c>
      <c r="FV79" s="1000">
        <f t="shared" si="151"/>
        <v>0.59701492537313428</v>
      </c>
      <c r="FW79" s="1000">
        <f t="shared" si="151"/>
        <v>0.58914728682170536</v>
      </c>
      <c r="FX79" s="1000">
        <f t="shared" si="151"/>
        <v>0.58914728682170536</v>
      </c>
      <c r="FY79" s="1000">
        <f t="shared" si="151"/>
        <v>0.63033175355450233</v>
      </c>
      <c r="FZ79" s="1000">
        <f t="shared" si="151"/>
        <v>0.63350785340314131</v>
      </c>
      <c r="GA79" s="1000">
        <f t="shared" si="151"/>
        <v>0.64356435643564358</v>
      </c>
      <c r="GB79" s="1000">
        <f t="shared" si="151"/>
        <v>0.63200000000000001</v>
      </c>
      <c r="GC79" s="1000">
        <f t="shared" si="151"/>
        <v>0.63200000000000001</v>
      </c>
      <c r="GD79" s="1000">
        <f t="shared" si="151"/>
        <v>0.62616822429906549</v>
      </c>
      <c r="GE79" s="1000">
        <f t="shared" si="151"/>
        <v>0.62857142857142867</v>
      </c>
      <c r="GF79" s="1000">
        <f t="shared" si="151"/>
        <v>0.625</v>
      </c>
    </row>
    <row r="80" spans="117:188">
      <c r="DM80" s="1098">
        <v>17</v>
      </c>
      <c r="DN80" s="1098">
        <v>2</v>
      </c>
      <c r="DO80" s="1098" t="str">
        <f t="shared" si="132"/>
        <v>処遇加算Ⅲ特定加算なしベア加算から新加算Ⅱ</v>
      </c>
      <c r="DP80" s="1000">
        <f t="shared" si="150"/>
        <v>0.24600000000000002</v>
      </c>
      <c r="DQ80" s="1000">
        <f t="shared" si="150"/>
        <v>0.20200000000000001</v>
      </c>
      <c r="DR80" s="1000">
        <f t="shared" si="150"/>
        <v>0.24600000000000002</v>
      </c>
      <c r="DS80" s="1000">
        <f t="shared" si="150"/>
        <v>0.22499999999999998</v>
      </c>
      <c r="DT80" s="1000" t="e">
        <f t="shared" si="150"/>
        <v>#VALUE!</v>
      </c>
      <c r="DU80" s="1000">
        <f t="shared" si="150"/>
        <v>5.099999999999999e-002</v>
      </c>
      <c r="DV80" s="1000" t="e">
        <f t="shared" si="150"/>
        <v>#VALUE!</v>
      </c>
      <c r="DW80" s="1000" t="e">
        <f t="shared" si="150"/>
        <v>#VALUE!</v>
      </c>
      <c r="DX80" s="1000">
        <f t="shared" si="150"/>
        <v>8.1000000000000016e-002</v>
      </c>
      <c r="DY80" s="1000">
        <f t="shared" si="150"/>
        <v>8.900000000000001e-002</v>
      </c>
      <c r="DZ80" s="1000">
        <f t="shared" si="150"/>
        <v>8.900000000000001e-002</v>
      </c>
      <c r="EA80" s="1000">
        <f t="shared" si="150"/>
        <v>6.1999999999999993e-002</v>
      </c>
      <c r="EB80" s="1000">
        <f t="shared" si="150"/>
        <v>6.1999999999999993e-002</v>
      </c>
      <c r="EC80" s="1000">
        <f t="shared" si="150"/>
        <v>5.8000000000000003e-002</v>
      </c>
      <c r="ED80" s="1000">
        <f t="shared" si="150"/>
        <v>5.6000000000000001e-002</v>
      </c>
      <c r="EE80" s="1000" t="e">
        <f t="shared" si="150"/>
        <v>#VALUE!</v>
      </c>
      <c r="EF80" s="1000">
        <f t="shared" si="150"/>
        <v>6.1999999999999993e-002</v>
      </c>
      <c r="EG80" s="1000">
        <f t="shared" si="150"/>
        <v>8.3000000000000018e-002</v>
      </c>
      <c r="EH80" s="1000">
        <f t="shared" si="150"/>
        <v>8.3000000000000018e-002</v>
      </c>
      <c r="EI80" s="1000">
        <f t="shared" si="150"/>
        <v>0.12099999999999997</v>
      </c>
      <c r="EJ80" s="1000">
        <f t="shared" si="150"/>
        <v>7.4999999999999997e-002</v>
      </c>
      <c r="EK80" s="1000">
        <f t="shared" si="150"/>
        <v>0.10199999999999999</v>
      </c>
      <c r="EL80" s="1000">
        <f t="shared" si="150"/>
        <v>7.6999999999999999e-002</v>
      </c>
      <c r="EM80" s="1000" t="e">
        <f t="shared" si="150"/>
        <v>#VALUE!</v>
      </c>
      <c r="EN80" s="1000" t="e">
        <f t="shared" si="150"/>
        <v>#VALUE!</v>
      </c>
      <c r="EO80" s="1000">
        <f t="shared" si="150"/>
        <v>0.129</v>
      </c>
      <c r="EP80" s="1000">
        <f t="shared" si="150"/>
        <v>0.11699999999999999</v>
      </c>
      <c r="EQ80" s="1000" t="e">
        <f t="shared" si="150"/>
        <v>#VALUE!</v>
      </c>
      <c r="ER80" s="1000" t="e">
        <f t="shared" si="150"/>
        <v>#VALUE!</v>
      </c>
      <c r="ES80" s="1000" t="e">
        <f t="shared" si="150"/>
        <v>#VALUE!</v>
      </c>
      <c r="ET80" s="1000" t="e">
        <f t="shared" si="150"/>
        <v>#VALUE!</v>
      </c>
      <c r="EU80" s="1000" t="e">
        <f t="shared" si="150"/>
        <v>#VALUE!</v>
      </c>
      <c r="EV80" s="1000" t="e">
        <f t="shared" si="150"/>
        <v>#VALUE!</v>
      </c>
      <c r="EY80" s="1098" t="s">
        <v>2275</v>
      </c>
      <c r="EZ80" s="1000">
        <f t="shared" ref="EZ80:FC82" si="152">DP80/BY4</f>
        <v>0.61194029850746268</v>
      </c>
      <c r="FA80" s="1000">
        <f t="shared" si="152"/>
        <v>0.61585365853658536</v>
      </c>
      <c r="FB80" s="1000">
        <f t="shared" si="152"/>
        <v>0.61194029850746268</v>
      </c>
      <c r="FC80" s="1000">
        <f t="shared" si="152"/>
        <v>0.61307901907356943</v>
      </c>
      <c r="FD80" s="1021" t="s">
        <v>2187</v>
      </c>
      <c r="FE80" s="1000">
        <f>DU80/CD4</f>
        <v>0.63749999999999996</v>
      </c>
      <c r="FF80" s="1021" t="s">
        <v>2187</v>
      </c>
      <c r="FG80" s="1021" t="s">
        <v>2187</v>
      </c>
      <c r="FH80" s="1000">
        <f t="shared" ref="FH80:FN82" si="153">DX80/CG4</f>
        <v>0.60000000000000009</v>
      </c>
      <c r="FI80" s="1000">
        <f t="shared" si="153"/>
        <v>0.66417910447761197</v>
      </c>
      <c r="FJ80" s="1000">
        <f t="shared" si="153"/>
        <v>0.66417910447761197</v>
      </c>
      <c r="FK80" s="1000">
        <f t="shared" si="153"/>
        <v>0.61386138613861385</v>
      </c>
      <c r="FL80" s="1000">
        <f t="shared" si="153"/>
        <v>0.61386138613861385</v>
      </c>
      <c r="FM80" s="1000">
        <f t="shared" si="153"/>
        <v>0.61702127659574468</v>
      </c>
      <c r="FN80" s="1000">
        <f t="shared" si="153"/>
        <v>0.61538461538461542</v>
      </c>
      <c r="FO80" s="1021" t="s">
        <v>2187</v>
      </c>
      <c r="FP80" s="1000">
        <f t="shared" ref="FP80:FV82" si="154">EF80/CO4</f>
        <v>0.61386138613861385</v>
      </c>
      <c r="FQ80" s="1000">
        <f t="shared" si="154"/>
        <v>0.57638888888888895</v>
      </c>
      <c r="FR80" s="1000">
        <f t="shared" si="154"/>
        <v>0.57638888888888895</v>
      </c>
      <c r="FS80" s="1000">
        <f t="shared" si="154"/>
        <v>0.58173076923076916</v>
      </c>
      <c r="FT80" s="1000">
        <f t="shared" si="154"/>
        <v>0.5859375</v>
      </c>
      <c r="FU80" s="1000">
        <f t="shared" si="154"/>
        <v>0.58959537572254339</v>
      </c>
      <c r="FV80" s="1000">
        <f t="shared" si="154"/>
        <v>0.58778625954198471</v>
      </c>
      <c r="FW80" s="1021" t="s">
        <v>2187</v>
      </c>
      <c r="FX80" s="1021" t="s">
        <v>2187</v>
      </c>
      <c r="FY80" s="1000">
        <f t="shared" ref="FY80:FZ82" si="155">EO80/CX4</f>
        <v>0.62318840579710144</v>
      </c>
      <c r="FZ80" s="1000">
        <f t="shared" si="155"/>
        <v>0.62566844919786091</v>
      </c>
      <c r="GA80" s="1021" t="s">
        <v>2187</v>
      </c>
      <c r="GB80" s="1021" t="s">
        <v>2187</v>
      </c>
      <c r="GC80" s="1021" t="s">
        <v>2187</v>
      </c>
      <c r="GD80" s="1021" t="s">
        <v>2187</v>
      </c>
      <c r="GE80" s="1021" t="s">
        <v>2187</v>
      </c>
      <c r="GF80" s="1021" t="s">
        <v>2187</v>
      </c>
    </row>
    <row r="81" spans="117:188">
      <c r="DM81" s="1098">
        <v>17</v>
      </c>
      <c r="DN81" s="1098">
        <v>3</v>
      </c>
      <c r="DO81" s="1098" t="str">
        <f t="shared" si="132"/>
        <v>処遇加算Ⅲ特定加算なしベア加算から新加算Ⅲ</v>
      </c>
      <c r="DP81" s="1000">
        <f t="shared" si="150"/>
        <v>0.19100000000000003</v>
      </c>
      <c r="DQ81" s="1000">
        <f t="shared" si="150"/>
        <v>0.14700000000000002</v>
      </c>
      <c r="DR81" s="1000">
        <f t="shared" si="150"/>
        <v>0.19100000000000003</v>
      </c>
      <c r="DS81" s="1000">
        <f t="shared" si="150"/>
        <v>0.17</v>
      </c>
      <c r="DT81" s="1000">
        <f t="shared" si="150"/>
        <v>8.1000000000000016e-002</v>
      </c>
      <c r="DU81" s="1000">
        <f t="shared" si="150"/>
        <v>3.7999999999999992e-002</v>
      </c>
      <c r="DV81" s="1000">
        <f t="shared" si="150"/>
        <v>7.4999999999999983e-002</v>
      </c>
      <c r="DW81" s="1000">
        <f t="shared" si="150"/>
        <v>7.4999999999999983e-002</v>
      </c>
      <c r="DX81" s="1000">
        <f t="shared" si="150"/>
        <v>6.1999999999999993e-002</v>
      </c>
      <c r="DY81" s="1000">
        <f t="shared" si="150"/>
        <v>5.3000000000000005e-002</v>
      </c>
      <c r="DZ81" s="1000">
        <f t="shared" si="150"/>
        <v>5.3000000000000005e-002</v>
      </c>
      <c r="EA81" s="1000">
        <f t="shared" si="150"/>
        <v>4.6999999999999993e-002</v>
      </c>
      <c r="EB81" s="1000">
        <f t="shared" si="150"/>
        <v>4.6999999999999993e-002</v>
      </c>
      <c r="EC81" s="1000">
        <f t="shared" si="150"/>
        <v>4.3000000000000003e-002</v>
      </c>
      <c r="ED81" s="1000">
        <f t="shared" si="150"/>
        <v>4.1000000000000002e-002</v>
      </c>
      <c r="EE81" s="1000">
        <f t="shared" si="150"/>
        <v>4.6999999999999993e-002</v>
      </c>
      <c r="EF81" s="1000">
        <f t="shared" si="150"/>
        <v>4.6999999999999993e-002</v>
      </c>
      <c r="EG81" s="1000">
        <f t="shared" si="150"/>
        <v>6.7000000000000004e-002</v>
      </c>
      <c r="EH81" s="1000">
        <f t="shared" si="150"/>
        <v>6.7000000000000004e-002</v>
      </c>
      <c r="EI81" s="1000">
        <f t="shared" si="150"/>
        <v>0.10500000000000001</v>
      </c>
      <c r="EJ81" s="1000">
        <f t="shared" si="150"/>
        <v>6.5000000000000002e-002</v>
      </c>
      <c r="EK81" s="1000">
        <f t="shared" si="150"/>
        <v>9.1999999999999985e-002</v>
      </c>
      <c r="EL81" s="1000">
        <f t="shared" si="150"/>
        <v>6.7000000000000004e-002</v>
      </c>
      <c r="EM81" s="1000">
        <f t="shared" si="150"/>
        <v>6.5000000000000002e-002</v>
      </c>
      <c r="EN81" s="1000">
        <f t="shared" si="150"/>
        <v>6.5000000000000002e-002</v>
      </c>
      <c r="EO81" s="1000">
        <f t="shared" si="150"/>
        <v>9.0000000000000011e-002</v>
      </c>
      <c r="EP81" s="1000">
        <f t="shared" si="150"/>
        <v>7.7999999999999986e-002</v>
      </c>
      <c r="EQ81" s="1000">
        <f t="shared" si="150"/>
        <v>4.8000000000000001e-002</v>
      </c>
      <c r="ER81" s="1000">
        <f t="shared" si="150"/>
        <v>5.3000000000000005e-002</v>
      </c>
      <c r="ES81" s="1000">
        <f t="shared" si="150"/>
        <v>5.3000000000000005e-002</v>
      </c>
      <c r="ET81" s="1000">
        <f t="shared" si="150"/>
        <v>4.8999999999999995e-002</v>
      </c>
      <c r="EU81" s="1000">
        <f t="shared" si="150"/>
        <v>4.7999999999999994e-002</v>
      </c>
      <c r="EV81" s="1000">
        <f t="shared" si="150"/>
        <v>4.6999999999999993e-002</v>
      </c>
      <c r="EY81" s="1098" t="s">
        <v>1668</v>
      </c>
      <c r="EZ81" s="1000">
        <f t="shared" si="152"/>
        <v>0.55043227665706052</v>
      </c>
      <c r="FA81" s="1000">
        <f t="shared" si="152"/>
        <v>0.53846153846153855</v>
      </c>
      <c r="FB81" s="1000">
        <f t="shared" si="152"/>
        <v>0.55043227665706052</v>
      </c>
      <c r="FC81" s="1000">
        <f t="shared" si="152"/>
        <v>0.54487179487179482</v>
      </c>
      <c r="FD81" s="1000">
        <f>DT81/CC5</f>
        <v>0.50000000000000011</v>
      </c>
      <c r="FE81" s="1000">
        <f>DU81/CD5</f>
        <v>0.56716417910447758</v>
      </c>
      <c r="FF81" s="1000">
        <f>DV81/CE5</f>
        <v>0.54347826086956519</v>
      </c>
      <c r="FG81" s="1000">
        <f>DW81/CF5</f>
        <v>0.54347826086956519</v>
      </c>
      <c r="FH81" s="1000">
        <f t="shared" si="153"/>
        <v>0.53448275862068961</v>
      </c>
      <c r="FI81" s="1000">
        <f t="shared" si="153"/>
        <v>0.54081632653061229</v>
      </c>
      <c r="FJ81" s="1000">
        <f t="shared" si="153"/>
        <v>0.54081632653061229</v>
      </c>
      <c r="FK81" s="1000">
        <f t="shared" si="153"/>
        <v>0.54651162790697672</v>
      </c>
      <c r="FL81" s="1000">
        <f t="shared" si="153"/>
        <v>0.54651162790697672</v>
      </c>
      <c r="FM81" s="1000">
        <f t="shared" si="153"/>
        <v>0.54430379746835444</v>
      </c>
      <c r="FN81" s="1000">
        <f t="shared" si="153"/>
        <v>0.53947368421052633</v>
      </c>
      <c r="FO81" s="1000">
        <f>EE81/CN5</f>
        <v>0.54651162790697672</v>
      </c>
      <c r="FP81" s="1000">
        <f t="shared" si="154"/>
        <v>0.54651162790697672</v>
      </c>
      <c r="FQ81" s="1000">
        <f t="shared" si="154"/>
        <v>0.5234375</v>
      </c>
      <c r="FR81" s="1000">
        <f t="shared" si="154"/>
        <v>0.5234375</v>
      </c>
      <c r="FS81" s="1000">
        <f t="shared" si="154"/>
        <v>0.546875</v>
      </c>
      <c r="FT81" s="1000">
        <f t="shared" si="154"/>
        <v>0.55084745762711862</v>
      </c>
      <c r="FU81" s="1000">
        <f t="shared" si="154"/>
        <v>0.56441717791411039</v>
      </c>
      <c r="FV81" s="1000">
        <f t="shared" si="154"/>
        <v>0.55371900826446274</v>
      </c>
      <c r="FW81" s="1000">
        <f>EM81/CV5</f>
        <v>0.55084745762711862</v>
      </c>
      <c r="FX81" s="1000">
        <f>EN81/CW5</f>
        <v>0.55084745762711862</v>
      </c>
      <c r="FY81" s="1000">
        <f t="shared" si="155"/>
        <v>0.5357142857142857</v>
      </c>
      <c r="FZ81" s="1000">
        <f t="shared" si="155"/>
        <v>0.52702702702702697</v>
      </c>
      <c r="GA81" s="1000">
        <f t="shared" ref="GA81:GF82" si="156">EQ81/CZ5</f>
        <v>0.5714285714285714</v>
      </c>
      <c r="GB81" s="1000">
        <f t="shared" si="156"/>
        <v>0.53535353535353536</v>
      </c>
      <c r="GC81" s="1000">
        <f t="shared" si="156"/>
        <v>0.53535353535353536</v>
      </c>
      <c r="GD81" s="1000">
        <f t="shared" si="156"/>
        <v>0.550561797752809</v>
      </c>
      <c r="GE81" s="1000">
        <f t="shared" si="156"/>
        <v>0.55172413793103448</v>
      </c>
      <c r="GF81" s="1000">
        <f t="shared" si="156"/>
        <v>0.54651162790697672</v>
      </c>
    </row>
    <row r="82" spans="117:188">
      <c r="DM82" s="1098">
        <v>17</v>
      </c>
      <c r="DN82" s="1098">
        <v>4</v>
      </c>
      <c r="DO82" s="1098" t="str">
        <f t="shared" si="132"/>
        <v>処遇加算Ⅲ特定加算なしベア加算から新加算Ⅳ</v>
      </c>
      <c r="DP82" s="1000">
        <f t="shared" si="150"/>
        <v>0.11700000000000002</v>
      </c>
      <c r="DQ82" s="1000">
        <f t="shared" si="150"/>
        <v>9.2999999999999999e-002</v>
      </c>
      <c r="DR82" s="1000">
        <f t="shared" si="150"/>
        <v>0.11700000000000002</v>
      </c>
      <c r="DS82" s="1000">
        <f t="shared" si="150"/>
        <v>0.10599999999999996</v>
      </c>
      <c r="DT82" s="1000">
        <f t="shared" si="150"/>
        <v>5.7000000000000023e-002</v>
      </c>
      <c r="DU82" s="1000">
        <f t="shared" si="150"/>
        <v>2.5999999999999995e-002</v>
      </c>
      <c r="DV82" s="1000">
        <f t="shared" si="150"/>
        <v>5.1999999999999991e-002</v>
      </c>
      <c r="DW82" s="1000">
        <f t="shared" si="150"/>
        <v>5.1999999999999991e-002</v>
      </c>
      <c r="DX82" s="1000">
        <f t="shared" si="150"/>
        <v>4.5000000000000005e-002</v>
      </c>
      <c r="DY82" s="1000">
        <f t="shared" si="150"/>
        <v>3.5000000000000003e-002</v>
      </c>
      <c r="DZ82" s="1000">
        <f t="shared" si="150"/>
        <v>3.5000000000000003e-002</v>
      </c>
      <c r="EA82" s="1000">
        <f t="shared" si="150"/>
        <v>2.9999999999999992e-002</v>
      </c>
      <c r="EB82" s="1000">
        <f t="shared" si="150"/>
        <v>2.9999999999999992e-002</v>
      </c>
      <c r="EC82" s="1000">
        <f t="shared" si="150"/>
        <v>2.7000000000000003e-002</v>
      </c>
      <c r="ED82" s="1000">
        <f t="shared" si="150"/>
        <v>2.7000000000000003e-002</v>
      </c>
      <c r="EE82" s="1000">
        <f t="shared" si="150"/>
        <v>2.9999999999999992e-002</v>
      </c>
      <c r="EF82" s="1000">
        <f t="shared" si="150"/>
        <v>2.9999999999999992e-002</v>
      </c>
      <c r="EG82" s="1000">
        <f t="shared" si="150"/>
        <v>4.3999999999999997e-002</v>
      </c>
      <c r="EH82" s="1000">
        <f t="shared" si="150"/>
        <v>4.3999999999999997e-002</v>
      </c>
      <c r="EI82" s="1000">
        <f t="shared" si="150"/>
        <v>6.500000000000003e-002</v>
      </c>
      <c r="EJ82" s="1000">
        <f t="shared" si="150"/>
        <v>4.2999999999999997e-002</v>
      </c>
      <c r="EK82" s="1000">
        <f t="shared" si="150"/>
        <v>5.800000000000001e-002</v>
      </c>
      <c r="EL82" s="1000">
        <f t="shared" si="150"/>
        <v>4.3999999999999997e-002</v>
      </c>
      <c r="EM82" s="1000">
        <f t="shared" si="150"/>
        <v>4.2999999999999997e-002</v>
      </c>
      <c r="EN82" s="1000">
        <f t="shared" si="150"/>
        <v>4.2999999999999997e-002</v>
      </c>
      <c r="EO82" s="1000">
        <f t="shared" si="150"/>
        <v>6.2999999999999987e-002</v>
      </c>
      <c r="EP82" s="1000">
        <f t="shared" si="150"/>
        <v>5.6999999999999995e-002</v>
      </c>
      <c r="EQ82" s="1000">
        <f t="shared" si="150"/>
        <v>3.1e-002</v>
      </c>
      <c r="ER82" s="1000">
        <f t="shared" si="150"/>
        <v>3.5000000000000003e-002</v>
      </c>
      <c r="ES82" s="1000">
        <f t="shared" si="150"/>
        <v>3.5000000000000003e-002</v>
      </c>
      <c r="ET82" s="1000">
        <f t="shared" si="150"/>
        <v>3.0999999999999993e-002</v>
      </c>
      <c r="EU82" s="1000">
        <f t="shared" si="150"/>
        <v>2.9999999999999992e-002</v>
      </c>
      <c r="EV82" s="1000">
        <f t="shared" si="150"/>
        <v>2.9999999999999992e-002</v>
      </c>
      <c r="EY82" s="1098" t="s">
        <v>2032</v>
      </c>
      <c r="EZ82" s="1000">
        <f t="shared" si="152"/>
        <v>0.4285714285714286</v>
      </c>
      <c r="FA82" s="1000">
        <f t="shared" si="152"/>
        <v>0.42465753424657532</v>
      </c>
      <c r="FB82" s="1000">
        <f t="shared" si="152"/>
        <v>0.4285714285714286</v>
      </c>
      <c r="FC82" s="1000">
        <f t="shared" si="152"/>
        <v>0.42741935483870958</v>
      </c>
      <c r="FD82" s="1000">
        <f>DT82/CC6</f>
        <v>0.41304347826086968</v>
      </c>
      <c r="FE82" s="1000">
        <f>DU82/CD6</f>
        <v>0.47272727272727272</v>
      </c>
      <c r="FF82" s="1000">
        <f>DV82/CE6</f>
        <v>0.4521739130434782</v>
      </c>
      <c r="FG82" s="1000">
        <f>DW82/CF6</f>
        <v>0.4521739130434782</v>
      </c>
      <c r="FH82" s="1000">
        <f t="shared" si="153"/>
        <v>0.45454545454545459</v>
      </c>
      <c r="FI82" s="1000">
        <f t="shared" si="153"/>
        <v>0.43750000000000006</v>
      </c>
      <c r="FJ82" s="1000">
        <f t="shared" si="153"/>
        <v>0.43750000000000006</v>
      </c>
      <c r="FK82" s="1000">
        <f t="shared" si="153"/>
        <v>0.43478260869565211</v>
      </c>
      <c r="FL82" s="1000">
        <f t="shared" si="153"/>
        <v>0.43478260869565211</v>
      </c>
      <c r="FM82" s="1000">
        <f t="shared" si="153"/>
        <v>0.4285714285714286</v>
      </c>
      <c r="FN82" s="1000">
        <f t="shared" si="153"/>
        <v>0.43548387096774199</v>
      </c>
      <c r="FO82" s="1000">
        <f>EE82/CN6</f>
        <v>0.43478260869565211</v>
      </c>
      <c r="FP82" s="1000">
        <f t="shared" si="154"/>
        <v>0.43478260869565211</v>
      </c>
      <c r="FQ82" s="1000">
        <f t="shared" si="154"/>
        <v>0.41904761904761906</v>
      </c>
      <c r="FR82" s="1000">
        <f t="shared" si="154"/>
        <v>0.41904761904761906</v>
      </c>
      <c r="FS82" s="1000">
        <f t="shared" si="154"/>
        <v>0.42763157894736853</v>
      </c>
      <c r="FT82" s="1000">
        <f t="shared" si="154"/>
        <v>0.44791666666666663</v>
      </c>
      <c r="FU82" s="1000">
        <f t="shared" si="154"/>
        <v>0.44961240310077527</v>
      </c>
      <c r="FV82" s="1000">
        <f t="shared" si="154"/>
        <v>0.44897959183673464</v>
      </c>
      <c r="FW82" s="1000">
        <f>EM82/CV6</f>
        <v>0.44791666666666663</v>
      </c>
      <c r="FX82" s="1000">
        <f>EN82/CW6</f>
        <v>0.44791666666666663</v>
      </c>
      <c r="FY82" s="1000">
        <f t="shared" si="155"/>
        <v>0.4468085106382978</v>
      </c>
      <c r="FZ82" s="1000">
        <f t="shared" si="155"/>
        <v>0.44881889763779526</v>
      </c>
      <c r="GA82" s="1000">
        <f t="shared" si="156"/>
        <v>0.46268656716417905</v>
      </c>
      <c r="GB82" s="1000">
        <f t="shared" si="156"/>
        <v>0.4320987654320988</v>
      </c>
      <c r="GC82" s="1000">
        <f t="shared" si="156"/>
        <v>0.4320987654320988</v>
      </c>
      <c r="GD82" s="1000">
        <f t="shared" si="156"/>
        <v>0.43661971830985907</v>
      </c>
      <c r="GE82" s="1000">
        <f t="shared" si="156"/>
        <v>0.43478260869565211</v>
      </c>
      <c r="GF82" s="1000">
        <f t="shared" si="156"/>
        <v>0.43478260869565211</v>
      </c>
    </row>
    <row r="83" spans="117:188">
      <c r="DM83" s="1098">
        <v>17</v>
      </c>
      <c r="DN83" s="1098">
        <v>17</v>
      </c>
      <c r="DO83" s="1098" t="str">
        <f t="shared" si="132"/>
        <v>処遇加算Ⅲ特定加算なしベア加算から新加算Ⅴ（13）</v>
      </c>
      <c r="DP83" s="1000">
        <f t="shared" ref="DP83:EV83" si="157">BY19-AN$19</f>
        <v>2.7999999999999997e-002</v>
      </c>
      <c r="DQ83" s="1000">
        <f t="shared" si="157"/>
        <v>2.7999999999999997e-002</v>
      </c>
      <c r="DR83" s="1000">
        <f t="shared" si="157"/>
        <v>2.7999999999999997e-002</v>
      </c>
      <c r="DS83" s="1000">
        <f t="shared" si="157"/>
        <v>2.7999999999999997e-002</v>
      </c>
      <c r="DT83" s="1000">
        <f t="shared" si="157"/>
        <v>2.7999999999999997e-002</v>
      </c>
      <c r="DU83" s="1000">
        <f t="shared" si="157"/>
        <v>1.1999999999999997e-002</v>
      </c>
      <c r="DV83" s="1000">
        <f t="shared" si="157"/>
        <v>2.3999999999999994e-002</v>
      </c>
      <c r="DW83" s="1000">
        <f t="shared" si="157"/>
        <v>2.3999999999999994e-002</v>
      </c>
      <c r="DX83" s="1000">
        <f t="shared" si="157"/>
        <v>2.4e-002</v>
      </c>
      <c r="DY83" s="1000">
        <f t="shared" si="157"/>
        <v>1.2999999999999998e-002</v>
      </c>
      <c r="DZ83" s="1000">
        <f t="shared" si="157"/>
        <v>1.2999999999999998e-002</v>
      </c>
      <c r="EA83" s="1000" t="e">
        <f t="shared" si="157"/>
        <v>#VALUE!</v>
      </c>
      <c r="EB83" s="1000">
        <f t="shared" si="157"/>
        <v>9.0000000000000011e-003</v>
      </c>
      <c r="EC83" s="1000">
        <f t="shared" si="157"/>
        <v>9.0000000000000011e-003</v>
      </c>
      <c r="ED83" s="1000">
        <f t="shared" si="157"/>
        <v>9.0000000000000011e-003</v>
      </c>
      <c r="EE83" s="1000">
        <f t="shared" si="157"/>
        <v>9.0000000000000011e-003</v>
      </c>
      <c r="EF83" s="1000">
        <f t="shared" si="157"/>
        <v>9.0000000000000011e-003</v>
      </c>
      <c r="EG83" s="1000">
        <f t="shared" si="157"/>
        <v>1.6e-002</v>
      </c>
      <c r="EH83" s="1000">
        <f t="shared" si="157"/>
        <v>1.6e-002</v>
      </c>
      <c r="EI83" s="1000">
        <f t="shared" si="157"/>
        <v>1.6e-002</v>
      </c>
      <c r="EJ83" s="1000">
        <f t="shared" si="157"/>
        <v>1.7000000000000001e-002</v>
      </c>
      <c r="EK83" s="1000">
        <f t="shared" si="157"/>
        <v>1.7000000000000001e-002</v>
      </c>
      <c r="EL83" s="1000">
        <f t="shared" si="157"/>
        <v>1.7000000000000001e-002</v>
      </c>
      <c r="EM83" s="1000">
        <f t="shared" si="157"/>
        <v>1.7000000000000001e-002</v>
      </c>
      <c r="EN83" s="1000">
        <f t="shared" si="157"/>
        <v>1.7000000000000001e-002</v>
      </c>
      <c r="EO83" s="1000">
        <f t="shared" si="157"/>
        <v>3.1e-002</v>
      </c>
      <c r="EP83" s="1000">
        <f t="shared" si="157"/>
        <v>3.1e-002</v>
      </c>
      <c r="EQ83" s="1000">
        <f t="shared" si="157"/>
        <v>1.1999999999999997e-002</v>
      </c>
      <c r="ER83" s="1000">
        <f t="shared" si="157"/>
        <v>1.2999999999999998e-002</v>
      </c>
      <c r="ES83" s="1000">
        <f t="shared" si="157"/>
        <v>1.2999999999999998e-002</v>
      </c>
      <c r="ET83" s="1000">
        <f t="shared" si="157"/>
        <v>9.0000000000000011e-003</v>
      </c>
      <c r="EU83" s="1000">
        <f t="shared" si="157"/>
        <v>9.0000000000000011e-003</v>
      </c>
      <c r="EV83" s="1000">
        <f t="shared" si="157"/>
        <v>9.0000000000000011e-003</v>
      </c>
      <c r="EY83" s="1098" t="s">
        <v>2276</v>
      </c>
      <c r="EZ83" s="1000">
        <f t="shared" ref="EZ83:GF83" si="158">DP83/BY19</f>
        <v>0.15217391304347824</v>
      </c>
      <c r="FA83" s="1000">
        <f t="shared" si="158"/>
        <v>0.1818181818181818</v>
      </c>
      <c r="FB83" s="1000">
        <f t="shared" si="158"/>
        <v>0.15217391304347824</v>
      </c>
      <c r="FC83" s="1000">
        <f t="shared" si="158"/>
        <v>0.16470588235294115</v>
      </c>
      <c r="FD83" s="1000">
        <f t="shared" si="158"/>
        <v>0.25688073394495414</v>
      </c>
      <c r="FE83" s="1000">
        <f t="shared" si="158"/>
        <v>0.29268292682926828</v>
      </c>
      <c r="FF83" s="1000">
        <f t="shared" si="158"/>
        <v>0.27586206896551718</v>
      </c>
      <c r="FG83" s="1000">
        <f t="shared" si="158"/>
        <v>0.27586206896551718</v>
      </c>
      <c r="FH83" s="1000">
        <f t="shared" si="158"/>
        <v>0.30769230769230771</v>
      </c>
      <c r="FI83" s="1000">
        <f t="shared" si="158"/>
        <v>0.22413793103448273</v>
      </c>
      <c r="FJ83" s="1000">
        <f t="shared" si="158"/>
        <v>0.22413793103448273</v>
      </c>
      <c r="FK83" s="1000" t="e">
        <f t="shared" si="158"/>
        <v>#VALUE!</v>
      </c>
      <c r="FL83" s="1000">
        <f t="shared" si="158"/>
        <v>0.18750000000000003</v>
      </c>
      <c r="FM83" s="1000">
        <f t="shared" si="158"/>
        <v>0.20000000000000004</v>
      </c>
      <c r="FN83" s="1000">
        <f t="shared" si="158"/>
        <v>0.20454545454545459</v>
      </c>
      <c r="FO83" s="1000">
        <f t="shared" si="158"/>
        <v>0.18750000000000003</v>
      </c>
      <c r="FP83" s="1000">
        <f t="shared" si="158"/>
        <v>0.18750000000000003</v>
      </c>
      <c r="FQ83" s="1000">
        <f t="shared" si="158"/>
        <v>0.20779220779220781</v>
      </c>
      <c r="FR83" s="1000">
        <f t="shared" si="158"/>
        <v>0.20779220779220781</v>
      </c>
      <c r="FS83" s="1000">
        <f t="shared" si="158"/>
        <v>0.15533980582524273</v>
      </c>
      <c r="FT83" s="1000">
        <f t="shared" si="158"/>
        <v>0.24285714285714285</v>
      </c>
      <c r="FU83" s="1000">
        <f t="shared" si="158"/>
        <v>0.1931818181818182</v>
      </c>
      <c r="FV83" s="1000">
        <f t="shared" si="158"/>
        <v>0.23943661971830985</v>
      </c>
      <c r="FW83" s="1000">
        <f t="shared" si="158"/>
        <v>0.24285714285714285</v>
      </c>
      <c r="FX83" s="1000">
        <f t="shared" si="158"/>
        <v>0.24285714285714285</v>
      </c>
      <c r="FY83" s="1000">
        <f t="shared" si="158"/>
        <v>0.28440366972477066</v>
      </c>
      <c r="FZ83" s="1000">
        <f t="shared" si="158"/>
        <v>0.30693069306930693</v>
      </c>
      <c r="GA83" s="1000">
        <f t="shared" si="158"/>
        <v>0.24999999999999992</v>
      </c>
      <c r="GB83" s="1000">
        <f t="shared" si="158"/>
        <v>0.22033898305084743</v>
      </c>
      <c r="GC83" s="1000">
        <f t="shared" si="158"/>
        <v>0.22033898305084743</v>
      </c>
      <c r="GD83" s="1000">
        <f t="shared" si="158"/>
        <v>0.18367346938775511</v>
      </c>
      <c r="GE83" s="1000">
        <f t="shared" si="158"/>
        <v>0.18750000000000003</v>
      </c>
      <c r="GF83" s="1000">
        <f t="shared" si="158"/>
        <v>0.18750000000000003</v>
      </c>
    </row>
    <row r="84" spans="117:188">
      <c r="DM84" s="1098">
        <v>18</v>
      </c>
      <c r="DN84" s="1098">
        <v>1</v>
      </c>
      <c r="DO84" s="1098" t="str">
        <f t="shared" si="132"/>
        <v>処遇加算Ⅲ特定加算なしベア加算なしから新加算Ⅰ</v>
      </c>
      <c r="DP84" s="1000">
        <f t="shared" ref="DP84:EV87" si="159">BY3-AN$20</f>
        <v>0.30600000000000005</v>
      </c>
      <c r="DQ84" s="1000">
        <f t="shared" si="159"/>
        <v>0.26200000000000001</v>
      </c>
      <c r="DR84" s="1000">
        <f t="shared" si="159"/>
        <v>0.30600000000000005</v>
      </c>
      <c r="DS84" s="1000">
        <f t="shared" si="159"/>
        <v>0.28500000000000003</v>
      </c>
      <c r="DT84" s="1000">
        <f t="shared" si="159"/>
        <v>0.187</v>
      </c>
      <c r="DU84" s="1000">
        <f t="shared" si="159"/>
        <v>6.2999999999999987e-002</v>
      </c>
      <c r="DV84" s="1000">
        <f t="shared" si="159"/>
        <v>0.124</v>
      </c>
      <c r="DW84" s="1000">
        <f t="shared" si="159"/>
        <v>0.124</v>
      </c>
      <c r="DX84" s="1000">
        <f t="shared" si="159"/>
        <v>0.11100000000000002</v>
      </c>
      <c r="DY84" s="1000">
        <f t="shared" si="159"/>
        <v>0.11100000000000002</v>
      </c>
      <c r="DZ84" s="1000">
        <f t="shared" si="159"/>
        <v>0.11100000000000002</v>
      </c>
      <c r="EA84" s="1000">
        <f t="shared" si="159"/>
        <v>7.6999999999999999e-002</v>
      </c>
      <c r="EB84" s="1000">
        <f t="shared" si="159"/>
        <v>7.6999999999999999e-002</v>
      </c>
      <c r="EC84" s="1000">
        <f t="shared" si="159"/>
        <v>7.3000000000000009e-002</v>
      </c>
      <c r="ED84" s="1000">
        <f t="shared" si="159"/>
        <v>7.1000000000000008e-002</v>
      </c>
      <c r="EE84" s="1000">
        <f t="shared" si="159"/>
        <v>7.6999999999999999e-002</v>
      </c>
      <c r="EF84" s="1000">
        <f t="shared" si="159"/>
        <v>7.6999999999999999e-002</v>
      </c>
      <c r="EG84" s="1000">
        <f t="shared" si="159"/>
        <v>0.11200000000000002</v>
      </c>
      <c r="EH84" s="1000">
        <f t="shared" si="159"/>
        <v>0.11200000000000002</v>
      </c>
      <c r="EI84" s="1000">
        <f t="shared" si="159"/>
        <v>0.14999999999999997</v>
      </c>
      <c r="EJ84" s="1000">
        <f t="shared" si="159"/>
        <v>9.8000000000000004e-002</v>
      </c>
      <c r="EK84" s="1000">
        <f t="shared" si="159"/>
        <v>0.125</v>
      </c>
      <c r="EL84" s="1000">
        <f t="shared" si="159"/>
        <v>0.1</v>
      </c>
      <c r="EM84" s="1000">
        <f t="shared" si="159"/>
        <v>9.6000000000000002e-002</v>
      </c>
      <c r="EN84" s="1000">
        <f t="shared" si="159"/>
        <v>9.6000000000000002e-002</v>
      </c>
      <c r="EO84" s="1000">
        <f t="shared" si="159"/>
        <v>0.17100000000000001</v>
      </c>
      <c r="EP84" s="1000">
        <f t="shared" si="159"/>
        <v>0.159</v>
      </c>
      <c r="EQ84" s="1000">
        <f t="shared" si="159"/>
        <v>7.6000000000000012e-002</v>
      </c>
      <c r="ER84" s="1000">
        <f t="shared" si="159"/>
        <v>9.7000000000000003e-002</v>
      </c>
      <c r="ES84" s="1000">
        <f t="shared" si="159"/>
        <v>9.7000000000000003e-002</v>
      </c>
      <c r="ET84" s="1000">
        <f t="shared" si="159"/>
        <v>8.e-002</v>
      </c>
      <c r="EU84" s="1000">
        <f t="shared" si="159"/>
        <v>7.8999999999999987e-002</v>
      </c>
      <c r="EV84" s="1000">
        <f t="shared" si="159"/>
        <v>7.7999999999999986e-002</v>
      </c>
      <c r="EY84" s="1098" t="s">
        <v>1904</v>
      </c>
      <c r="EZ84" s="1000">
        <f t="shared" ref="EZ84:GF84" si="160">DP84/BY3</f>
        <v>0.73381294964028787</v>
      </c>
      <c r="FA84" s="1000">
        <f t="shared" si="160"/>
        <v>0.76384839650145775</v>
      </c>
      <c r="FB84" s="1000">
        <f t="shared" si="160"/>
        <v>0.73381294964028787</v>
      </c>
      <c r="FC84" s="1000">
        <f t="shared" si="160"/>
        <v>0.74607329842931946</v>
      </c>
      <c r="FD84" s="1000">
        <f t="shared" si="160"/>
        <v>0.83856502242152464</v>
      </c>
      <c r="FE84" s="1000">
        <f t="shared" si="160"/>
        <v>0.77777777777777768</v>
      </c>
      <c r="FF84" s="1000">
        <f t="shared" si="160"/>
        <v>0.77987421383647793</v>
      </c>
      <c r="FG84" s="1000">
        <f t="shared" si="160"/>
        <v>0.77987421383647793</v>
      </c>
      <c r="FH84" s="1000">
        <f t="shared" si="160"/>
        <v>0.81021897810218979</v>
      </c>
      <c r="FI84" s="1000">
        <f t="shared" si="160"/>
        <v>0.80434782608695654</v>
      </c>
      <c r="FJ84" s="1000">
        <f t="shared" si="160"/>
        <v>0.80434782608695654</v>
      </c>
      <c r="FK84" s="1000">
        <f t="shared" si="160"/>
        <v>0.74757281553398058</v>
      </c>
      <c r="FL84" s="1000">
        <f t="shared" si="160"/>
        <v>0.74757281553398058</v>
      </c>
      <c r="FM84" s="1000">
        <f t="shared" si="160"/>
        <v>0.76041666666666674</v>
      </c>
      <c r="FN84" s="1000">
        <f t="shared" si="160"/>
        <v>0.76344086021505386</v>
      </c>
      <c r="FO84" s="1000">
        <f t="shared" si="160"/>
        <v>0.74757281553398058</v>
      </c>
      <c r="FP84" s="1000">
        <f t="shared" si="160"/>
        <v>0.74757281553398058</v>
      </c>
      <c r="FQ84" s="1000">
        <f t="shared" si="160"/>
        <v>0.76190476190476186</v>
      </c>
      <c r="FR84" s="1000">
        <f t="shared" si="160"/>
        <v>0.76190476190476186</v>
      </c>
      <c r="FS84" s="1000">
        <f t="shared" si="160"/>
        <v>0.7109004739336493</v>
      </c>
      <c r="FT84" s="1000">
        <f t="shared" si="160"/>
        <v>0.74809160305343514</v>
      </c>
      <c r="FU84" s="1000">
        <f t="shared" si="160"/>
        <v>0.71022727272727282</v>
      </c>
      <c r="FV84" s="1000">
        <f t="shared" si="160"/>
        <v>0.74626865671641796</v>
      </c>
      <c r="FW84" s="1000">
        <f t="shared" si="160"/>
        <v>0.7441860465116279</v>
      </c>
      <c r="FX84" s="1000">
        <f t="shared" si="160"/>
        <v>0.7441860465116279</v>
      </c>
      <c r="FY84" s="1000">
        <f t="shared" si="160"/>
        <v>0.81042654028436012</v>
      </c>
      <c r="FZ84" s="1000">
        <f t="shared" si="160"/>
        <v>0.83246073298429324</v>
      </c>
      <c r="GA84" s="1000">
        <f t="shared" si="160"/>
        <v>0.75247524752475259</v>
      </c>
      <c r="GB84" s="1000">
        <f t="shared" si="160"/>
        <v>0.77600000000000002</v>
      </c>
      <c r="GC84" s="1000">
        <f t="shared" si="160"/>
        <v>0.77600000000000002</v>
      </c>
      <c r="GD84" s="1000">
        <f t="shared" si="160"/>
        <v>0.74766355140186924</v>
      </c>
      <c r="GE84" s="1000">
        <f t="shared" si="160"/>
        <v>0.75238095238095226</v>
      </c>
      <c r="GF84" s="1000">
        <f t="shared" si="160"/>
        <v>0.74999999999999989</v>
      </c>
    </row>
    <row r="85" spans="117:188">
      <c r="DM85" s="1098">
        <v>18</v>
      </c>
      <c r="DN85" s="1098">
        <v>2</v>
      </c>
      <c r="DO85" s="1098" t="str">
        <f t="shared" si="132"/>
        <v>処遇加算Ⅲ特定加算なしベア加算なしから新加算Ⅱ</v>
      </c>
      <c r="DP85" s="1000">
        <f t="shared" si="159"/>
        <v>0.29100000000000004</v>
      </c>
      <c r="DQ85" s="1000">
        <f t="shared" si="159"/>
        <v>0.247</v>
      </c>
      <c r="DR85" s="1000">
        <f t="shared" si="159"/>
        <v>0.29100000000000004</v>
      </c>
      <c r="DS85" s="1000">
        <f t="shared" si="159"/>
        <v>0.27</v>
      </c>
      <c r="DT85" s="1000" t="e">
        <f t="shared" si="159"/>
        <v>#VALUE!</v>
      </c>
      <c r="DU85" s="1000">
        <f t="shared" si="159"/>
        <v>6.1999999999999986e-002</v>
      </c>
      <c r="DV85" s="1000" t="e">
        <f t="shared" si="159"/>
        <v>#VALUE!</v>
      </c>
      <c r="DW85" s="1000" t="e">
        <f t="shared" si="159"/>
        <v>#VALUE!</v>
      </c>
      <c r="DX85" s="1000">
        <f t="shared" si="159"/>
        <v>0.10900000000000001</v>
      </c>
      <c r="DY85" s="1000">
        <f t="shared" si="159"/>
        <v>0.10700000000000001</v>
      </c>
      <c r="DZ85" s="1000">
        <f t="shared" si="159"/>
        <v>0.10700000000000001</v>
      </c>
      <c r="EA85" s="1000">
        <f t="shared" si="159"/>
        <v>7.4999999999999997e-002</v>
      </c>
      <c r="EB85" s="1000">
        <f t="shared" si="159"/>
        <v>7.4999999999999997e-002</v>
      </c>
      <c r="EC85" s="1000">
        <f t="shared" si="159"/>
        <v>7.1000000000000008e-002</v>
      </c>
      <c r="ED85" s="1000">
        <f t="shared" si="159"/>
        <v>6.9000000000000006e-002</v>
      </c>
      <c r="EE85" s="1000" t="e">
        <f t="shared" si="159"/>
        <v>#VALUE!</v>
      </c>
      <c r="EF85" s="1000">
        <f t="shared" si="159"/>
        <v>7.4999999999999997e-002</v>
      </c>
      <c r="EG85" s="1000">
        <f t="shared" si="159"/>
        <v>0.10900000000000001</v>
      </c>
      <c r="EH85" s="1000">
        <f t="shared" si="159"/>
        <v>0.10900000000000001</v>
      </c>
      <c r="EI85" s="1000">
        <f t="shared" si="159"/>
        <v>0.14699999999999996</v>
      </c>
      <c r="EJ85" s="1000">
        <f t="shared" si="159"/>
        <v>9.5000000000000001e-002</v>
      </c>
      <c r="EK85" s="1000">
        <f t="shared" si="159"/>
        <v>0.122</v>
      </c>
      <c r="EL85" s="1000">
        <f t="shared" si="159"/>
        <v>9.7000000000000003e-002</v>
      </c>
      <c r="EM85" s="1000" t="e">
        <f t="shared" si="159"/>
        <v>#VALUE!</v>
      </c>
      <c r="EN85" s="1000" t="e">
        <f t="shared" si="159"/>
        <v>#VALUE!</v>
      </c>
      <c r="EO85" s="1000">
        <f t="shared" si="159"/>
        <v>0.16700000000000001</v>
      </c>
      <c r="EP85" s="1000">
        <f t="shared" si="159"/>
        <v>0.155</v>
      </c>
      <c r="EQ85" s="1000" t="e">
        <f t="shared" si="159"/>
        <v>#VALUE!</v>
      </c>
      <c r="ER85" s="1000" t="e">
        <f t="shared" si="159"/>
        <v>#VALUE!</v>
      </c>
      <c r="ES85" s="1000" t="e">
        <f t="shared" si="159"/>
        <v>#VALUE!</v>
      </c>
      <c r="ET85" s="1000" t="e">
        <f t="shared" si="159"/>
        <v>#VALUE!</v>
      </c>
      <c r="EU85" s="1000" t="e">
        <f t="shared" si="159"/>
        <v>#VALUE!</v>
      </c>
      <c r="EV85" s="1000" t="e">
        <f t="shared" si="159"/>
        <v>#VALUE!</v>
      </c>
      <c r="EY85" s="1098" t="s">
        <v>811</v>
      </c>
      <c r="EZ85" s="1000">
        <f t="shared" ref="EZ85:FC87" si="161">DP85/BY4</f>
        <v>0.72388059701492546</v>
      </c>
      <c r="FA85" s="1000">
        <f t="shared" si="161"/>
        <v>0.75304878048780488</v>
      </c>
      <c r="FB85" s="1000">
        <f t="shared" si="161"/>
        <v>0.72388059701492546</v>
      </c>
      <c r="FC85" s="1000">
        <f t="shared" si="161"/>
        <v>0.73569482288828347</v>
      </c>
      <c r="FD85" s="1021" t="s">
        <v>2187</v>
      </c>
      <c r="FE85" s="1000">
        <f>DU85/CD4</f>
        <v>0.77499999999999991</v>
      </c>
      <c r="FF85" s="1021" t="s">
        <v>2187</v>
      </c>
      <c r="FG85" s="1021" t="s">
        <v>2187</v>
      </c>
      <c r="FH85" s="1000">
        <f t="shared" ref="FH85:FN87" si="162">DX85/CG4</f>
        <v>0.80740740740740746</v>
      </c>
      <c r="FI85" s="1000">
        <f t="shared" si="162"/>
        <v>0.79850746268656725</v>
      </c>
      <c r="FJ85" s="1000">
        <f t="shared" si="162"/>
        <v>0.79850746268656725</v>
      </c>
      <c r="FK85" s="1000">
        <f t="shared" si="162"/>
        <v>0.74257425742574257</v>
      </c>
      <c r="FL85" s="1000">
        <f t="shared" si="162"/>
        <v>0.74257425742574257</v>
      </c>
      <c r="FM85" s="1000">
        <f t="shared" si="162"/>
        <v>0.75531914893617025</v>
      </c>
      <c r="FN85" s="1000">
        <f t="shared" si="162"/>
        <v>0.75824175824175832</v>
      </c>
      <c r="FO85" s="1021" t="s">
        <v>2187</v>
      </c>
      <c r="FP85" s="1000">
        <f t="shared" ref="FP85:FV87" si="163">EF85/CO4</f>
        <v>0.74257425742574257</v>
      </c>
      <c r="FQ85" s="1000">
        <f t="shared" si="163"/>
        <v>0.75694444444444442</v>
      </c>
      <c r="FR85" s="1000">
        <f t="shared" si="163"/>
        <v>0.75694444444444442</v>
      </c>
      <c r="FS85" s="1000">
        <f t="shared" si="163"/>
        <v>0.70673076923076916</v>
      </c>
      <c r="FT85" s="1000">
        <f t="shared" si="163"/>
        <v>0.7421875</v>
      </c>
      <c r="FU85" s="1000">
        <f t="shared" si="163"/>
        <v>0.70520231213872842</v>
      </c>
      <c r="FV85" s="1000">
        <f t="shared" si="163"/>
        <v>0.74045801526717558</v>
      </c>
      <c r="FW85" s="1021" t="s">
        <v>2187</v>
      </c>
      <c r="FX85" s="1021" t="s">
        <v>2187</v>
      </c>
      <c r="FY85" s="1000">
        <f t="shared" ref="FY85:FZ87" si="164">EO85/CX4</f>
        <v>0.80676328502415462</v>
      </c>
      <c r="FZ85" s="1000">
        <f t="shared" si="164"/>
        <v>0.82887700534759357</v>
      </c>
      <c r="GA85" s="1021" t="s">
        <v>2187</v>
      </c>
      <c r="GB85" s="1021" t="s">
        <v>2187</v>
      </c>
      <c r="GC85" s="1021" t="s">
        <v>2187</v>
      </c>
      <c r="GD85" s="1021" t="s">
        <v>2187</v>
      </c>
      <c r="GE85" s="1021" t="s">
        <v>2187</v>
      </c>
      <c r="GF85" s="1021" t="s">
        <v>2187</v>
      </c>
    </row>
    <row r="86" spans="117:188">
      <c r="DM86" s="1098">
        <v>18</v>
      </c>
      <c r="DN86" s="1098">
        <v>3</v>
      </c>
      <c r="DO86" s="1098" t="str">
        <f t="shared" si="132"/>
        <v>処遇加算Ⅲ特定加算なしベア加算なしから新加算Ⅲ</v>
      </c>
      <c r="DP86" s="1000">
        <f t="shared" si="159"/>
        <v>0.23600000000000004</v>
      </c>
      <c r="DQ86" s="1000">
        <f t="shared" si="159"/>
        <v>0.192</v>
      </c>
      <c r="DR86" s="1000">
        <f t="shared" si="159"/>
        <v>0.23600000000000004</v>
      </c>
      <c r="DS86" s="1000">
        <f t="shared" si="159"/>
        <v>0.215</v>
      </c>
      <c r="DT86" s="1000">
        <f t="shared" si="159"/>
        <v>0.126</v>
      </c>
      <c r="DU86" s="1000">
        <f t="shared" si="159"/>
        <v>4.8999999999999988e-002</v>
      </c>
      <c r="DV86" s="1000">
        <f t="shared" si="159"/>
        <v>0.10299999999999998</v>
      </c>
      <c r="DW86" s="1000">
        <f t="shared" si="159"/>
        <v>0.10299999999999998</v>
      </c>
      <c r="DX86" s="1000">
        <f t="shared" si="159"/>
        <v>9.e-002</v>
      </c>
      <c r="DY86" s="1000">
        <f t="shared" si="159"/>
        <v>7.1000000000000008e-002</v>
      </c>
      <c r="DZ86" s="1000">
        <f t="shared" si="159"/>
        <v>7.1000000000000008e-002</v>
      </c>
      <c r="EA86" s="1000">
        <f t="shared" si="159"/>
        <v>6.e-002</v>
      </c>
      <c r="EB86" s="1000">
        <f t="shared" si="159"/>
        <v>6.e-002</v>
      </c>
      <c r="EC86" s="1000">
        <f t="shared" si="159"/>
        <v>5.6000000000000001e-002</v>
      </c>
      <c r="ED86" s="1000">
        <f t="shared" si="159"/>
        <v>5.3999999999999999e-002</v>
      </c>
      <c r="EE86" s="1000">
        <f t="shared" si="159"/>
        <v>6.e-002</v>
      </c>
      <c r="EF86" s="1000">
        <f t="shared" si="159"/>
        <v>6.e-002</v>
      </c>
      <c r="EG86" s="1000">
        <f t="shared" si="159"/>
        <v>9.2999999999999999e-002</v>
      </c>
      <c r="EH86" s="1000">
        <f t="shared" si="159"/>
        <v>9.2999999999999999e-002</v>
      </c>
      <c r="EI86" s="1000">
        <f t="shared" si="159"/>
        <v>0.13100000000000001</v>
      </c>
      <c r="EJ86" s="1000">
        <f t="shared" si="159"/>
        <v>8.5000000000000006e-002</v>
      </c>
      <c r="EK86" s="1000">
        <f t="shared" si="159"/>
        <v>0.11199999999999999</v>
      </c>
      <c r="EL86" s="1000">
        <f t="shared" si="159"/>
        <v>8.7000000000000008e-002</v>
      </c>
      <c r="EM86" s="1000">
        <f t="shared" si="159"/>
        <v>8.5000000000000006e-002</v>
      </c>
      <c r="EN86" s="1000">
        <f t="shared" si="159"/>
        <v>8.5000000000000006e-002</v>
      </c>
      <c r="EO86" s="1000">
        <f t="shared" si="159"/>
        <v>0.128</v>
      </c>
      <c r="EP86" s="1000">
        <f t="shared" si="159"/>
        <v>0.11599999999999999</v>
      </c>
      <c r="EQ86" s="1000">
        <f t="shared" si="159"/>
        <v>5.9000000000000004e-002</v>
      </c>
      <c r="ER86" s="1000">
        <f t="shared" si="159"/>
        <v>7.1000000000000008e-002</v>
      </c>
      <c r="ES86" s="1000">
        <f t="shared" si="159"/>
        <v>7.1000000000000008e-002</v>
      </c>
      <c r="ET86" s="1000">
        <f t="shared" si="159"/>
        <v>6.2e-002</v>
      </c>
      <c r="EU86" s="1000">
        <f t="shared" si="159"/>
        <v>6.0999999999999992e-002</v>
      </c>
      <c r="EV86" s="1000">
        <f t="shared" si="159"/>
        <v>5.9999999999999991e-002</v>
      </c>
      <c r="EY86" s="1098" t="s">
        <v>2272</v>
      </c>
      <c r="EZ86" s="1000">
        <f t="shared" si="161"/>
        <v>0.68011527377521619</v>
      </c>
      <c r="FA86" s="1000">
        <f t="shared" si="161"/>
        <v>0.70329670329670324</v>
      </c>
      <c r="FB86" s="1000">
        <f t="shared" si="161"/>
        <v>0.68011527377521619</v>
      </c>
      <c r="FC86" s="1000">
        <f t="shared" si="161"/>
        <v>0.6891025641025641</v>
      </c>
      <c r="FD86" s="1000">
        <f>DT86/CC5</f>
        <v>0.77777777777777779</v>
      </c>
      <c r="FE86" s="1000">
        <f>DU86/CD5</f>
        <v>0.73134328358208944</v>
      </c>
      <c r="FF86" s="1000">
        <f>DV86/CE5</f>
        <v>0.74637681159420288</v>
      </c>
      <c r="FG86" s="1000">
        <f>DW86/CF5</f>
        <v>0.74637681159420288</v>
      </c>
      <c r="FH86" s="1000">
        <f t="shared" si="162"/>
        <v>0.77586206896551724</v>
      </c>
      <c r="FI86" s="1000">
        <f t="shared" si="162"/>
        <v>0.72448979591836737</v>
      </c>
      <c r="FJ86" s="1000">
        <f t="shared" si="162"/>
        <v>0.72448979591836737</v>
      </c>
      <c r="FK86" s="1000">
        <f t="shared" si="162"/>
        <v>0.69767441860465118</v>
      </c>
      <c r="FL86" s="1000">
        <f t="shared" si="162"/>
        <v>0.69767441860465118</v>
      </c>
      <c r="FM86" s="1000">
        <f t="shared" si="162"/>
        <v>0.70886075949367089</v>
      </c>
      <c r="FN86" s="1000">
        <f t="shared" si="162"/>
        <v>0.71052631578947367</v>
      </c>
      <c r="FO86" s="1000">
        <f>EE86/CN5</f>
        <v>0.69767441860465118</v>
      </c>
      <c r="FP86" s="1000">
        <f t="shared" si="163"/>
        <v>0.69767441860465118</v>
      </c>
      <c r="FQ86" s="1000">
        <f t="shared" si="163"/>
        <v>0.7265625</v>
      </c>
      <c r="FR86" s="1000">
        <f t="shared" si="163"/>
        <v>0.7265625</v>
      </c>
      <c r="FS86" s="1000">
        <f t="shared" si="163"/>
        <v>0.68229166666666663</v>
      </c>
      <c r="FT86" s="1000">
        <f t="shared" si="163"/>
        <v>0.72033898305084743</v>
      </c>
      <c r="FU86" s="1000">
        <f t="shared" si="163"/>
        <v>0.68711656441717794</v>
      </c>
      <c r="FV86" s="1000">
        <f t="shared" si="163"/>
        <v>0.71900826446280997</v>
      </c>
      <c r="FW86" s="1000">
        <f>EM86/CV5</f>
        <v>0.72033898305084743</v>
      </c>
      <c r="FX86" s="1000">
        <f>EN86/CW5</f>
        <v>0.72033898305084743</v>
      </c>
      <c r="FY86" s="1000">
        <f t="shared" si="164"/>
        <v>0.76190476190476186</v>
      </c>
      <c r="FZ86" s="1000">
        <f t="shared" si="164"/>
        <v>0.78378378378378377</v>
      </c>
      <c r="GA86" s="1000">
        <f t="shared" ref="GA86:GF87" si="165">EQ86/CZ5</f>
        <v>0.70238095238095233</v>
      </c>
      <c r="GB86" s="1000">
        <f t="shared" si="165"/>
        <v>0.71717171717171724</v>
      </c>
      <c r="GC86" s="1000">
        <f t="shared" si="165"/>
        <v>0.71717171717171724</v>
      </c>
      <c r="GD86" s="1000">
        <f t="shared" si="165"/>
        <v>0.6966292134831461</v>
      </c>
      <c r="GE86" s="1000">
        <f t="shared" si="165"/>
        <v>0.70114942528735624</v>
      </c>
      <c r="GF86" s="1000">
        <f t="shared" si="165"/>
        <v>0.69767441860465107</v>
      </c>
    </row>
    <row r="87" spans="117:188">
      <c r="DM87" s="1098">
        <v>18</v>
      </c>
      <c r="DN87" s="1098">
        <v>4</v>
      </c>
      <c r="DO87" s="1098" t="str">
        <f t="shared" si="132"/>
        <v>処遇加算Ⅲ特定加算なしベア加算なしから新加算Ⅳ</v>
      </c>
      <c r="DP87" s="1000">
        <f t="shared" si="159"/>
        <v>0.16200000000000003</v>
      </c>
      <c r="DQ87" s="1000">
        <f t="shared" si="159"/>
        <v>0.13800000000000001</v>
      </c>
      <c r="DR87" s="1000">
        <f t="shared" si="159"/>
        <v>0.16200000000000003</v>
      </c>
      <c r="DS87" s="1000">
        <f t="shared" si="159"/>
        <v>0.15099999999999997</v>
      </c>
      <c r="DT87" s="1000">
        <f t="shared" si="159"/>
        <v>0.10200000000000001</v>
      </c>
      <c r="DU87" s="1000">
        <f t="shared" si="159"/>
        <v>3.6999999999999991e-002</v>
      </c>
      <c r="DV87" s="1000">
        <f t="shared" si="159"/>
        <v>7.9999999999999988e-002</v>
      </c>
      <c r="DW87" s="1000">
        <f t="shared" si="159"/>
        <v>7.9999999999999988e-002</v>
      </c>
      <c r="DX87" s="1000">
        <f t="shared" si="159"/>
        <v>7.3000000000000009e-002</v>
      </c>
      <c r="DY87" s="1000">
        <f t="shared" si="159"/>
        <v>5.3000000000000005e-002</v>
      </c>
      <c r="DZ87" s="1000">
        <f t="shared" si="159"/>
        <v>5.3000000000000005e-002</v>
      </c>
      <c r="EA87" s="1000">
        <f t="shared" si="159"/>
        <v>4.2999999999999997e-002</v>
      </c>
      <c r="EB87" s="1000">
        <f t="shared" si="159"/>
        <v>4.2999999999999997e-002</v>
      </c>
      <c r="EC87" s="1000">
        <f t="shared" si="159"/>
        <v>4.e-002</v>
      </c>
      <c r="ED87" s="1000">
        <f t="shared" si="159"/>
        <v>4.e-002</v>
      </c>
      <c r="EE87" s="1000">
        <f t="shared" si="159"/>
        <v>4.2999999999999997e-002</v>
      </c>
      <c r="EF87" s="1000">
        <f t="shared" si="159"/>
        <v>4.2999999999999997e-002</v>
      </c>
      <c r="EG87" s="1000">
        <f t="shared" si="159"/>
        <v>6.9999999999999993e-002</v>
      </c>
      <c r="EH87" s="1000">
        <f t="shared" si="159"/>
        <v>6.9999999999999993e-002</v>
      </c>
      <c r="EI87" s="1000">
        <f t="shared" si="159"/>
        <v>9.1000000000000025e-002</v>
      </c>
      <c r="EJ87" s="1000">
        <f t="shared" si="159"/>
        <v>6.3e-002</v>
      </c>
      <c r="EK87" s="1000">
        <f t="shared" si="159"/>
        <v>7.8000000000000014e-002</v>
      </c>
      <c r="EL87" s="1000">
        <f t="shared" si="159"/>
        <v>6.4000000000000001e-002</v>
      </c>
      <c r="EM87" s="1000">
        <f t="shared" si="159"/>
        <v>6.3e-002</v>
      </c>
      <c r="EN87" s="1000">
        <f t="shared" si="159"/>
        <v>6.3e-002</v>
      </c>
      <c r="EO87" s="1000">
        <f t="shared" si="159"/>
        <v>0.10099999999999998</v>
      </c>
      <c r="EP87" s="1000">
        <f t="shared" si="159"/>
        <v>9.5000000000000001e-002</v>
      </c>
      <c r="EQ87" s="1000">
        <f t="shared" si="159"/>
        <v>4.2000000000000003e-002</v>
      </c>
      <c r="ER87" s="1000">
        <f t="shared" si="159"/>
        <v>5.3000000000000005e-002</v>
      </c>
      <c r="ES87" s="1000">
        <f t="shared" si="159"/>
        <v>5.3000000000000005e-002</v>
      </c>
      <c r="ET87" s="1000">
        <f t="shared" si="159"/>
        <v>4.3999999999999997e-002</v>
      </c>
      <c r="EU87" s="1000">
        <f t="shared" si="159"/>
        <v>4.299999999999999e-002</v>
      </c>
      <c r="EV87" s="1000">
        <f t="shared" si="159"/>
        <v>4.299999999999999e-002</v>
      </c>
      <c r="EY87" s="1098" t="s">
        <v>1938</v>
      </c>
      <c r="EZ87" s="1000">
        <f t="shared" si="161"/>
        <v>0.59340659340659352</v>
      </c>
      <c r="FA87" s="1000">
        <f t="shared" si="161"/>
        <v>0.63013698630136994</v>
      </c>
      <c r="FB87" s="1000">
        <f t="shared" si="161"/>
        <v>0.59340659340659352</v>
      </c>
      <c r="FC87" s="1000">
        <f t="shared" si="161"/>
        <v>0.60887096774193539</v>
      </c>
      <c r="FD87" s="1000">
        <f>DT87/CC6</f>
        <v>0.73913043478260865</v>
      </c>
      <c r="FE87" s="1000">
        <f>DU87/CD6</f>
        <v>0.67272727272727262</v>
      </c>
      <c r="FF87" s="1000">
        <f>DV87/CE6</f>
        <v>0.69565217391304346</v>
      </c>
      <c r="FG87" s="1000">
        <f>DW87/CF6</f>
        <v>0.69565217391304346</v>
      </c>
      <c r="FH87" s="1000">
        <f t="shared" si="162"/>
        <v>0.73737373737373746</v>
      </c>
      <c r="FI87" s="1000">
        <f t="shared" si="162"/>
        <v>0.66250000000000009</v>
      </c>
      <c r="FJ87" s="1000">
        <f t="shared" si="162"/>
        <v>0.66250000000000009</v>
      </c>
      <c r="FK87" s="1000">
        <f t="shared" si="162"/>
        <v>0.62318840579710144</v>
      </c>
      <c r="FL87" s="1000">
        <f t="shared" si="162"/>
        <v>0.62318840579710144</v>
      </c>
      <c r="FM87" s="1000">
        <f t="shared" si="162"/>
        <v>0.63492063492063489</v>
      </c>
      <c r="FN87" s="1000">
        <f t="shared" si="162"/>
        <v>0.64516129032258063</v>
      </c>
      <c r="FO87" s="1000">
        <f>EE87/CN6</f>
        <v>0.62318840579710144</v>
      </c>
      <c r="FP87" s="1000">
        <f t="shared" si="163"/>
        <v>0.62318840579710144</v>
      </c>
      <c r="FQ87" s="1000">
        <f t="shared" si="163"/>
        <v>0.66666666666666663</v>
      </c>
      <c r="FR87" s="1000">
        <f t="shared" si="163"/>
        <v>0.66666666666666663</v>
      </c>
      <c r="FS87" s="1000">
        <f t="shared" si="163"/>
        <v>0.59868421052631582</v>
      </c>
      <c r="FT87" s="1000">
        <f t="shared" si="163"/>
        <v>0.65625</v>
      </c>
      <c r="FU87" s="1000">
        <f t="shared" si="163"/>
        <v>0.60465116279069775</v>
      </c>
      <c r="FV87" s="1000">
        <f t="shared" si="163"/>
        <v>0.65306122448979587</v>
      </c>
      <c r="FW87" s="1000">
        <f>EM87/CV6</f>
        <v>0.65625</v>
      </c>
      <c r="FX87" s="1000">
        <f>EN87/CW6</f>
        <v>0.65625</v>
      </c>
      <c r="FY87" s="1000">
        <f t="shared" si="164"/>
        <v>0.71631205673758858</v>
      </c>
      <c r="FZ87" s="1000">
        <f t="shared" si="164"/>
        <v>0.74803149606299213</v>
      </c>
      <c r="GA87" s="1000">
        <f t="shared" si="165"/>
        <v>0.62686567164179108</v>
      </c>
      <c r="GB87" s="1000">
        <f t="shared" si="165"/>
        <v>0.65432098765432101</v>
      </c>
      <c r="GC87" s="1000">
        <f t="shared" si="165"/>
        <v>0.65432098765432101</v>
      </c>
      <c r="GD87" s="1000">
        <f t="shared" si="165"/>
        <v>0.61971830985915499</v>
      </c>
      <c r="GE87" s="1000">
        <f t="shared" si="165"/>
        <v>0.62318840579710133</v>
      </c>
      <c r="GF87" s="1000">
        <f t="shared" si="165"/>
        <v>0.62318840579710133</v>
      </c>
    </row>
    <row r="88" spans="117:188" ht="24">
      <c r="DM88" s="1098">
        <v>18</v>
      </c>
      <c r="DN88" s="1098">
        <v>18</v>
      </c>
      <c r="DO88" s="1098" t="str">
        <f t="shared" si="132"/>
        <v>処遇加算Ⅲ特定加算なしベア加算なしから新加算Ⅴ（14）</v>
      </c>
      <c r="DP88" s="1000">
        <f t="shared" ref="DP88:EV88" si="166">BY20-AN$20</f>
        <v>2.8000000000000011e-002</v>
      </c>
      <c r="DQ88" s="1000">
        <f t="shared" si="166"/>
        <v>2.7999999999999997e-002</v>
      </c>
      <c r="DR88" s="1000">
        <f t="shared" si="166"/>
        <v>2.8000000000000011e-002</v>
      </c>
      <c r="DS88" s="1000">
        <f t="shared" si="166"/>
        <v>2.7999999999999997e-002</v>
      </c>
      <c r="DT88" s="1000">
        <f t="shared" si="166"/>
        <v>2.8000000000000004e-002</v>
      </c>
      <c r="DU88" s="1000">
        <f t="shared" si="166"/>
        <v>1.2e-002</v>
      </c>
      <c r="DV88" s="1000">
        <f t="shared" si="166"/>
        <v>2.4e-002</v>
      </c>
      <c r="DW88" s="1000">
        <f t="shared" si="166"/>
        <v>2.4e-002</v>
      </c>
      <c r="DX88" s="1000">
        <f t="shared" si="166"/>
        <v>2.4000000000000004e-002</v>
      </c>
      <c r="DY88" s="1000">
        <f t="shared" si="166"/>
        <v>1.3000000000000001e-002</v>
      </c>
      <c r="DZ88" s="1000">
        <f t="shared" si="166"/>
        <v>1.3000000000000001e-002</v>
      </c>
      <c r="EA88" s="1000" t="e">
        <f t="shared" si="166"/>
        <v>#VALUE!</v>
      </c>
      <c r="EB88" s="1000">
        <f t="shared" si="166"/>
        <v>8.9999999999999976e-003</v>
      </c>
      <c r="EC88" s="1000">
        <f t="shared" si="166"/>
        <v>9.0000000000000011e-003</v>
      </c>
      <c r="ED88" s="1000">
        <f t="shared" si="166"/>
        <v>9.0000000000000011e-003</v>
      </c>
      <c r="EE88" s="1000">
        <f t="shared" si="166"/>
        <v>8.9999999999999976e-003</v>
      </c>
      <c r="EF88" s="1000">
        <f t="shared" si="166"/>
        <v>8.9999999999999976e-003</v>
      </c>
      <c r="EG88" s="1000">
        <f t="shared" si="166"/>
        <v>1.6e-002</v>
      </c>
      <c r="EH88" s="1000">
        <f t="shared" si="166"/>
        <v>1.6e-002</v>
      </c>
      <c r="EI88" s="1000">
        <f t="shared" si="166"/>
        <v>1.6e-002</v>
      </c>
      <c r="EJ88" s="1000">
        <f t="shared" si="166"/>
        <v>1.7000000000000001e-002</v>
      </c>
      <c r="EK88" s="1000">
        <f t="shared" si="166"/>
        <v>1.7000000000000008e-002</v>
      </c>
      <c r="EL88" s="1000">
        <f t="shared" si="166"/>
        <v>1.7000000000000001e-002</v>
      </c>
      <c r="EM88" s="1000">
        <f t="shared" si="166"/>
        <v>1.7000000000000001e-002</v>
      </c>
      <c r="EN88" s="1000">
        <f t="shared" si="166"/>
        <v>1.7000000000000001e-002</v>
      </c>
      <c r="EO88" s="1000">
        <f t="shared" si="166"/>
        <v>3.1000000000000007e-002</v>
      </c>
      <c r="EP88" s="1000">
        <f t="shared" si="166"/>
        <v>3.1e-002</v>
      </c>
      <c r="EQ88" s="1000">
        <f t="shared" si="166"/>
        <v>1.2000000000000004e-002</v>
      </c>
      <c r="ER88" s="1000">
        <f t="shared" si="166"/>
        <v>1.3000000000000001e-002</v>
      </c>
      <c r="ES88" s="1000">
        <f t="shared" si="166"/>
        <v>1.3000000000000001e-002</v>
      </c>
      <c r="ET88" s="1000">
        <f t="shared" si="166"/>
        <v>8.9999999999999976e-003</v>
      </c>
      <c r="EU88" s="1000">
        <f t="shared" si="166"/>
        <v>9.0000000000000011e-003</v>
      </c>
      <c r="EV88" s="1000">
        <f t="shared" si="166"/>
        <v>9.0000000000000011e-003</v>
      </c>
      <c r="EY88" s="1098" t="s">
        <v>2277</v>
      </c>
      <c r="EZ88" s="1000">
        <f t="shared" ref="EZ88:FJ88" si="167">DP88/BY20</f>
        <v>0.20143884892086336</v>
      </c>
      <c r="FA88" s="1000">
        <f t="shared" si="167"/>
        <v>0.25688073394495409</v>
      </c>
      <c r="FB88" s="1000">
        <f t="shared" si="167"/>
        <v>0.20143884892086336</v>
      </c>
      <c r="FC88" s="1000">
        <f t="shared" si="167"/>
        <v>0.22399999999999998</v>
      </c>
      <c r="FD88" s="1000">
        <f t="shared" si="167"/>
        <v>0.43750000000000006</v>
      </c>
      <c r="FE88" s="1000">
        <f t="shared" si="167"/>
        <v>0.4</v>
      </c>
      <c r="FF88" s="1000">
        <f t="shared" si="167"/>
        <v>0.40677966101694912</v>
      </c>
      <c r="FG88" s="1000">
        <f t="shared" si="167"/>
        <v>0.40677966101694912</v>
      </c>
      <c r="FH88" s="1000">
        <f t="shared" si="167"/>
        <v>0.48000000000000004</v>
      </c>
      <c r="FI88" s="1000">
        <f t="shared" si="167"/>
        <v>0.32500000000000001</v>
      </c>
      <c r="FJ88" s="1000">
        <f t="shared" si="167"/>
        <v>0.32500000000000001</v>
      </c>
      <c r="FK88" s="1021" t="s">
        <v>2187</v>
      </c>
      <c r="FL88" s="1000">
        <f t="shared" ref="FL88:GF88" si="168">EB88/CK20</f>
        <v>0.25714285714285712</v>
      </c>
      <c r="FM88" s="1000">
        <f t="shared" si="168"/>
        <v>0.28125</v>
      </c>
      <c r="FN88" s="1000">
        <f t="shared" si="168"/>
        <v>0.29032258064516131</v>
      </c>
      <c r="FO88" s="1000">
        <f t="shared" si="168"/>
        <v>0.25714285714285712</v>
      </c>
      <c r="FP88" s="1000">
        <f t="shared" si="168"/>
        <v>0.25714285714285712</v>
      </c>
      <c r="FQ88" s="1000">
        <f t="shared" si="168"/>
        <v>0.31372549019607843</v>
      </c>
      <c r="FR88" s="1000">
        <f t="shared" si="168"/>
        <v>0.31372549019607843</v>
      </c>
      <c r="FS88" s="1000">
        <f t="shared" si="168"/>
        <v>0.20779220779220781</v>
      </c>
      <c r="FT88" s="1000">
        <f t="shared" si="168"/>
        <v>0.34</v>
      </c>
      <c r="FU88" s="1000">
        <f t="shared" si="168"/>
        <v>0.25000000000000011</v>
      </c>
      <c r="FV88" s="1000">
        <f t="shared" si="168"/>
        <v>0.33333333333333331</v>
      </c>
      <c r="FW88" s="1000">
        <f t="shared" si="168"/>
        <v>0.34</v>
      </c>
      <c r="FX88" s="1000">
        <f t="shared" si="168"/>
        <v>0.34</v>
      </c>
      <c r="FY88" s="1000">
        <f t="shared" si="168"/>
        <v>0.43661971830985918</v>
      </c>
      <c r="FZ88" s="1000">
        <f t="shared" si="168"/>
        <v>0.49206349206349204</v>
      </c>
      <c r="GA88" s="1000">
        <f t="shared" si="168"/>
        <v>0.3243243243243244</v>
      </c>
      <c r="GB88" s="1000">
        <f t="shared" si="168"/>
        <v>0.31707317073170732</v>
      </c>
      <c r="GC88" s="1000">
        <f t="shared" si="168"/>
        <v>0.31707317073170732</v>
      </c>
      <c r="GD88" s="1000">
        <f t="shared" si="168"/>
        <v>0.24999999999999994</v>
      </c>
      <c r="GE88" s="1000">
        <f t="shared" si="168"/>
        <v>0.25714285714285717</v>
      </c>
      <c r="GF88" s="1000">
        <f t="shared" si="168"/>
        <v>0.25714285714285717</v>
      </c>
    </row>
    <row r="89" spans="117:188">
      <c r="DM89" s="1098">
        <v>19</v>
      </c>
      <c r="DN89" s="1098">
        <v>1</v>
      </c>
      <c r="DO89" s="1098" t="str">
        <f t="shared" si="132"/>
        <v>処遇加算なし特定加算なしベア加算なしから新加算Ⅰ</v>
      </c>
      <c r="DP89" s="1000">
        <f t="shared" ref="DP89:EV106" si="169">BY3-AN$21</f>
        <v>0.41700000000000004</v>
      </c>
      <c r="DQ89" s="1000">
        <f t="shared" si="169"/>
        <v>0.34300000000000003</v>
      </c>
      <c r="DR89" s="1000">
        <f t="shared" si="169"/>
        <v>0.41700000000000004</v>
      </c>
      <c r="DS89" s="1000">
        <f t="shared" si="169"/>
        <v>0.38200000000000001</v>
      </c>
      <c r="DT89" s="1000">
        <f t="shared" si="169"/>
        <v>0.223</v>
      </c>
      <c r="DU89" s="1000">
        <f t="shared" si="169"/>
        <v>8.0999999999999989e-002</v>
      </c>
      <c r="DV89" s="1000">
        <f t="shared" si="169"/>
        <v>0.159</v>
      </c>
      <c r="DW89" s="1000">
        <f t="shared" si="169"/>
        <v>0.159</v>
      </c>
      <c r="DX89" s="1000">
        <f t="shared" si="169"/>
        <v>0.13700000000000001</v>
      </c>
      <c r="DY89" s="1000">
        <f t="shared" si="169"/>
        <v>0.13800000000000001</v>
      </c>
      <c r="DZ89" s="1000">
        <f t="shared" si="169"/>
        <v>0.13800000000000001</v>
      </c>
      <c r="EA89" s="1000">
        <f t="shared" si="169"/>
        <v>0.10299999999999999</v>
      </c>
      <c r="EB89" s="1000">
        <f t="shared" si="169"/>
        <v>0.10299999999999999</v>
      </c>
      <c r="EC89" s="1000">
        <f t="shared" si="169"/>
        <v>9.6000000000000002e-002</v>
      </c>
      <c r="ED89" s="1000">
        <f t="shared" si="169"/>
        <v>9.2999999999999999e-002</v>
      </c>
      <c r="EE89" s="1000">
        <f t="shared" si="169"/>
        <v>0.10299999999999999</v>
      </c>
      <c r="EF89" s="1000">
        <f t="shared" si="169"/>
        <v>0.10299999999999999</v>
      </c>
      <c r="EG89" s="1000">
        <f t="shared" si="169"/>
        <v>0.14700000000000002</v>
      </c>
      <c r="EH89" s="1000">
        <f t="shared" si="169"/>
        <v>0.14700000000000002</v>
      </c>
      <c r="EI89" s="1000">
        <f t="shared" si="169"/>
        <v>0.21099999999999997</v>
      </c>
      <c r="EJ89" s="1000">
        <f t="shared" si="169"/>
        <v>0.13100000000000001</v>
      </c>
      <c r="EK89" s="1000">
        <f t="shared" si="169"/>
        <v>0.17599999999999999</v>
      </c>
      <c r="EL89" s="1000">
        <f t="shared" si="169"/>
        <v>0.13400000000000001</v>
      </c>
      <c r="EM89" s="1000">
        <f t="shared" si="169"/>
        <v>0.129</v>
      </c>
      <c r="EN89" s="1000">
        <f t="shared" si="169"/>
        <v>0.129</v>
      </c>
      <c r="EO89" s="1000">
        <f t="shared" si="169"/>
        <v>0.21100000000000002</v>
      </c>
      <c r="EP89" s="1000">
        <f t="shared" si="169"/>
        <v>0.191</v>
      </c>
      <c r="EQ89" s="1000">
        <f t="shared" si="169"/>
        <v>0.10100000000000001</v>
      </c>
      <c r="ER89" s="1000">
        <f t="shared" si="169"/>
        <v>0.125</v>
      </c>
      <c r="ES89" s="1000">
        <f t="shared" si="169"/>
        <v>0.125</v>
      </c>
      <c r="ET89" s="1000">
        <f t="shared" si="169"/>
        <v>0.107</v>
      </c>
      <c r="EU89" s="1000">
        <f t="shared" si="169"/>
        <v>0.105</v>
      </c>
      <c r="EV89" s="1000">
        <f t="shared" si="169"/>
        <v>0.104</v>
      </c>
      <c r="EY89" s="1098" t="s">
        <v>2278</v>
      </c>
      <c r="EZ89" s="1106">
        <f t="shared" ref="EZ89:GF89" si="170">DP89/BY3</f>
        <v>1</v>
      </c>
      <c r="FA89" s="1106">
        <f t="shared" si="170"/>
        <v>1</v>
      </c>
      <c r="FB89" s="1106">
        <f t="shared" si="170"/>
        <v>1</v>
      </c>
      <c r="FC89" s="1106">
        <f t="shared" si="170"/>
        <v>1</v>
      </c>
      <c r="FD89" s="1106">
        <f t="shared" si="170"/>
        <v>1</v>
      </c>
      <c r="FE89" s="1106">
        <f t="shared" si="170"/>
        <v>1</v>
      </c>
      <c r="FF89" s="1106">
        <f t="shared" si="170"/>
        <v>1</v>
      </c>
      <c r="FG89" s="1106">
        <f t="shared" si="170"/>
        <v>1</v>
      </c>
      <c r="FH89" s="1106">
        <f t="shared" si="170"/>
        <v>1</v>
      </c>
      <c r="FI89" s="1106">
        <f t="shared" si="170"/>
        <v>1</v>
      </c>
      <c r="FJ89" s="1106">
        <f t="shared" si="170"/>
        <v>1</v>
      </c>
      <c r="FK89" s="1106">
        <f t="shared" si="170"/>
        <v>1</v>
      </c>
      <c r="FL89" s="1106">
        <f t="shared" si="170"/>
        <v>1</v>
      </c>
      <c r="FM89" s="1106">
        <f t="shared" si="170"/>
        <v>1</v>
      </c>
      <c r="FN89" s="1106">
        <f t="shared" si="170"/>
        <v>1</v>
      </c>
      <c r="FO89" s="1106">
        <f t="shared" si="170"/>
        <v>1</v>
      </c>
      <c r="FP89" s="1106">
        <f t="shared" si="170"/>
        <v>1</v>
      </c>
      <c r="FQ89" s="1106">
        <f t="shared" si="170"/>
        <v>1</v>
      </c>
      <c r="FR89" s="1106">
        <f t="shared" si="170"/>
        <v>1</v>
      </c>
      <c r="FS89" s="1106">
        <f t="shared" si="170"/>
        <v>1</v>
      </c>
      <c r="FT89" s="1106">
        <f t="shared" si="170"/>
        <v>1</v>
      </c>
      <c r="FU89" s="1106">
        <f t="shared" si="170"/>
        <v>1</v>
      </c>
      <c r="FV89" s="1106">
        <f t="shared" si="170"/>
        <v>1</v>
      </c>
      <c r="FW89" s="1106">
        <f t="shared" si="170"/>
        <v>1</v>
      </c>
      <c r="FX89" s="1106">
        <f t="shared" si="170"/>
        <v>1</v>
      </c>
      <c r="FY89" s="1106">
        <f t="shared" si="170"/>
        <v>1</v>
      </c>
      <c r="FZ89" s="1106">
        <f t="shared" si="170"/>
        <v>1</v>
      </c>
      <c r="GA89" s="1106">
        <f t="shared" si="170"/>
        <v>1</v>
      </c>
      <c r="GB89" s="1106">
        <f t="shared" si="170"/>
        <v>1</v>
      </c>
      <c r="GC89" s="1106">
        <f t="shared" si="170"/>
        <v>1</v>
      </c>
      <c r="GD89" s="1106">
        <f t="shared" si="170"/>
        <v>1</v>
      </c>
      <c r="GE89" s="1106">
        <f t="shared" si="170"/>
        <v>1</v>
      </c>
      <c r="GF89" s="1106">
        <f t="shared" si="170"/>
        <v>1</v>
      </c>
    </row>
    <row r="90" spans="117:188">
      <c r="DM90" s="1098">
        <v>19</v>
      </c>
      <c r="DN90" s="1098">
        <v>2</v>
      </c>
      <c r="DO90" s="1098" t="str">
        <f t="shared" si="132"/>
        <v>処遇加算なし特定加算なしベア加算なしから新加算Ⅱ</v>
      </c>
      <c r="DP90" s="1000">
        <f t="shared" si="169"/>
        <v>0.40200000000000002</v>
      </c>
      <c r="DQ90" s="1000">
        <f t="shared" si="169"/>
        <v>0.32800000000000001</v>
      </c>
      <c r="DR90" s="1000">
        <f t="shared" si="169"/>
        <v>0.40200000000000002</v>
      </c>
      <c r="DS90" s="1000">
        <f t="shared" si="169"/>
        <v>0.36699999999999999</v>
      </c>
      <c r="DT90" s="1000" t="e">
        <f t="shared" si="169"/>
        <v>#VALUE!</v>
      </c>
      <c r="DU90" s="1000">
        <f t="shared" si="169"/>
        <v>7.9999999999999988e-002</v>
      </c>
      <c r="DV90" s="1000" t="e">
        <f t="shared" si="169"/>
        <v>#VALUE!</v>
      </c>
      <c r="DW90" s="1000" t="e">
        <f t="shared" si="169"/>
        <v>#VALUE!</v>
      </c>
      <c r="DX90" s="1000">
        <f t="shared" si="169"/>
        <v>0.13500000000000001</v>
      </c>
      <c r="DY90" s="1000">
        <f t="shared" si="169"/>
        <v>0.13400000000000001</v>
      </c>
      <c r="DZ90" s="1000">
        <f t="shared" si="169"/>
        <v>0.13400000000000001</v>
      </c>
      <c r="EA90" s="1000">
        <f t="shared" si="169"/>
        <v>0.10099999999999999</v>
      </c>
      <c r="EB90" s="1000">
        <f t="shared" si="169"/>
        <v>0.10099999999999999</v>
      </c>
      <c r="EC90" s="1000">
        <f t="shared" si="169"/>
        <v>9.4e-002</v>
      </c>
      <c r="ED90" s="1000">
        <f t="shared" si="169"/>
        <v>9.0999999999999998e-002</v>
      </c>
      <c r="EE90" s="1000" t="e">
        <f t="shared" si="169"/>
        <v>#VALUE!</v>
      </c>
      <c r="EF90" s="1000">
        <f t="shared" si="169"/>
        <v>0.10099999999999999</v>
      </c>
      <c r="EG90" s="1000">
        <f t="shared" si="169"/>
        <v>0.14400000000000002</v>
      </c>
      <c r="EH90" s="1000">
        <f t="shared" si="169"/>
        <v>0.14400000000000002</v>
      </c>
      <c r="EI90" s="1000">
        <f t="shared" si="169"/>
        <v>0.20799999999999996</v>
      </c>
      <c r="EJ90" s="1000">
        <f t="shared" si="169"/>
        <v>0.128</v>
      </c>
      <c r="EK90" s="1000">
        <f t="shared" si="169"/>
        <v>0.17299999999999999</v>
      </c>
      <c r="EL90" s="1000">
        <f t="shared" si="169"/>
        <v>0.13100000000000001</v>
      </c>
      <c r="EM90" s="1000" t="e">
        <f t="shared" si="169"/>
        <v>#VALUE!</v>
      </c>
      <c r="EN90" s="1000" t="e">
        <f t="shared" si="169"/>
        <v>#VALUE!</v>
      </c>
      <c r="EO90" s="1000">
        <f t="shared" si="169"/>
        <v>0.20700000000000002</v>
      </c>
      <c r="EP90" s="1000">
        <f t="shared" si="169"/>
        <v>0.187</v>
      </c>
      <c r="EQ90" s="1000" t="e">
        <f t="shared" si="169"/>
        <v>#VALUE!</v>
      </c>
      <c r="ER90" s="1000" t="e">
        <f t="shared" si="169"/>
        <v>#VALUE!</v>
      </c>
      <c r="ES90" s="1000" t="e">
        <f t="shared" si="169"/>
        <v>#VALUE!</v>
      </c>
      <c r="ET90" s="1000" t="e">
        <f t="shared" si="169"/>
        <v>#VALUE!</v>
      </c>
      <c r="EU90" s="1000" t="e">
        <f t="shared" si="169"/>
        <v>#VALUE!</v>
      </c>
      <c r="EV90" s="1000" t="e">
        <f t="shared" si="169"/>
        <v>#VALUE!</v>
      </c>
      <c r="EY90" s="1098" t="s">
        <v>2279</v>
      </c>
      <c r="EZ90" s="1106">
        <f t="shared" ref="EZ90:FC106" si="171">DP90/BY4</f>
        <v>1</v>
      </c>
      <c r="FA90" s="1106">
        <f t="shared" si="171"/>
        <v>1</v>
      </c>
      <c r="FB90" s="1106">
        <f t="shared" si="171"/>
        <v>1</v>
      </c>
      <c r="FC90" s="1106">
        <f t="shared" si="171"/>
        <v>1</v>
      </c>
      <c r="FD90" s="1021" t="s">
        <v>2187</v>
      </c>
      <c r="FE90" s="1106">
        <f t="shared" ref="FE90:FE106" si="172">DU90/CD4</f>
        <v>1</v>
      </c>
      <c r="FF90" s="1021" t="s">
        <v>2187</v>
      </c>
      <c r="FG90" s="1021" t="s">
        <v>2187</v>
      </c>
      <c r="FH90" s="1106">
        <f t="shared" ref="FH90:FN92" si="173">DX90/CG4</f>
        <v>1</v>
      </c>
      <c r="FI90" s="1106">
        <f t="shared" si="173"/>
        <v>1</v>
      </c>
      <c r="FJ90" s="1106">
        <f t="shared" si="173"/>
        <v>1</v>
      </c>
      <c r="FK90" s="1106">
        <f t="shared" si="173"/>
        <v>1</v>
      </c>
      <c r="FL90" s="1106">
        <f t="shared" si="173"/>
        <v>1</v>
      </c>
      <c r="FM90" s="1106">
        <f t="shared" si="173"/>
        <v>1</v>
      </c>
      <c r="FN90" s="1106">
        <f t="shared" si="173"/>
        <v>1</v>
      </c>
      <c r="FO90" s="1021" t="s">
        <v>2187</v>
      </c>
      <c r="FP90" s="1106">
        <f t="shared" ref="FP90:FV106" si="174">EF90/CO4</f>
        <v>1</v>
      </c>
      <c r="FQ90" s="1106">
        <f t="shared" si="174"/>
        <v>1</v>
      </c>
      <c r="FR90" s="1106">
        <f t="shared" si="174"/>
        <v>1</v>
      </c>
      <c r="FS90" s="1106">
        <f t="shared" si="174"/>
        <v>1</v>
      </c>
      <c r="FT90" s="1106">
        <f t="shared" si="174"/>
        <v>1</v>
      </c>
      <c r="FU90" s="1106">
        <f t="shared" si="174"/>
        <v>1</v>
      </c>
      <c r="FV90" s="1106">
        <f t="shared" si="174"/>
        <v>1</v>
      </c>
      <c r="FW90" s="1021" t="s">
        <v>2187</v>
      </c>
      <c r="FX90" s="1021" t="s">
        <v>2187</v>
      </c>
      <c r="FY90" s="1106">
        <f t="shared" ref="FY90:FZ106" si="175">EO90/CX4</f>
        <v>1</v>
      </c>
      <c r="FZ90" s="1106">
        <f t="shared" si="175"/>
        <v>1</v>
      </c>
      <c r="GA90" s="1021" t="s">
        <v>2187</v>
      </c>
      <c r="GB90" s="1021" t="s">
        <v>2187</v>
      </c>
      <c r="GC90" s="1021" t="s">
        <v>2187</v>
      </c>
      <c r="GD90" s="1021" t="s">
        <v>2187</v>
      </c>
      <c r="GE90" s="1021" t="s">
        <v>2187</v>
      </c>
      <c r="GF90" s="1021" t="s">
        <v>2187</v>
      </c>
    </row>
    <row r="91" spans="117:188">
      <c r="DM91" s="1098">
        <v>19</v>
      </c>
      <c r="DN91" s="1098">
        <v>3</v>
      </c>
      <c r="DO91" s="1098" t="str">
        <f t="shared" si="132"/>
        <v>処遇加算なし特定加算なしベア加算なしから新加算Ⅲ</v>
      </c>
      <c r="DP91" s="1000">
        <f t="shared" si="169"/>
        <v>0.34700000000000003</v>
      </c>
      <c r="DQ91" s="1000">
        <f t="shared" si="169"/>
        <v>0.27300000000000002</v>
      </c>
      <c r="DR91" s="1000">
        <f t="shared" si="169"/>
        <v>0.34700000000000003</v>
      </c>
      <c r="DS91" s="1000">
        <f t="shared" si="169"/>
        <v>0.312</v>
      </c>
      <c r="DT91" s="1000">
        <f t="shared" si="169"/>
        <v>0.16200000000000001</v>
      </c>
      <c r="DU91" s="1000">
        <f t="shared" si="169"/>
        <v>6.699999999999999e-002</v>
      </c>
      <c r="DV91" s="1000">
        <f t="shared" si="169"/>
        <v>0.13799999999999998</v>
      </c>
      <c r="DW91" s="1000">
        <f t="shared" si="169"/>
        <v>0.13799999999999998</v>
      </c>
      <c r="DX91" s="1000">
        <f t="shared" si="169"/>
        <v>0.11599999999999999</v>
      </c>
      <c r="DY91" s="1000">
        <f t="shared" si="169"/>
        <v>9.8000000000000004e-002</v>
      </c>
      <c r="DZ91" s="1000">
        <f t="shared" si="169"/>
        <v>9.8000000000000004e-002</v>
      </c>
      <c r="EA91" s="1000">
        <f t="shared" si="169"/>
        <v>8.5999999999999993e-002</v>
      </c>
      <c r="EB91" s="1000">
        <f t="shared" si="169"/>
        <v>8.5999999999999993e-002</v>
      </c>
      <c r="EC91" s="1000">
        <f t="shared" si="169"/>
        <v>7.9000000000000001e-002</v>
      </c>
      <c r="ED91" s="1000">
        <f t="shared" si="169"/>
        <v>7.5999999999999998e-002</v>
      </c>
      <c r="EE91" s="1000">
        <f t="shared" si="169"/>
        <v>8.5999999999999993e-002</v>
      </c>
      <c r="EF91" s="1000">
        <f t="shared" si="169"/>
        <v>8.5999999999999993e-002</v>
      </c>
      <c r="EG91" s="1000">
        <f t="shared" si="169"/>
        <v>0.128</v>
      </c>
      <c r="EH91" s="1000">
        <f t="shared" si="169"/>
        <v>0.128</v>
      </c>
      <c r="EI91" s="1000">
        <f t="shared" si="169"/>
        <v>0.192</v>
      </c>
      <c r="EJ91" s="1000">
        <f t="shared" si="169"/>
        <v>0.11800000000000001</v>
      </c>
      <c r="EK91" s="1000">
        <f t="shared" si="169"/>
        <v>0.16299999999999998</v>
      </c>
      <c r="EL91" s="1000">
        <f t="shared" si="169"/>
        <v>0.12100000000000001</v>
      </c>
      <c r="EM91" s="1000">
        <f t="shared" si="169"/>
        <v>0.11800000000000001</v>
      </c>
      <c r="EN91" s="1000">
        <f t="shared" si="169"/>
        <v>0.11800000000000001</v>
      </c>
      <c r="EO91" s="1000">
        <f t="shared" si="169"/>
        <v>0.16800000000000001</v>
      </c>
      <c r="EP91" s="1000">
        <f t="shared" si="169"/>
        <v>0.14799999999999999</v>
      </c>
      <c r="EQ91" s="1000">
        <f t="shared" si="169"/>
        <v>8.4000000000000005e-002</v>
      </c>
      <c r="ER91" s="1000">
        <f t="shared" si="169"/>
        <v>9.9000000000000005e-002</v>
      </c>
      <c r="ES91" s="1000">
        <f t="shared" si="169"/>
        <v>9.9000000000000005e-002</v>
      </c>
      <c r="ET91" s="1000">
        <f t="shared" si="169"/>
        <v>8.8999999999999996e-002</v>
      </c>
      <c r="EU91" s="1000">
        <f t="shared" si="169"/>
        <v>8.6999999999999994e-002</v>
      </c>
      <c r="EV91" s="1000">
        <f t="shared" si="169"/>
        <v>8.5999999999999993e-002</v>
      </c>
      <c r="EY91" s="1098" t="s">
        <v>2280</v>
      </c>
      <c r="EZ91" s="1106">
        <f t="shared" si="171"/>
        <v>1</v>
      </c>
      <c r="FA91" s="1106">
        <f t="shared" si="171"/>
        <v>1</v>
      </c>
      <c r="FB91" s="1106">
        <f t="shared" si="171"/>
        <v>1</v>
      </c>
      <c r="FC91" s="1106">
        <f t="shared" si="171"/>
        <v>1</v>
      </c>
      <c r="FD91" s="1106">
        <f>DT91/CC5</f>
        <v>1</v>
      </c>
      <c r="FE91" s="1106">
        <f t="shared" si="172"/>
        <v>1</v>
      </c>
      <c r="FF91" s="1106">
        <f t="shared" ref="FF91:FG94" si="176">DV91/CE5</f>
        <v>1</v>
      </c>
      <c r="FG91" s="1106">
        <f t="shared" si="176"/>
        <v>1</v>
      </c>
      <c r="FH91" s="1106">
        <f t="shared" si="173"/>
        <v>1</v>
      </c>
      <c r="FI91" s="1106">
        <f t="shared" si="173"/>
        <v>1</v>
      </c>
      <c r="FJ91" s="1106">
        <f t="shared" si="173"/>
        <v>1</v>
      </c>
      <c r="FK91" s="1106">
        <f t="shared" si="173"/>
        <v>1</v>
      </c>
      <c r="FL91" s="1106">
        <f t="shared" si="173"/>
        <v>1</v>
      </c>
      <c r="FM91" s="1106">
        <f t="shared" si="173"/>
        <v>1</v>
      </c>
      <c r="FN91" s="1106">
        <f t="shared" si="173"/>
        <v>1</v>
      </c>
      <c r="FO91" s="1106">
        <f>EE91/CN5</f>
        <v>1</v>
      </c>
      <c r="FP91" s="1106">
        <f t="shared" si="174"/>
        <v>1</v>
      </c>
      <c r="FQ91" s="1106">
        <f t="shared" si="174"/>
        <v>1</v>
      </c>
      <c r="FR91" s="1106">
        <f t="shared" si="174"/>
        <v>1</v>
      </c>
      <c r="FS91" s="1106">
        <f t="shared" si="174"/>
        <v>1</v>
      </c>
      <c r="FT91" s="1106">
        <f t="shared" si="174"/>
        <v>1</v>
      </c>
      <c r="FU91" s="1106">
        <f t="shared" si="174"/>
        <v>1</v>
      </c>
      <c r="FV91" s="1106">
        <f t="shared" si="174"/>
        <v>1</v>
      </c>
      <c r="FW91" s="1106">
        <f t="shared" ref="FW91:FX94" si="177">EM91/CV5</f>
        <v>1</v>
      </c>
      <c r="FX91" s="1106">
        <f t="shared" si="177"/>
        <v>1</v>
      </c>
      <c r="FY91" s="1106">
        <f t="shared" si="175"/>
        <v>1</v>
      </c>
      <c r="FZ91" s="1106">
        <f t="shared" si="175"/>
        <v>1</v>
      </c>
      <c r="GA91" s="1106">
        <f t="shared" ref="GA91:GF94" si="178">EQ91/CZ5</f>
        <v>1</v>
      </c>
      <c r="GB91" s="1106">
        <f t="shared" si="178"/>
        <v>1</v>
      </c>
      <c r="GC91" s="1106">
        <f t="shared" si="178"/>
        <v>1</v>
      </c>
      <c r="GD91" s="1106">
        <f t="shared" si="178"/>
        <v>1</v>
      </c>
      <c r="GE91" s="1106">
        <f t="shared" si="178"/>
        <v>1</v>
      </c>
      <c r="GF91" s="1106">
        <f t="shared" si="178"/>
        <v>1</v>
      </c>
    </row>
    <row r="92" spans="117:188">
      <c r="DM92" s="1098">
        <v>19</v>
      </c>
      <c r="DN92" s="1098">
        <v>4</v>
      </c>
      <c r="DO92" s="1098" t="str">
        <f t="shared" si="132"/>
        <v>処遇加算なし特定加算なしベア加算なしから新加算Ⅳ</v>
      </c>
      <c r="DP92" s="1000">
        <f t="shared" si="169"/>
        <v>0.27300000000000002</v>
      </c>
      <c r="DQ92" s="1000">
        <f t="shared" si="169"/>
        <v>0.219</v>
      </c>
      <c r="DR92" s="1000">
        <f t="shared" si="169"/>
        <v>0.27300000000000002</v>
      </c>
      <c r="DS92" s="1000">
        <f t="shared" si="169"/>
        <v>0.24799999999999997</v>
      </c>
      <c r="DT92" s="1000">
        <f t="shared" si="169"/>
        <v>0.13800000000000001</v>
      </c>
      <c r="DU92" s="1000">
        <f t="shared" si="169"/>
        <v>5.4999999999999993e-002</v>
      </c>
      <c r="DV92" s="1000">
        <f t="shared" si="169"/>
        <v>0.11499999999999999</v>
      </c>
      <c r="DW92" s="1000">
        <f t="shared" si="169"/>
        <v>0.11499999999999999</v>
      </c>
      <c r="DX92" s="1000">
        <f t="shared" si="169"/>
        <v>9.9000000000000005e-002</v>
      </c>
      <c r="DY92" s="1000">
        <f t="shared" si="169"/>
        <v>8.e-002</v>
      </c>
      <c r="DZ92" s="1000">
        <f t="shared" si="169"/>
        <v>8.e-002</v>
      </c>
      <c r="EA92" s="1000">
        <f t="shared" si="169"/>
        <v>6.8999999999999992e-002</v>
      </c>
      <c r="EB92" s="1000">
        <f t="shared" si="169"/>
        <v>6.8999999999999992e-002</v>
      </c>
      <c r="EC92" s="1000">
        <f t="shared" si="169"/>
        <v>6.3e-002</v>
      </c>
      <c r="ED92" s="1000">
        <f t="shared" si="169"/>
        <v>6.2e-002</v>
      </c>
      <c r="EE92" s="1000">
        <f t="shared" si="169"/>
        <v>6.8999999999999992e-002</v>
      </c>
      <c r="EF92" s="1000">
        <f t="shared" si="169"/>
        <v>6.8999999999999992e-002</v>
      </c>
      <c r="EG92" s="1000">
        <f t="shared" si="169"/>
        <v>0.105</v>
      </c>
      <c r="EH92" s="1000">
        <f t="shared" si="169"/>
        <v>0.105</v>
      </c>
      <c r="EI92" s="1000">
        <f t="shared" si="169"/>
        <v>0.15200000000000002</v>
      </c>
      <c r="EJ92" s="1000">
        <f t="shared" si="169"/>
        <v>9.6000000000000002e-002</v>
      </c>
      <c r="EK92" s="1000">
        <f t="shared" si="169"/>
        <v>0.129</v>
      </c>
      <c r="EL92" s="1000">
        <f t="shared" si="169"/>
        <v>9.8000000000000004e-002</v>
      </c>
      <c r="EM92" s="1000">
        <f t="shared" si="169"/>
        <v>9.6000000000000002e-002</v>
      </c>
      <c r="EN92" s="1000">
        <f t="shared" si="169"/>
        <v>9.6000000000000002e-002</v>
      </c>
      <c r="EO92" s="1000">
        <f t="shared" si="169"/>
        <v>0.14099999999999999</v>
      </c>
      <c r="EP92" s="1000">
        <f t="shared" si="169"/>
        <v>0.127</v>
      </c>
      <c r="EQ92" s="1000">
        <f t="shared" si="169"/>
        <v>6.7000000000000004e-002</v>
      </c>
      <c r="ER92" s="1000">
        <f t="shared" si="169"/>
        <v>8.1000000000000003e-002</v>
      </c>
      <c r="ES92" s="1000">
        <f t="shared" si="169"/>
        <v>8.1000000000000003e-002</v>
      </c>
      <c r="ET92" s="1000">
        <f t="shared" si="169"/>
        <v>7.0999999999999994e-002</v>
      </c>
      <c r="EU92" s="1000">
        <f t="shared" si="169"/>
        <v>6.8999999999999992e-002</v>
      </c>
      <c r="EV92" s="1000">
        <f t="shared" si="169"/>
        <v>6.8999999999999992e-002</v>
      </c>
      <c r="EY92" s="1098" t="s">
        <v>2281</v>
      </c>
      <c r="EZ92" s="1106">
        <f t="shared" si="171"/>
        <v>1</v>
      </c>
      <c r="FA92" s="1106">
        <f t="shared" si="171"/>
        <v>1</v>
      </c>
      <c r="FB92" s="1106">
        <f t="shared" si="171"/>
        <v>1</v>
      </c>
      <c r="FC92" s="1106">
        <f t="shared" si="171"/>
        <v>1</v>
      </c>
      <c r="FD92" s="1106">
        <f>DT92/CC6</f>
        <v>1</v>
      </c>
      <c r="FE92" s="1106">
        <f t="shared" si="172"/>
        <v>1</v>
      </c>
      <c r="FF92" s="1106">
        <f t="shared" si="176"/>
        <v>1</v>
      </c>
      <c r="FG92" s="1106">
        <f t="shared" si="176"/>
        <v>1</v>
      </c>
      <c r="FH92" s="1106">
        <f t="shared" si="173"/>
        <v>1</v>
      </c>
      <c r="FI92" s="1106">
        <f t="shared" si="173"/>
        <v>1</v>
      </c>
      <c r="FJ92" s="1106">
        <f t="shared" si="173"/>
        <v>1</v>
      </c>
      <c r="FK92" s="1106">
        <f t="shared" si="173"/>
        <v>1</v>
      </c>
      <c r="FL92" s="1106">
        <f t="shared" si="173"/>
        <v>1</v>
      </c>
      <c r="FM92" s="1106">
        <f t="shared" si="173"/>
        <v>1</v>
      </c>
      <c r="FN92" s="1106">
        <f t="shared" si="173"/>
        <v>1</v>
      </c>
      <c r="FO92" s="1106">
        <f>EE92/CN6</f>
        <v>1</v>
      </c>
      <c r="FP92" s="1106">
        <f t="shared" si="174"/>
        <v>1</v>
      </c>
      <c r="FQ92" s="1106">
        <f t="shared" si="174"/>
        <v>1</v>
      </c>
      <c r="FR92" s="1106">
        <f t="shared" si="174"/>
        <v>1</v>
      </c>
      <c r="FS92" s="1106">
        <f t="shared" si="174"/>
        <v>1</v>
      </c>
      <c r="FT92" s="1106">
        <f t="shared" si="174"/>
        <v>1</v>
      </c>
      <c r="FU92" s="1106">
        <f t="shared" si="174"/>
        <v>1</v>
      </c>
      <c r="FV92" s="1106">
        <f t="shared" si="174"/>
        <v>1</v>
      </c>
      <c r="FW92" s="1106">
        <f t="shared" si="177"/>
        <v>1</v>
      </c>
      <c r="FX92" s="1106">
        <f t="shared" si="177"/>
        <v>1</v>
      </c>
      <c r="FY92" s="1106">
        <f t="shared" si="175"/>
        <v>1</v>
      </c>
      <c r="FZ92" s="1106">
        <f t="shared" si="175"/>
        <v>1</v>
      </c>
      <c r="GA92" s="1106">
        <f t="shared" si="178"/>
        <v>1</v>
      </c>
      <c r="GB92" s="1106">
        <f t="shared" si="178"/>
        <v>1</v>
      </c>
      <c r="GC92" s="1106">
        <f t="shared" si="178"/>
        <v>1</v>
      </c>
      <c r="GD92" s="1106">
        <f t="shared" si="178"/>
        <v>1</v>
      </c>
      <c r="GE92" s="1106">
        <f t="shared" si="178"/>
        <v>1</v>
      </c>
      <c r="GF92" s="1106">
        <f t="shared" si="178"/>
        <v>1</v>
      </c>
    </row>
    <row r="93" spans="117:188" ht="24">
      <c r="DM93" s="1098">
        <v>19</v>
      </c>
      <c r="DN93" s="1098">
        <v>5</v>
      </c>
      <c r="DO93" s="1098" t="str">
        <f t="shared" si="132"/>
        <v>処遇加算なし特定加算なしベア加算なしから新加算Ⅴ（１）</v>
      </c>
      <c r="DP93" s="1000">
        <f t="shared" si="169"/>
        <v>0.37200000000000005</v>
      </c>
      <c r="DQ93" s="1000">
        <f t="shared" si="169"/>
        <v>0.29800000000000004</v>
      </c>
      <c r="DR93" s="1000">
        <f t="shared" si="169"/>
        <v>0.37200000000000005</v>
      </c>
      <c r="DS93" s="1000">
        <f t="shared" si="169"/>
        <v>0.33700000000000002</v>
      </c>
      <c r="DT93" s="1000">
        <f t="shared" si="169"/>
        <v>0.17799999999999999</v>
      </c>
      <c r="DU93" s="1000">
        <f t="shared" si="169"/>
        <v>6.9999999999999993e-002</v>
      </c>
      <c r="DV93" s="1000">
        <f t="shared" si="169"/>
        <v>0.13100000000000001</v>
      </c>
      <c r="DW93" s="1000">
        <f t="shared" si="169"/>
        <v>0.13100000000000001</v>
      </c>
      <c r="DX93" s="1000">
        <f t="shared" si="169"/>
        <v>0.10900000000000001</v>
      </c>
      <c r="DY93" s="1000">
        <f t="shared" si="169"/>
        <v>0.12000000000000001</v>
      </c>
      <c r="DZ93" s="1000">
        <f t="shared" si="169"/>
        <v>0.12000000000000001</v>
      </c>
      <c r="EA93" s="1000" t="e">
        <f t="shared" si="169"/>
        <v>#VALUE!</v>
      </c>
      <c r="EB93" s="1000">
        <f t="shared" si="169"/>
        <v>9.e-002</v>
      </c>
      <c r="EC93" s="1000">
        <f t="shared" si="169"/>
        <v>8.3000000000000004e-002</v>
      </c>
      <c r="ED93" s="1000">
        <f t="shared" si="169"/>
        <v>8.e-002</v>
      </c>
      <c r="EE93" s="1000">
        <f t="shared" si="169"/>
        <v>9.e-002</v>
      </c>
      <c r="EF93" s="1000">
        <f t="shared" si="169"/>
        <v>9.e-002</v>
      </c>
      <c r="EG93" s="1000">
        <f t="shared" si="169"/>
        <v>0.121</v>
      </c>
      <c r="EH93" s="1000">
        <f t="shared" si="169"/>
        <v>0.121</v>
      </c>
      <c r="EI93" s="1000">
        <f t="shared" si="169"/>
        <v>0.185</v>
      </c>
      <c r="EJ93" s="1000">
        <f t="shared" si="169"/>
        <v>0.111</v>
      </c>
      <c r="EK93" s="1000">
        <f t="shared" si="169"/>
        <v>0.15600000000000003</v>
      </c>
      <c r="EL93" s="1000">
        <f t="shared" si="169"/>
        <v>0.114</v>
      </c>
      <c r="EM93" s="1000">
        <f t="shared" si="169"/>
        <v>0.109</v>
      </c>
      <c r="EN93" s="1000">
        <f t="shared" si="169"/>
        <v>0.109</v>
      </c>
      <c r="EO93" s="1000">
        <f t="shared" si="169"/>
        <v>0.17300000000000001</v>
      </c>
      <c r="EP93" s="1000">
        <f t="shared" si="169"/>
        <v>0.153</v>
      </c>
      <c r="EQ93" s="1000">
        <f t="shared" si="169"/>
        <v>9.0000000000000011e-002</v>
      </c>
      <c r="ER93" s="1000">
        <f t="shared" si="169"/>
        <v>0.107</v>
      </c>
      <c r="ES93" s="1000">
        <f t="shared" si="169"/>
        <v>0.107</v>
      </c>
      <c r="ET93" s="1000">
        <f t="shared" si="169"/>
        <v>9.4e-002</v>
      </c>
      <c r="EU93" s="1000">
        <f t="shared" si="169"/>
        <v>9.1999999999999998e-002</v>
      </c>
      <c r="EV93" s="1000">
        <f t="shared" si="169"/>
        <v>9.0999999999999998e-002</v>
      </c>
      <c r="EY93" s="1098" t="s">
        <v>2282</v>
      </c>
      <c r="EZ93" s="1106">
        <f t="shared" si="171"/>
        <v>1</v>
      </c>
      <c r="FA93" s="1106">
        <f t="shared" si="171"/>
        <v>1</v>
      </c>
      <c r="FB93" s="1106">
        <f t="shared" si="171"/>
        <v>1</v>
      </c>
      <c r="FC93" s="1106">
        <f t="shared" si="171"/>
        <v>1</v>
      </c>
      <c r="FD93" s="1106">
        <f>DT93/CC7</f>
        <v>1</v>
      </c>
      <c r="FE93" s="1106">
        <f t="shared" si="172"/>
        <v>1</v>
      </c>
      <c r="FF93" s="1106">
        <f t="shared" si="176"/>
        <v>1</v>
      </c>
      <c r="FG93" s="1106">
        <f t="shared" si="176"/>
        <v>1</v>
      </c>
      <c r="FH93" s="1106">
        <f t="shared" ref="FH93:FJ106" si="179">DX93/CG7</f>
        <v>1</v>
      </c>
      <c r="FI93" s="1106">
        <f t="shared" si="179"/>
        <v>1</v>
      </c>
      <c r="FJ93" s="1106">
        <f t="shared" si="179"/>
        <v>1</v>
      </c>
      <c r="FK93" s="1021" t="s">
        <v>2187</v>
      </c>
      <c r="FL93" s="1106">
        <f t="shared" ref="FL93:FN106" si="180">EB93/CK7</f>
        <v>1</v>
      </c>
      <c r="FM93" s="1106">
        <f t="shared" si="180"/>
        <v>1</v>
      </c>
      <c r="FN93" s="1106">
        <f t="shared" si="180"/>
        <v>1</v>
      </c>
      <c r="FO93" s="1106">
        <f>EE93/CN7</f>
        <v>1</v>
      </c>
      <c r="FP93" s="1106">
        <f t="shared" si="174"/>
        <v>1</v>
      </c>
      <c r="FQ93" s="1106">
        <f t="shared" si="174"/>
        <v>1</v>
      </c>
      <c r="FR93" s="1106">
        <f t="shared" si="174"/>
        <v>1</v>
      </c>
      <c r="FS93" s="1106">
        <f t="shared" si="174"/>
        <v>1</v>
      </c>
      <c r="FT93" s="1106">
        <f t="shared" si="174"/>
        <v>1</v>
      </c>
      <c r="FU93" s="1106">
        <f t="shared" si="174"/>
        <v>1</v>
      </c>
      <c r="FV93" s="1106">
        <f t="shared" si="174"/>
        <v>1</v>
      </c>
      <c r="FW93" s="1106">
        <f t="shared" si="177"/>
        <v>1</v>
      </c>
      <c r="FX93" s="1106">
        <f t="shared" si="177"/>
        <v>1</v>
      </c>
      <c r="FY93" s="1106">
        <f t="shared" si="175"/>
        <v>1</v>
      </c>
      <c r="FZ93" s="1106">
        <f t="shared" si="175"/>
        <v>1</v>
      </c>
      <c r="GA93" s="1106">
        <f t="shared" si="178"/>
        <v>1</v>
      </c>
      <c r="GB93" s="1106">
        <f t="shared" si="178"/>
        <v>1</v>
      </c>
      <c r="GC93" s="1106">
        <f t="shared" si="178"/>
        <v>1</v>
      </c>
      <c r="GD93" s="1106">
        <f t="shared" si="178"/>
        <v>1</v>
      </c>
      <c r="GE93" s="1106">
        <f t="shared" si="178"/>
        <v>1</v>
      </c>
      <c r="GF93" s="1106">
        <f t="shared" si="178"/>
        <v>1</v>
      </c>
    </row>
    <row r="94" spans="117:188" ht="24">
      <c r="DM94" s="1098">
        <v>19</v>
      </c>
      <c r="DN94" s="1098">
        <v>6</v>
      </c>
      <c r="DO94" s="1098" t="str">
        <f t="shared" si="132"/>
        <v>処遇加算なし特定加算なしベア加算なしから新加算Ⅴ（２）</v>
      </c>
      <c r="DP94" s="1000">
        <f t="shared" si="169"/>
        <v>0.34300000000000003</v>
      </c>
      <c r="DQ94" s="1000">
        <f t="shared" si="169"/>
        <v>0.28900000000000003</v>
      </c>
      <c r="DR94" s="1000">
        <f t="shared" si="169"/>
        <v>0.34300000000000003</v>
      </c>
      <c r="DS94" s="1000">
        <f t="shared" si="169"/>
        <v>0.318</v>
      </c>
      <c r="DT94" s="1000">
        <f t="shared" si="169"/>
        <v>0.19899999999999998</v>
      </c>
      <c r="DU94" s="1000">
        <f t="shared" si="169"/>
        <v>6.8999999999999992e-002</v>
      </c>
      <c r="DV94" s="1000">
        <f t="shared" si="169"/>
        <v>0.13600000000000001</v>
      </c>
      <c r="DW94" s="1000">
        <f t="shared" si="169"/>
        <v>0.13600000000000001</v>
      </c>
      <c r="DX94" s="1000">
        <f t="shared" si="169"/>
        <v>0.12</v>
      </c>
      <c r="DY94" s="1000">
        <f t="shared" si="169"/>
        <v>0.12</v>
      </c>
      <c r="DZ94" s="1000">
        <f t="shared" si="169"/>
        <v>0.12</v>
      </c>
      <c r="EA94" s="1000" t="e">
        <f t="shared" si="169"/>
        <v>#VALUE!</v>
      </c>
      <c r="EB94" s="1000">
        <f t="shared" si="169"/>
        <v>8.5999999999999993e-002</v>
      </c>
      <c r="EC94" s="1000">
        <f t="shared" si="169"/>
        <v>8.e-002</v>
      </c>
      <c r="ED94" s="1000">
        <f t="shared" si="169"/>
        <v>7.9000000000000001e-002</v>
      </c>
      <c r="EE94" s="1000">
        <f t="shared" si="169"/>
        <v>8.5999999999999993e-002</v>
      </c>
      <c r="EF94" s="1000">
        <f t="shared" si="169"/>
        <v>8.5999999999999993e-002</v>
      </c>
      <c r="EG94" s="1000">
        <f t="shared" si="169"/>
        <v>0.124</v>
      </c>
      <c r="EH94" s="1000">
        <f t="shared" si="169"/>
        <v>0.124</v>
      </c>
      <c r="EI94" s="1000">
        <f t="shared" si="169"/>
        <v>0.17099999999999999</v>
      </c>
      <c r="EJ94" s="1000">
        <f t="shared" si="169"/>
        <v>0.109</v>
      </c>
      <c r="EK94" s="1000">
        <f t="shared" si="169"/>
        <v>0.14200000000000002</v>
      </c>
      <c r="EL94" s="1000">
        <f t="shared" si="169"/>
        <v>0.111</v>
      </c>
      <c r="EM94" s="1000">
        <f t="shared" si="169"/>
        <v>0.107</v>
      </c>
      <c r="EN94" s="1000">
        <f t="shared" si="169"/>
        <v>0.107</v>
      </c>
      <c r="EO94" s="1000">
        <f t="shared" si="169"/>
        <v>0.184</v>
      </c>
      <c r="EP94" s="1000">
        <f t="shared" si="169"/>
        <v>0.17</v>
      </c>
      <c r="EQ94" s="1000">
        <f t="shared" si="169"/>
        <v>8.4000000000000005e-002</v>
      </c>
      <c r="ER94" s="1000">
        <f t="shared" si="169"/>
        <v>0.107</v>
      </c>
      <c r="ES94" s="1000">
        <f t="shared" si="169"/>
        <v>0.107</v>
      </c>
      <c r="ET94" s="1000">
        <f t="shared" si="169"/>
        <v>8.8999999999999996e-002</v>
      </c>
      <c r="EU94" s="1000">
        <f t="shared" si="169"/>
        <v>8.6999999999999994e-002</v>
      </c>
      <c r="EV94" s="1000">
        <f t="shared" si="169"/>
        <v>8.6999999999999994e-002</v>
      </c>
      <c r="EY94" s="1098" t="s">
        <v>2283</v>
      </c>
      <c r="EZ94" s="1106">
        <f t="shared" si="171"/>
        <v>1</v>
      </c>
      <c r="FA94" s="1106">
        <f t="shared" si="171"/>
        <v>1</v>
      </c>
      <c r="FB94" s="1106">
        <f t="shared" si="171"/>
        <v>1</v>
      </c>
      <c r="FC94" s="1106">
        <f t="shared" si="171"/>
        <v>1</v>
      </c>
      <c r="FD94" s="1106">
        <f>DT94/CC8</f>
        <v>1</v>
      </c>
      <c r="FE94" s="1106">
        <f t="shared" si="172"/>
        <v>1</v>
      </c>
      <c r="FF94" s="1106">
        <f t="shared" si="176"/>
        <v>1</v>
      </c>
      <c r="FG94" s="1106">
        <f t="shared" si="176"/>
        <v>1</v>
      </c>
      <c r="FH94" s="1106">
        <f t="shared" si="179"/>
        <v>1</v>
      </c>
      <c r="FI94" s="1106">
        <f t="shared" si="179"/>
        <v>1</v>
      </c>
      <c r="FJ94" s="1106">
        <f t="shared" si="179"/>
        <v>1</v>
      </c>
      <c r="FK94" s="1021" t="s">
        <v>2187</v>
      </c>
      <c r="FL94" s="1106">
        <f t="shared" si="180"/>
        <v>1</v>
      </c>
      <c r="FM94" s="1106">
        <f t="shared" si="180"/>
        <v>1</v>
      </c>
      <c r="FN94" s="1106">
        <f t="shared" si="180"/>
        <v>1</v>
      </c>
      <c r="FO94" s="1106">
        <f>EE94/CN8</f>
        <v>1</v>
      </c>
      <c r="FP94" s="1106">
        <f t="shared" si="174"/>
        <v>1</v>
      </c>
      <c r="FQ94" s="1106">
        <f t="shared" si="174"/>
        <v>1</v>
      </c>
      <c r="FR94" s="1106">
        <f t="shared" si="174"/>
        <v>1</v>
      </c>
      <c r="FS94" s="1106">
        <f t="shared" si="174"/>
        <v>1</v>
      </c>
      <c r="FT94" s="1106">
        <f t="shared" si="174"/>
        <v>1</v>
      </c>
      <c r="FU94" s="1106">
        <f t="shared" si="174"/>
        <v>1</v>
      </c>
      <c r="FV94" s="1106">
        <f t="shared" si="174"/>
        <v>1</v>
      </c>
      <c r="FW94" s="1106">
        <f t="shared" si="177"/>
        <v>1</v>
      </c>
      <c r="FX94" s="1106">
        <f t="shared" si="177"/>
        <v>1</v>
      </c>
      <c r="FY94" s="1106">
        <f t="shared" si="175"/>
        <v>1</v>
      </c>
      <c r="FZ94" s="1106">
        <f t="shared" si="175"/>
        <v>1</v>
      </c>
      <c r="GA94" s="1106">
        <f t="shared" si="178"/>
        <v>1</v>
      </c>
      <c r="GB94" s="1106">
        <f t="shared" si="178"/>
        <v>1</v>
      </c>
      <c r="GC94" s="1106">
        <f t="shared" si="178"/>
        <v>1</v>
      </c>
      <c r="GD94" s="1106">
        <f t="shared" si="178"/>
        <v>1</v>
      </c>
      <c r="GE94" s="1106">
        <f t="shared" si="178"/>
        <v>1</v>
      </c>
      <c r="GF94" s="1106">
        <f t="shared" si="178"/>
        <v>1</v>
      </c>
    </row>
    <row r="95" spans="117:188" ht="24">
      <c r="DM95" s="1098">
        <v>19</v>
      </c>
      <c r="DN95" s="1098">
        <v>7</v>
      </c>
      <c r="DO95" s="1098" t="str">
        <f t="shared" si="132"/>
        <v>処遇加算なし特定加算なしベア加算なしから新加算Ⅴ（３）</v>
      </c>
      <c r="DP95" s="1000">
        <f t="shared" si="169"/>
        <v>0.35700000000000004</v>
      </c>
      <c r="DQ95" s="1000">
        <f t="shared" si="169"/>
        <v>0.28300000000000003</v>
      </c>
      <c r="DR95" s="1000">
        <f t="shared" si="169"/>
        <v>0.35700000000000004</v>
      </c>
      <c r="DS95" s="1000">
        <f t="shared" si="169"/>
        <v>0.32200000000000001</v>
      </c>
      <c r="DT95" s="1000" t="e">
        <f t="shared" si="169"/>
        <v>#VALUE!</v>
      </c>
      <c r="DU95" s="1000">
        <f t="shared" si="169"/>
        <v>6.8999999999999992e-002</v>
      </c>
      <c r="DV95" s="1000" t="e">
        <f t="shared" si="169"/>
        <v>#VALUE!</v>
      </c>
      <c r="DW95" s="1000" t="e">
        <f t="shared" si="169"/>
        <v>#VALUE!</v>
      </c>
      <c r="DX95" s="1000">
        <f t="shared" si="169"/>
        <v>0.10700000000000001</v>
      </c>
      <c r="DY95" s="1000">
        <f t="shared" si="169"/>
        <v>0.11600000000000001</v>
      </c>
      <c r="DZ95" s="1000">
        <f t="shared" si="169"/>
        <v>0.11600000000000001</v>
      </c>
      <c r="EA95" s="1000" t="e">
        <f t="shared" si="169"/>
        <v>#VALUE!</v>
      </c>
      <c r="EB95" s="1000">
        <f t="shared" si="169"/>
        <v>8.7999999999999995e-002</v>
      </c>
      <c r="EC95" s="1000">
        <f t="shared" si="169"/>
        <v>8.1000000000000003e-002</v>
      </c>
      <c r="ED95" s="1000">
        <f t="shared" si="169"/>
        <v>7.8e-002</v>
      </c>
      <c r="EE95" s="1000" t="e">
        <f t="shared" si="169"/>
        <v>#VALUE!</v>
      </c>
      <c r="EF95" s="1000">
        <f t="shared" si="169"/>
        <v>8.7999999999999995e-002</v>
      </c>
      <c r="EG95" s="1000">
        <f t="shared" si="169"/>
        <v>0.11799999999999999</v>
      </c>
      <c r="EH95" s="1000">
        <f t="shared" si="169"/>
        <v>0.11799999999999999</v>
      </c>
      <c r="EI95" s="1000">
        <f t="shared" si="169"/>
        <v>0.182</v>
      </c>
      <c r="EJ95" s="1000">
        <f t="shared" si="169"/>
        <v>0.108</v>
      </c>
      <c r="EK95" s="1000">
        <f t="shared" si="169"/>
        <v>0.15300000000000002</v>
      </c>
      <c r="EL95" s="1000">
        <f t="shared" si="169"/>
        <v>0.111</v>
      </c>
      <c r="EM95" s="1000" t="e">
        <f t="shared" si="169"/>
        <v>#VALUE!</v>
      </c>
      <c r="EN95" s="1000" t="e">
        <f t="shared" si="169"/>
        <v>#VALUE!</v>
      </c>
      <c r="EO95" s="1000">
        <f t="shared" si="169"/>
        <v>0.16900000000000001</v>
      </c>
      <c r="EP95" s="1000">
        <f t="shared" si="169"/>
        <v>0.14899999999999999</v>
      </c>
      <c r="EQ95" s="1000" t="e">
        <f t="shared" si="169"/>
        <v>#VALUE!</v>
      </c>
      <c r="ER95" s="1000" t="e">
        <f t="shared" si="169"/>
        <v>#VALUE!</v>
      </c>
      <c r="ES95" s="1000" t="e">
        <f t="shared" si="169"/>
        <v>#VALUE!</v>
      </c>
      <c r="ET95" s="1000" t="e">
        <f t="shared" si="169"/>
        <v>#VALUE!</v>
      </c>
      <c r="EU95" s="1000" t="e">
        <f t="shared" si="169"/>
        <v>#VALUE!</v>
      </c>
      <c r="EV95" s="1000" t="e">
        <f t="shared" si="169"/>
        <v>#VALUE!</v>
      </c>
      <c r="EY95" s="1098" t="s">
        <v>600</v>
      </c>
      <c r="EZ95" s="1106">
        <f t="shared" si="171"/>
        <v>1</v>
      </c>
      <c r="FA95" s="1106">
        <f t="shared" si="171"/>
        <v>1</v>
      </c>
      <c r="FB95" s="1106">
        <f t="shared" si="171"/>
        <v>1</v>
      </c>
      <c r="FC95" s="1106">
        <f t="shared" si="171"/>
        <v>1</v>
      </c>
      <c r="FD95" s="1021" t="s">
        <v>2187</v>
      </c>
      <c r="FE95" s="1106">
        <f t="shared" si="172"/>
        <v>1</v>
      </c>
      <c r="FF95" s="1021" t="s">
        <v>2187</v>
      </c>
      <c r="FG95" s="1106" t="e">
        <f t="shared" ref="FG95:FG106" si="181">DW95/CF9</f>
        <v>#VALUE!</v>
      </c>
      <c r="FH95" s="1106">
        <f t="shared" si="179"/>
        <v>1</v>
      </c>
      <c r="FI95" s="1106">
        <f t="shared" si="179"/>
        <v>1</v>
      </c>
      <c r="FJ95" s="1106">
        <f t="shared" si="179"/>
        <v>1</v>
      </c>
      <c r="FK95" s="1021" t="s">
        <v>2187</v>
      </c>
      <c r="FL95" s="1106">
        <f t="shared" si="180"/>
        <v>1</v>
      </c>
      <c r="FM95" s="1106">
        <f t="shared" si="180"/>
        <v>1</v>
      </c>
      <c r="FN95" s="1106">
        <f t="shared" si="180"/>
        <v>1</v>
      </c>
      <c r="FO95" s="1021" t="s">
        <v>2187</v>
      </c>
      <c r="FP95" s="1106">
        <f t="shared" si="174"/>
        <v>1</v>
      </c>
      <c r="FQ95" s="1106">
        <f t="shared" si="174"/>
        <v>1</v>
      </c>
      <c r="FR95" s="1106">
        <f t="shared" si="174"/>
        <v>1</v>
      </c>
      <c r="FS95" s="1106">
        <f t="shared" si="174"/>
        <v>1</v>
      </c>
      <c r="FT95" s="1106">
        <f t="shared" si="174"/>
        <v>1</v>
      </c>
      <c r="FU95" s="1106">
        <f t="shared" si="174"/>
        <v>1</v>
      </c>
      <c r="FV95" s="1106">
        <f t="shared" si="174"/>
        <v>1</v>
      </c>
      <c r="FW95" s="1021" t="s">
        <v>2187</v>
      </c>
      <c r="FX95" s="1021" t="s">
        <v>2187</v>
      </c>
      <c r="FY95" s="1106">
        <f t="shared" si="175"/>
        <v>1</v>
      </c>
      <c r="FZ95" s="1106">
        <f t="shared" si="175"/>
        <v>1</v>
      </c>
      <c r="GA95" s="1021" t="s">
        <v>2187</v>
      </c>
      <c r="GB95" s="1021" t="s">
        <v>2187</v>
      </c>
      <c r="GC95" s="1021" t="s">
        <v>2187</v>
      </c>
      <c r="GD95" s="1021" t="s">
        <v>2187</v>
      </c>
      <c r="GE95" s="1021" t="s">
        <v>2187</v>
      </c>
      <c r="GF95" s="1021" t="s">
        <v>2187</v>
      </c>
    </row>
    <row r="96" spans="117:188" ht="24">
      <c r="DM96" s="1098">
        <v>19</v>
      </c>
      <c r="DN96" s="1098">
        <v>8</v>
      </c>
      <c r="DO96" s="1098" t="str">
        <f t="shared" si="132"/>
        <v>処遇加算なし特定加算なしベア加算なしから新加算Ⅴ（４）</v>
      </c>
      <c r="DP96" s="1000">
        <f t="shared" si="169"/>
        <v>0.32800000000000001</v>
      </c>
      <c r="DQ96" s="1000">
        <f t="shared" si="169"/>
        <v>0.27400000000000002</v>
      </c>
      <c r="DR96" s="1000">
        <f t="shared" si="169"/>
        <v>0.32800000000000001</v>
      </c>
      <c r="DS96" s="1000">
        <f t="shared" si="169"/>
        <v>0.30299999999999999</v>
      </c>
      <c r="DT96" s="1000" t="e">
        <f t="shared" si="169"/>
        <v>#VALUE!</v>
      </c>
      <c r="DU96" s="1000">
        <f t="shared" si="169"/>
        <v>6.7999999999999991e-002</v>
      </c>
      <c r="DV96" s="1000" t="e">
        <f t="shared" si="169"/>
        <v>#VALUE!</v>
      </c>
      <c r="DW96" s="1000" t="e">
        <f t="shared" si="169"/>
        <v>#VALUE!</v>
      </c>
      <c r="DX96" s="1000">
        <f t="shared" si="169"/>
        <v>0.11799999999999999</v>
      </c>
      <c r="DY96" s="1000">
        <f t="shared" si="169"/>
        <v>0.11599999999999999</v>
      </c>
      <c r="DZ96" s="1000">
        <f t="shared" si="169"/>
        <v>0.11599999999999999</v>
      </c>
      <c r="EA96" s="1000" t="e">
        <f t="shared" si="169"/>
        <v>#VALUE!</v>
      </c>
      <c r="EB96" s="1000">
        <f t="shared" si="169"/>
        <v>8.3999999999999991e-002</v>
      </c>
      <c r="EC96" s="1000">
        <f t="shared" si="169"/>
        <v>7.8e-002</v>
      </c>
      <c r="ED96" s="1000">
        <f t="shared" si="169"/>
        <v>7.6999999999999999e-002</v>
      </c>
      <c r="EE96" s="1000" t="e">
        <f t="shared" si="169"/>
        <v>#VALUE!</v>
      </c>
      <c r="EF96" s="1000">
        <f t="shared" si="169"/>
        <v>8.3999999999999991e-002</v>
      </c>
      <c r="EG96" s="1000">
        <f t="shared" si="169"/>
        <v>0.121</v>
      </c>
      <c r="EH96" s="1000">
        <f t="shared" si="169"/>
        <v>0.121</v>
      </c>
      <c r="EI96" s="1000">
        <f t="shared" si="169"/>
        <v>0.16799999999999998</v>
      </c>
      <c r="EJ96" s="1000">
        <f t="shared" si="169"/>
        <v>0.106</v>
      </c>
      <c r="EK96" s="1000">
        <f t="shared" si="169"/>
        <v>0.13900000000000001</v>
      </c>
      <c r="EL96" s="1000">
        <f t="shared" si="169"/>
        <v>0.108</v>
      </c>
      <c r="EM96" s="1000" t="e">
        <f t="shared" si="169"/>
        <v>#VALUE!</v>
      </c>
      <c r="EN96" s="1000" t="e">
        <f t="shared" si="169"/>
        <v>#VALUE!</v>
      </c>
      <c r="EO96" s="1000">
        <f t="shared" si="169"/>
        <v>0.18</v>
      </c>
      <c r="EP96" s="1000">
        <f t="shared" si="169"/>
        <v>0.16600000000000001</v>
      </c>
      <c r="EQ96" s="1000" t="e">
        <f t="shared" si="169"/>
        <v>#VALUE!</v>
      </c>
      <c r="ER96" s="1000" t="e">
        <f t="shared" si="169"/>
        <v>#VALUE!</v>
      </c>
      <c r="ES96" s="1000" t="e">
        <f t="shared" si="169"/>
        <v>#VALUE!</v>
      </c>
      <c r="ET96" s="1000" t="e">
        <f t="shared" si="169"/>
        <v>#VALUE!</v>
      </c>
      <c r="EU96" s="1000" t="e">
        <f t="shared" si="169"/>
        <v>#VALUE!</v>
      </c>
      <c r="EV96" s="1000" t="e">
        <f t="shared" si="169"/>
        <v>#VALUE!</v>
      </c>
      <c r="EY96" s="1098" t="s">
        <v>2284</v>
      </c>
      <c r="EZ96" s="1106">
        <f t="shared" si="171"/>
        <v>1</v>
      </c>
      <c r="FA96" s="1106">
        <f t="shared" si="171"/>
        <v>1</v>
      </c>
      <c r="FB96" s="1106">
        <f t="shared" si="171"/>
        <v>1</v>
      </c>
      <c r="FC96" s="1106">
        <f t="shared" si="171"/>
        <v>1</v>
      </c>
      <c r="FD96" s="1021" t="s">
        <v>2187</v>
      </c>
      <c r="FE96" s="1106">
        <f t="shared" si="172"/>
        <v>1</v>
      </c>
      <c r="FF96" s="1021" t="s">
        <v>2187</v>
      </c>
      <c r="FG96" s="1106" t="e">
        <f t="shared" si="181"/>
        <v>#VALUE!</v>
      </c>
      <c r="FH96" s="1106">
        <f t="shared" si="179"/>
        <v>1</v>
      </c>
      <c r="FI96" s="1106">
        <f t="shared" si="179"/>
        <v>1</v>
      </c>
      <c r="FJ96" s="1106">
        <f t="shared" si="179"/>
        <v>1</v>
      </c>
      <c r="FK96" s="1021" t="s">
        <v>2187</v>
      </c>
      <c r="FL96" s="1106">
        <f t="shared" si="180"/>
        <v>1</v>
      </c>
      <c r="FM96" s="1106">
        <f t="shared" si="180"/>
        <v>1</v>
      </c>
      <c r="FN96" s="1106">
        <f t="shared" si="180"/>
        <v>1</v>
      </c>
      <c r="FO96" s="1021" t="s">
        <v>2187</v>
      </c>
      <c r="FP96" s="1106">
        <f t="shared" si="174"/>
        <v>1</v>
      </c>
      <c r="FQ96" s="1106">
        <f t="shared" si="174"/>
        <v>1</v>
      </c>
      <c r="FR96" s="1106">
        <f t="shared" si="174"/>
        <v>1</v>
      </c>
      <c r="FS96" s="1106">
        <f t="shared" si="174"/>
        <v>1</v>
      </c>
      <c r="FT96" s="1106">
        <f t="shared" si="174"/>
        <v>1</v>
      </c>
      <c r="FU96" s="1106">
        <f t="shared" si="174"/>
        <v>1</v>
      </c>
      <c r="FV96" s="1106">
        <f t="shared" si="174"/>
        <v>1</v>
      </c>
      <c r="FW96" s="1021" t="s">
        <v>2187</v>
      </c>
      <c r="FX96" s="1021" t="s">
        <v>2187</v>
      </c>
      <c r="FY96" s="1106">
        <f t="shared" si="175"/>
        <v>1</v>
      </c>
      <c r="FZ96" s="1106">
        <f t="shared" si="175"/>
        <v>1</v>
      </c>
      <c r="GA96" s="1021" t="s">
        <v>2187</v>
      </c>
      <c r="GB96" s="1021" t="s">
        <v>2187</v>
      </c>
      <c r="GC96" s="1021" t="s">
        <v>2187</v>
      </c>
      <c r="GD96" s="1021" t="s">
        <v>2187</v>
      </c>
      <c r="GE96" s="1021" t="s">
        <v>2187</v>
      </c>
      <c r="GF96" s="1021" t="s">
        <v>2187</v>
      </c>
    </row>
    <row r="97" spans="117:188" ht="24">
      <c r="DM97" s="1098">
        <v>19</v>
      </c>
      <c r="DN97" s="1098">
        <v>9</v>
      </c>
      <c r="DO97" s="1098" t="str">
        <f t="shared" si="132"/>
        <v>処遇加算なし特定加算なしベア加算なしから新加算Ⅴ（５）</v>
      </c>
      <c r="DP97" s="1000">
        <f t="shared" si="169"/>
        <v>0.29800000000000004</v>
      </c>
      <c r="DQ97" s="1000">
        <f t="shared" si="169"/>
        <v>0.24399999999999999</v>
      </c>
      <c r="DR97" s="1000">
        <f t="shared" si="169"/>
        <v>0.29800000000000004</v>
      </c>
      <c r="DS97" s="1000">
        <f t="shared" si="169"/>
        <v>0.27300000000000002</v>
      </c>
      <c r="DT97" s="1000">
        <f t="shared" si="169"/>
        <v>0.154</v>
      </c>
      <c r="DU97" s="1000">
        <f t="shared" si="169"/>
        <v>5.7999999999999996e-002</v>
      </c>
      <c r="DV97" s="1000">
        <f t="shared" si="169"/>
        <v>0.10800000000000001</v>
      </c>
      <c r="DW97" s="1000">
        <f t="shared" si="169"/>
        <v>0.10800000000000001</v>
      </c>
      <c r="DX97" s="1000">
        <f t="shared" si="169"/>
        <v>9.1999999999999998e-002</v>
      </c>
      <c r="DY97" s="1000">
        <f t="shared" si="169"/>
        <v>0.10199999999999999</v>
      </c>
      <c r="DZ97" s="1000">
        <f t="shared" si="169"/>
        <v>0.10199999999999999</v>
      </c>
      <c r="EA97" s="1000" t="e">
        <f t="shared" si="169"/>
        <v>#VALUE!</v>
      </c>
      <c r="EB97" s="1000">
        <f t="shared" si="169"/>
        <v>7.2999999999999995e-002</v>
      </c>
      <c r="EC97" s="1000">
        <f t="shared" si="169"/>
        <v>6.7000000000000004e-002</v>
      </c>
      <c r="ED97" s="1000">
        <f t="shared" si="169"/>
        <v>6.6000000000000003e-002</v>
      </c>
      <c r="EE97" s="1000">
        <f t="shared" si="169"/>
        <v>7.2999999999999995e-002</v>
      </c>
      <c r="EF97" s="1000">
        <f t="shared" si="169"/>
        <v>7.2999999999999995e-002</v>
      </c>
      <c r="EG97" s="1000">
        <f t="shared" si="169"/>
        <v>9.8000000000000004e-002</v>
      </c>
      <c r="EH97" s="1000">
        <f t="shared" si="169"/>
        <v>9.8000000000000004e-002</v>
      </c>
      <c r="EI97" s="1000">
        <f t="shared" si="169"/>
        <v>0.14500000000000002</v>
      </c>
      <c r="EJ97" s="1000">
        <f t="shared" si="169"/>
        <v>8.8999999999999996e-002</v>
      </c>
      <c r="EK97" s="1000">
        <f t="shared" si="169"/>
        <v>0.122</v>
      </c>
      <c r="EL97" s="1000">
        <f t="shared" si="169"/>
        <v>9.0999999999999998e-002</v>
      </c>
      <c r="EM97" s="1000">
        <f t="shared" si="169"/>
        <v>8.6999999999999994e-002</v>
      </c>
      <c r="EN97" s="1000">
        <f t="shared" si="169"/>
        <v>8.6999999999999994e-002</v>
      </c>
      <c r="EO97" s="1000">
        <f t="shared" si="169"/>
        <v>0.14599999999999999</v>
      </c>
      <c r="EP97" s="1000">
        <f t="shared" si="169"/>
        <v>0.13200000000000001</v>
      </c>
      <c r="EQ97" s="1000">
        <f t="shared" si="169"/>
        <v>7.3000000000000009e-002</v>
      </c>
      <c r="ER97" s="1000">
        <f t="shared" si="169"/>
        <v>8.8999999999999996e-002</v>
      </c>
      <c r="ES97" s="1000">
        <f t="shared" si="169"/>
        <v>8.8999999999999996e-002</v>
      </c>
      <c r="ET97" s="1000">
        <f t="shared" si="169"/>
        <v>7.5999999999999998e-002</v>
      </c>
      <c r="EU97" s="1000">
        <f t="shared" si="169"/>
        <v>7.3999999999999996e-002</v>
      </c>
      <c r="EV97" s="1000">
        <f t="shared" si="169"/>
        <v>7.3999999999999996e-002</v>
      </c>
      <c r="EY97" s="1098" t="s">
        <v>542</v>
      </c>
      <c r="EZ97" s="1106">
        <f t="shared" si="171"/>
        <v>1</v>
      </c>
      <c r="FA97" s="1106">
        <f t="shared" si="171"/>
        <v>1</v>
      </c>
      <c r="FB97" s="1106">
        <f t="shared" si="171"/>
        <v>1</v>
      </c>
      <c r="FC97" s="1106">
        <f t="shared" si="171"/>
        <v>1</v>
      </c>
      <c r="FD97" s="1106">
        <f>DT97/CC11</f>
        <v>1</v>
      </c>
      <c r="FE97" s="1106">
        <f t="shared" si="172"/>
        <v>1</v>
      </c>
      <c r="FF97" s="1106">
        <f>DV97/CE11</f>
        <v>1</v>
      </c>
      <c r="FG97" s="1106">
        <f t="shared" si="181"/>
        <v>1</v>
      </c>
      <c r="FH97" s="1106">
        <f t="shared" si="179"/>
        <v>1</v>
      </c>
      <c r="FI97" s="1106">
        <f t="shared" si="179"/>
        <v>1</v>
      </c>
      <c r="FJ97" s="1106">
        <f t="shared" si="179"/>
        <v>1</v>
      </c>
      <c r="FK97" s="1021" t="s">
        <v>2187</v>
      </c>
      <c r="FL97" s="1106">
        <f t="shared" si="180"/>
        <v>1</v>
      </c>
      <c r="FM97" s="1106">
        <f t="shared" si="180"/>
        <v>1</v>
      </c>
      <c r="FN97" s="1106">
        <f t="shared" si="180"/>
        <v>1</v>
      </c>
      <c r="FO97" s="1106">
        <f>EE97/CN11</f>
        <v>1</v>
      </c>
      <c r="FP97" s="1106">
        <f t="shared" si="174"/>
        <v>1</v>
      </c>
      <c r="FQ97" s="1106">
        <f t="shared" si="174"/>
        <v>1</v>
      </c>
      <c r="FR97" s="1106">
        <f t="shared" si="174"/>
        <v>1</v>
      </c>
      <c r="FS97" s="1106">
        <f t="shared" si="174"/>
        <v>1</v>
      </c>
      <c r="FT97" s="1106">
        <f t="shared" si="174"/>
        <v>1</v>
      </c>
      <c r="FU97" s="1106">
        <f t="shared" si="174"/>
        <v>1</v>
      </c>
      <c r="FV97" s="1106">
        <f t="shared" si="174"/>
        <v>1</v>
      </c>
      <c r="FW97" s="1106">
        <f>EM97/CV11</f>
        <v>1</v>
      </c>
      <c r="FX97" s="1106">
        <f>EN97/CW11</f>
        <v>1</v>
      </c>
      <c r="FY97" s="1106">
        <f t="shared" si="175"/>
        <v>1</v>
      </c>
      <c r="FZ97" s="1106">
        <f t="shared" si="175"/>
        <v>1</v>
      </c>
      <c r="GA97" s="1106">
        <f t="shared" ref="GA97:GF97" si="182">EQ97/CZ11</f>
        <v>1</v>
      </c>
      <c r="GB97" s="1106">
        <f t="shared" si="182"/>
        <v>1</v>
      </c>
      <c r="GC97" s="1106">
        <f t="shared" si="182"/>
        <v>1</v>
      </c>
      <c r="GD97" s="1106">
        <f t="shared" si="182"/>
        <v>1</v>
      </c>
      <c r="GE97" s="1106">
        <f t="shared" si="182"/>
        <v>1</v>
      </c>
      <c r="GF97" s="1106">
        <f t="shared" si="182"/>
        <v>1</v>
      </c>
    </row>
    <row r="98" spans="117:188" ht="24">
      <c r="DM98" s="1098">
        <v>19</v>
      </c>
      <c r="DN98" s="1098">
        <v>10</v>
      </c>
      <c r="DO98" s="1098" t="str">
        <f t="shared" si="132"/>
        <v>処遇加算なし特定加算なしベア加算なしから新加算Ⅴ（６）</v>
      </c>
      <c r="DP98" s="1000">
        <f t="shared" si="169"/>
        <v>0.28300000000000003</v>
      </c>
      <c r="DQ98" s="1000">
        <f t="shared" si="169"/>
        <v>0.22899999999999998</v>
      </c>
      <c r="DR98" s="1000">
        <f t="shared" si="169"/>
        <v>0.28300000000000003</v>
      </c>
      <c r="DS98" s="1000">
        <f t="shared" si="169"/>
        <v>0.25800000000000001</v>
      </c>
      <c r="DT98" s="1000" t="e">
        <f t="shared" si="169"/>
        <v>#VALUE!</v>
      </c>
      <c r="DU98" s="1000">
        <f t="shared" si="169"/>
        <v>5.6999999999999995e-002</v>
      </c>
      <c r="DV98" s="1000" t="e">
        <f t="shared" si="169"/>
        <v>#VALUE!</v>
      </c>
      <c r="DW98" s="1000" t="e">
        <f t="shared" si="169"/>
        <v>#VALUE!</v>
      </c>
      <c r="DX98" s="1000">
        <f t="shared" si="169"/>
        <v>9.e-002</v>
      </c>
      <c r="DY98" s="1000">
        <f t="shared" si="169"/>
        <v>9.799999999999999e-002</v>
      </c>
      <c r="DZ98" s="1000">
        <f t="shared" si="169"/>
        <v>9.799999999999999e-002</v>
      </c>
      <c r="EA98" s="1000" t="e">
        <f t="shared" si="169"/>
        <v>#VALUE!</v>
      </c>
      <c r="EB98" s="1000">
        <f t="shared" si="169"/>
        <v>7.0999999999999994e-002</v>
      </c>
      <c r="EC98" s="1000">
        <f t="shared" si="169"/>
        <v>6.5000000000000002e-002</v>
      </c>
      <c r="ED98" s="1000">
        <f t="shared" si="169"/>
        <v>6.4000000000000001e-002</v>
      </c>
      <c r="EE98" s="1000" t="e">
        <f t="shared" si="169"/>
        <v>#VALUE!</v>
      </c>
      <c r="EF98" s="1000">
        <f t="shared" si="169"/>
        <v>7.0999999999999994e-002</v>
      </c>
      <c r="EG98" s="1000">
        <f t="shared" si="169"/>
        <v>9.5000000000000001e-002</v>
      </c>
      <c r="EH98" s="1000">
        <f t="shared" si="169"/>
        <v>9.5000000000000001e-002</v>
      </c>
      <c r="EI98" s="1000">
        <f t="shared" si="169"/>
        <v>0.14200000000000002</v>
      </c>
      <c r="EJ98" s="1000">
        <f t="shared" si="169"/>
        <v>8.5999999999999993e-002</v>
      </c>
      <c r="EK98" s="1000">
        <f t="shared" si="169"/>
        <v>0.11899999999999999</v>
      </c>
      <c r="EL98" s="1000">
        <f t="shared" si="169"/>
        <v>8.7999999999999995e-002</v>
      </c>
      <c r="EM98" s="1000" t="e">
        <f t="shared" si="169"/>
        <v>#VALUE!</v>
      </c>
      <c r="EN98" s="1000" t="e">
        <f t="shared" si="169"/>
        <v>#VALUE!</v>
      </c>
      <c r="EO98" s="1000">
        <f t="shared" si="169"/>
        <v>0.14199999999999999</v>
      </c>
      <c r="EP98" s="1000">
        <f t="shared" si="169"/>
        <v>0.128</v>
      </c>
      <c r="EQ98" s="1000" t="e">
        <f t="shared" si="169"/>
        <v>#VALUE!</v>
      </c>
      <c r="ER98" s="1000" t="e">
        <f t="shared" si="169"/>
        <v>#VALUE!</v>
      </c>
      <c r="ES98" s="1000" t="e">
        <f t="shared" si="169"/>
        <v>#VALUE!</v>
      </c>
      <c r="ET98" s="1000" t="e">
        <f t="shared" si="169"/>
        <v>#VALUE!</v>
      </c>
      <c r="EU98" s="1000" t="e">
        <f t="shared" si="169"/>
        <v>#VALUE!</v>
      </c>
      <c r="EV98" s="1000" t="e">
        <f t="shared" si="169"/>
        <v>#VALUE!</v>
      </c>
      <c r="EY98" s="1098" t="s">
        <v>2100</v>
      </c>
      <c r="EZ98" s="1106">
        <f t="shared" si="171"/>
        <v>1</v>
      </c>
      <c r="FA98" s="1106">
        <f t="shared" si="171"/>
        <v>1</v>
      </c>
      <c r="FB98" s="1106">
        <f t="shared" si="171"/>
        <v>1</v>
      </c>
      <c r="FC98" s="1106">
        <f t="shared" si="171"/>
        <v>1</v>
      </c>
      <c r="FD98" s="1021" t="s">
        <v>2187</v>
      </c>
      <c r="FE98" s="1106">
        <f t="shared" si="172"/>
        <v>1</v>
      </c>
      <c r="FF98" s="1021" t="s">
        <v>2187</v>
      </c>
      <c r="FG98" s="1106" t="e">
        <f t="shared" si="181"/>
        <v>#VALUE!</v>
      </c>
      <c r="FH98" s="1106">
        <f t="shared" si="179"/>
        <v>1</v>
      </c>
      <c r="FI98" s="1106">
        <f t="shared" si="179"/>
        <v>1</v>
      </c>
      <c r="FJ98" s="1106">
        <f t="shared" si="179"/>
        <v>1</v>
      </c>
      <c r="FK98" s="1021" t="s">
        <v>2187</v>
      </c>
      <c r="FL98" s="1106">
        <f t="shared" si="180"/>
        <v>1</v>
      </c>
      <c r="FM98" s="1106">
        <f t="shared" si="180"/>
        <v>1</v>
      </c>
      <c r="FN98" s="1106">
        <f t="shared" si="180"/>
        <v>1</v>
      </c>
      <c r="FO98" s="1021" t="s">
        <v>2187</v>
      </c>
      <c r="FP98" s="1106">
        <f t="shared" si="174"/>
        <v>1</v>
      </c>
      <c r="FQ98" s="1106">
        <f t="shared" si="174"/>
        <v>1</v>
      </c>
      <c r="FR98" s="1106">
        <f t="shared" si="174"/>
        <v>1</v>
      </c>
      <c r="FS98" s="1106">
        <f t="shared" si="174"/>
        <v>1</v>
      </c>
      <c r="FT98" s="1106">
        <f t="shared" si="174"/>
        <v>1</v>
      </c>
      <c r="FU98" s="1106">
        <f t="shared" si="174"/>
        <v>1</v>
      </c>
      <c r="FV98" s="1106">
        <f t="shared" si="174"/>
        <v>1</v>
      </c>
      <c r="FW98" s="1021" t="s">
        <v>2187</v>
      </c>
      <c r="FX98" s="1021" t="s">
        <v>2187</v>
      </c>
      <c r="FY98" s="1106">
        <f t="shared" si="175"/>
        <v>1</v>
      </c>
      <c r="FZ98" s="1106">
        <f t="shared" si="175"/>
        <v>1</v>
      </c>
      <c r="GA98" s="1021" t="s">
        <v>2187</v>
      </c>
      <c r="GB98" s="1021" t="s">
        <v>2187</v>
      </c>
      <c r="GC98" s="1021" t="s">
        <v>2187</v>
      </c>
      <c r="GD98" s="1021" t="s">
        <v>2187</v>
      </c>
      <c r="GE98" s="1021" t="s">
        <v>2187</v>
      </c>
      <c r="GF98" s="1021" t="s">
        <v>2187</v>
      </c>
    </row>
    <row r="99" spans="117:188" ht="24">
      <c r="DM99" s="1098">
        <v>19</v>
      </c>
      <c r="DN99" s="1098">
        <v>11</v>
      </c>
      <c r="DO99" s="1098" t="str">
        <f t="shared" si="132"/>
        <v>処遇加算なし特定加算なしベア加算なしから新加算Ⅴ（７）</v>
      </c>
      <c r="DP99" s="1000">
        <f t="shared" si="169"/>
        <v>0.254</v>
      </c>
      <c r="DQ99" s="1000">
        <f t="shared" si="169"/>
        <v>0.224</v>
      </c>
      <c r="DR99" s="1000">
        <f t="shared" si="169"/>
        <v>0.254</v>
      </c>
      <c r="DS99" s="1000">
        <f t="shared" si="169"/>
        <v>0.24000000000000002</v>
      </c>
      <c r="DT99" s="1000">
        <f t="shared" si="169"/>
        <v>0.17</v>
      </c>
      <c r="DU99" s="1000">
        <f t="shared" si="169"/>
        <v>5.4999999999999993e-002</v>
      </c>
      <c r="DV99" s="1000">
        <f t="shared" si="169"/>
        <v>0.10800000000000001</v>
      </c>
      <c r="DW99" s="1000">
        <f t="shared" si="169"/>
        <v>0.10800000000000001</v>
      </c>
      <c r="DX99" s="1000">
        <f t="shared" si="169"/>
        <v>9.9000000000000005e-002</v>
      </c>
      <c r="DY99" s="1000">
        <f t="shared" si="169"/>
        <v>9.8000000000000004e-002</v>
      </c>
      <c r="DZ99" s="1000">
        <f t="shared" si="169"/>
        <v>9.8000000000000004e-002</v>
      </c>
      <c r="EA99" s="1000" t="e">
        <f t="shared" si="169"/>
        <v>#VALUE!</v>
      </c>
      <c r="EB99" s="1000">
        <f t="shared" si="169"/>
        <v>6.4999999999999988e-002</v>
      </c>
      <c r="EC99" s="1000">
        <f t="shared" si="169"/>
        <v>6.2e-002</v>
      </c>
      <c r="ED99" s="1000">
        <f t="shared" si="169"/>
        <v>6.0999999999999999e-002</v>
      </c>
      <c r="EE99" s="1000">
        <f t="shared" si="169"/>
        <v>6.4999999999999988e-002</v>
      </c>
      <c r="EF99" s="1000">
        <f t="shared" si="169"/>
        <v>6.4999999999999988e-002</v>
      </c>
      <c r="EG99" s="1000">
        <f t="shared" si="169"/>
        <v>9.6000000000000002e-002</v>
      </c>
      <c r="EH99" s="1000">
        <f t="shared" si="169"/>
        <v>9.6000000000000002e-002</v>
      </c>
      <c r="EI99" s="1000">
        <f t="shared" si="169"/>
        <v>0.122</v>
      </c>
      <c r="EJ99" s="1000">
        <f t="shared" si="169"/>
        <v>8.3000000000000004e-002</v>
      </c>
      <c r="EK99" s="1000">
        <f t="shared" si="169"/>
        <v>0.10100000000000001</v>
      </c>
      <c r="EL99" s="1000">
        <f t="shared" si="169"/>
        <v>8.4000000000000005e-002</v>
      </c>
      <c r="EM99" s="1000">
        <f t="shared" si="169"/>
        <v>8.1000000000000003e-002</v>
      </c>
      <c r="EN99" s="1000">
        <f t="shared" si="169"/>
        <v>8.1000000000000003e-002</v>
      </c>
      <c r="EO99" s="1000">
        <f t="shared" si="169"/>
        <v>0.152</v>
      </c>
      <c r="EP99" s="1000">
        <f t="shared" si="169"/>
        <v>0.14399999999999999</v>
      </c>
      <c r="EQ99" s="1000">
        <f t="shared" si="169"/>
        <v>6.5000000000000002e-002</v>
      </c>
      <c r="ER99" s="1000">
        <f t="shared" si="169"/>
        <v>8.4999999999999992e-002</v>
      </c>
      <c r="ES99" s="1000">
        <f t="shared" si="169"/>
        <v>8.4999999999999992e-002</v>
      </c>
      <c r="ET99" s="1000">
        <f t="shared" si="169"/>
        <v>6.699999999999999e-002</v>
      </c>
      <c r="EU99" s="1000">
        <f t="shared" si="169"/>
        <v>6.5999999999999989e-002</v>
      </c>
      <c r="EV99" s="1000">
        <f t="shared" si="169"/>
        <v>6.5999999999999989e-002</v>
      </c>
      <c r="EY99" s="1098" t="s">
        <v>2285</v>
      </c>
      <c r="EZ99" s="1106">
        <f t="shared" si="171"/>
        <v>1</v>
      </c>
      <c r="FA99" s="1106">
        <f t="shared" si="171"/>
        <v>1</v>
      </c>
      <c r="FB99" s="1106">
        <f t="shared" si="171"/>
        <v>1</v>
      </c>
      <c r="FC99" s="1106">
        <f t="shared" si="171"/>
        <v>1</v>
      </c>
      <c r="FD99" s="1106">
        <f>DT99/CC13</f>
        <v>1</v>
      </c>
      <c r="FE99" s="1106">
        <f t="shared" si="172"/>
        <v>1</v>
      </c>
      <c r="FF99" s="1106">
        <f>DV99/CE13</f>
        <v>1</v>
      </c>
      <c r="FG99" s="1106">
        <f t="shared" si="181"/>
        <v>1</v>
      </c>
      <c r="FH99" s="1106">
        <f t="shared" si="179"/>
        <v>1</v>
      </c>
      <c r="FI99" s="1106">
        <f t="shared" si="179"/>
        <v>1</v>
      </c>
      <c r="FJ99" s="1106">
        <f t="shared" si="179"/>
        <v>1</v>
      </c>
      <c r="FK99" s="1021" t="s">
        <v>2187</v>
      </c>
      <c r="FL99" s="1106">
        <f t="shared" si="180"/>
        <v>1</v>
      </c>
      <c r="FM99" s="1106">
        <f t="shared" si="180"/>
        <v>1</v>
      </c>
      <c r="FN99" s="1106">
        <f t="shared" si="180"/>
        <v>1</v>
      </c>
      <c r="FO99" s="1106">
        <f>EE99/CN13</f>
        <v>1</v>
      </c>
      <c r="FP99" s="1106">
        <f t="shared" si="174"/>
        <v>1</v>
      </c>
      <c r="FQ99" s="1106">
        <f t="shared" si="174"/>
        <v>1</v>
      </c>
      <c r="FR99" s="1106">
        <f t="shared" si="174"/>
        <v>1</v>
      </c>
      <c r="FS99" s="1106">
        <f t="shared" si="174"/>
        <v>1</v>
      </c>
      <c r="FT99" s="1106">
        <f t="shared" si="174"/>
        <v>1</v>
      </c>
      <c r="FU99" s="1106">
        <f t="shared" si="174"/>
        <v>1</v>
      </c>
      <c r="FV99" s="1106">
        <f t="shared" si="174"/>
        <v>1</v>
      </c>
      <c r="FW99" s="1106">
        <f>EM99/CV13</f>
        <v>1</v>
      </c>
      <c r="FX99" s="1106">
        <f>EN99/CW13</f>
        <v>1</v>
      </c>
      <c r="FY99" s="1106">
        <f t="shared" si="175"/>
        <v>1</v>
      </c>
      <c r="FZ99" s="1106">
        <f t="shared" si="175"/>
        <v>1</v>
      </c>
      <c r="GA99" s="1106">
        <f t="shared" ref="GA99:GF100" si="183">EQ99/CZ13</f>
        <v>1</v>
      </c>
      <c r="GB99" s="1106">
        <f t="shared" si="183"/>
        <v>1</v>
      </c>
      <c r="GC99" s="1106">
        <f t="shared" si="183"/>
        <v>1</v>
      </c>
      <c r="GD99" s="1106">
        <f t="shared" si="183"/>
        <v>1</v>
      </c>
      <c r="GE99" s="1106">
        <f t="shared" si="183"/>
        <v>1</v>
      </c>
      <c r="GF99" s="1106">
        <f t="shared" si="183"/>
        <v>1</v>
      </c>
    </row>
    <row r="100" spans="117:188" ht="24">
      <c r="DM100" s="1098">
        <v>19</v>
      </c>
      <c r="DN100" s="1098">
        <v>12</v>
      </c>
      <c r="DO100" s="1098" t="str">
        <f t="shared" si="132"/>
        <v>処遇加算なし特定加算なしベア加算なしから新加算Ⅴ（８）</v>
      </c>
      <c r="DP100" s="1000">
        <f t="shared" si="169"/>
        <v>0.30200000000000005</v>
      </c>
      <c r="DQ100" s="1000">
        <f t="shared" si="169"/>
        <v>0.22800000000000001</v>
      </c>
      <c r="DR100" s="1000">
        <f t="shared" si="169"/>
        <v>0.30200000000000005</v>
      </c>
      <c r="DS100" s="1000">
        <f t="shared" si="169"/>
        <v>0.26700000000000002</v>
      </c>
      <c r="DT100" s="1000">
        <f t="shared" si="169"/>
        <v>0.11699999999999999</v>
      </c>
      <c r="DU100" s="1000">
        <f t="shared" si="169"/>
        <v>5.5999999999999994e-002</v>
      </c>
      <c r="DV100" s="1000">
        <f t="shared" si="169"/>
        <v>0.10999999999999999</v>
      </c>
      <c r="DW100" s="1000">
        <f t="shared" si="169"/>
        <v>0.10999999999999999</v>
      </c>
      <c r="DX100" s="1000">
        <f t="shared" si="169"/>
        <v>8.7999999999999995e-002</v>
      </c>
      <c r="DY100" s="1000">
        <f t="shared" si="169"/>
        <v>8.e-002</v>
      </c>
      <c r="DZ100" s="1000">
        <f t="shared" si="169"/>
        <v>8.e-002</v>
      </c>
      <c r="EA100" s="1000" t="e">
        <f t="shared" si="169"/>
        <v>#VALUE!</v>
      </c>
      <c r="EB100" s="1000">
        <f t="shared" si="169"/>
        <v>7.2999999999999995e-002</v>
      </c>
      <c r="EC100" s="1000">
        <f t="shared" si="169"/>
        <v>6.6000000000000003e-002</v>
      </c>
      <c r="ED100" s="1000">
        <f t="shared" si="169"/>
        <v>6.3e-002</v>
      </c>
      <c r="EE100" s="1000">
        <f t="shared" si="169"/>
        <v>7.2999999999999995e-002</v>
      </c>
      <c r="EF100" s="1000">
        <f t="shared" si="169"/>
        <v>7.2999999999999995e-002</v>
      </c>
      <c r="EG100" s="1000">
        <f t="shared" si="169"/>
        <v>0.10199999999999999</v>
      </c>
      <c r="EH100" s="1000">
        <f t="shared" si="169"/>
        <v>0.10199999999999999</v>
      </c>
      <c r="EI100" s="1000">
        <f t="shared" si="169"/>
        <v>0.16599999999999998</v>
      </c>
      <c r="EJ100" s="1000">
        <f t="shared" si="169"/>
        <v>9.8000000000000004e-002</v>
      </c>
      <c r="EK100" s="1000">
        <f t="shared" si="169"/>
        <v>0.14300000000000002</v>
      </c>
      <c r="EL100" s="1000">
        <f t="shared" si="169"/>
        <v>0.10100000000000001</v>
      </c>
      <c r="EM100" s="1000">
        <f t="shared" si="169"/>
        <v>9.8000000000000004e-002</v>
      </c>
      <c r="EN100" s="1000">
        <f t="shared" si="169"/>
        <v>9.8000000000000004e-002</v>
      </c>
      <c r="EO100" s="1000">
        <f t="shared" si="169"/>
        <v>0.13</v>
      </c>
      <c r="EP100" s="1000">
        <f t="shared" si="169"/>
        <v>0.11</v>
      </c>
      <c r="EQ100" s="1000">
        <f t="shared" si="169"/>
        <v>7.3000000000000009e-002</v>
      </c>
      <c r="ER100" s="1000">
        <f t="shared" si="169"/>
        <v>8.1000000000000003e-002</v>
      </c>
      <c r="ES100" s="1000">
        <f t="shared" si="169"/>
        <v>8.1000000000000003e-002</v>
      </c>
      <c r="ET100" s="1000">
        <f t="shared" si="169"/>
        <v>7.5999999999999998e-002</v>
      </c>
      <c r="EU100" s="1000">
        <f t="shared" si="169"/>
        <v>7.3999999999999996e-002</v>
      </c>
      <c r="EV100" s="1000">
        <f t="shared" si="169"/>
        <v>7.2999999999999995e-002</v>
      </c>
      <c r="EY100" s="1098" t="s">
        <v>2286</v>
      </c>
      <c r="EZ100" s="1106">
        <f t="shared" si="171"/>
        <v>1</v>
      </c>
      <c r="FA100" s="1106">
        <f t="shared" si="171"/>
        <v>1</v>
      </c>
      <c r="FB100" s="1106">
        <f t="shared" si="171"/>
        <v>1</v>
      </c>
      <c r="FC100" s="1106">
        <f t="shared" si="171"/>
        <v>1</v>
      </c>
      <c r="FD100" s="1106">
        <f>DT100/CC14</f>
        <v>1</v>
      </c>
      <c r="FE100" s="1106">
        <f t="shared" si="172"/>
        <v>1</v>
      </c>
      <c r="FF100" s="1106">
        <f>DV100/CE14</f>
        <v>1</v>
      </c>
      <c r="FG100" s="1106">
        <f t="shared" si="181"/>
        <v>1</v>
      </c>
      <c r="FH100" s="1106">
        <f t="shared" si="179"/>
        <v>1</v>
      </c>
      <c r="FI100" s="1106">
        <f t="shared" si="179"/>
        <v>1</v>
      </c>
      <c r="FJ100" s="1106">
        <f t="shared" si="179"/>
        <v>1</v>
      </c>
      <c r="FK100" s="1021" t="s">
        <v>2187</v>
      </c>
      <c r="FL100" s="1106">
        <f t="shared" si="180"/>
        <v>1</v>
      </c>
      <c r="FM100" s="1106">
        <f t="shared" si="180"/>
        <v>1</v>
      </c>
      <c r="FN100" s="1106">
        <f t="shared" si="180"/>
        <v>1</v>
      </c>
      <c r="FO100" s="1106">
        <f>EE100/CN14</f>
        <v>1</v>
      </c>
      <c r="FP100" s="1106">
        <f t="shared" si="174"/>
        <v>1</v>
      </c>
      <c r="FQ100" s="1106">
        <f t="shared" si="174"/>
        <v>1</v>
      </c>
      <c r="FR100" s="1106">
        <f t="shared" si="174"/>
        <v>1</v>
      </c>
      <c r="FS100" s="1106">
        <f t="shared" si="174"/>
        <v>1</v>
      </c>
      <c r="FT100" s="1106">
        <f t="shared" si="174"/>
        <v>1</v>
      </c>
      <c r="FU100" s="1106">
        <f t="shared" si="174"/>
        <v>1</v>
      </c>
      <c r="FV100" s="1106">
        <f t="shared" si="174"/>
        <v>1</v>
      </c>
      <c r="FW100" s="1106">
        <f>EM100/CV14</f>
        <v>1</v>
      </c>
      <c r="FX100" s="1106">
        <f>EN100/CW14</f>
        <v>1</v>
      </c>
      <c r="FY100" s="1106">
        <f t="shared" si="175"/>
        <v>1</v>
      </c>
      <c r="FZ100" s="1106">
        <f t="shared" si="175"/>
        <v>1</v>
      </c>
      <c r="GA100" s="1106">
        <f t="shared" si="183"/>
        <v>1</v>
      </c>
      <c r="GB100" s="1106">
        <f t="shared" si="183"/>
        <v>1</v>
      </c>
      <c r="GC100" s="1106">
        <f t="shared" si="183"/>
        <v>1</v>
      </c>
      <c r="GD100" s="1106">
        <f t="shared" si="183"/>
        <v>1</v>
      </c>
      <c r="GE100" s="1106">
        <f t="shared" si="183"/>
        <v>1</v>
      </c>
      <c r="GF100" s="1106">
        <f t="shared" si="183"/>
        <v>1</v>
      </c>
    </row>
    <row r="101" spans="117:188" ht="24">
      <c r="DM101" s="1098">
        <v>19</v>
      </c>
      <c r="DN101" s="1098">
        <v>13</v>
      </c>
      <c r="DO101" s="1098" t="str">
        <f t="shared" si="132"/>
        <v>処遇加算なし特定加算なしベア加算なしから新加算Ⅴ（９）</v>
      </c>
      <c r="DP101" s="1000">
        <f t="shared" si="169"/>
        <v>0.23900000000000002</v>
      </c>
      <c r="DQ101" s="1000">
        <f t="shared" si="169"/>
        <v>0.20899999999999999</v>
      </c>
      <c r="DR101" s="1000">
        <f t="shared" si="169"/>
        <v>0.23900000000000002</v>
      </c>
      <c r="DS101" s="1000">
        <f t="shared" si="169"/>
        <v>0.22500000000000001</v>
      </c>
      <c r="DT101" s="1000" t="e">
        <f t="shared" si="169"/>
        <v>#VALUE!</v>
      </c>
      <c r="DU101" s="1000">
        <f t="shared" si="169"/>
        <v>5.3999999999999992e-002</v>
      </c>
      <c r="DV101" s="1000" t="e">
        <f t="shared" si="169"/>
        <v>#VALUE!</v>
      </c>
      <c r="DW101" s="1000" t="e">
        <f t="shared" si="169"/>
        <v>#VALUE!</v>
      </c>
      <c r="DX101" s="1000">
        <f t="shared" si="169"/>
        <v>9.7000000000000003e-002</v>
      </c>
      <c r="DY101" s="1000">
        <f t="shared" si="169"/>
        <v>9.4e-002</v>
      </c>
      <c r="DZ101" s="1000">
        <f t="shared" si="169"/>
        <v>9.4e-002</v>
      </c>
      <c r="EA101" s="1000" t="e">
        <f t="shared" si="169"/>
        <v>#VALUE!</v>
      </c>
      <c r="EB101" s="1000">
        <f t="shared" si="169"/>
        <v>6.2999999999999987e-002</v>
      </c>
      <c r="EC101" s="1000">
        <f t="shared" si="169"/>
        <v>6.e-002</v>
      </c>
      <c r="ED101" s="1000">
        <f t="shared" si="169"/>
        <v>5.8999999999999997e-002</v>
      </c>
      <c r="EE101" s="1000" t="e">
        <f t="shared" si="169"/>
        <v>#VALUE!</v>
      </c>
      <c r="EF101" s="1000">
        <f t="shared" si="169"/>
        <v>6.2999999999999987e-002</v>
      </c>
      <c r="EG101" s="1000">
        <f t="shared" si="169"/>
        <v>9.2999999999999999e-002</v>
      </c>
      <c r="EH101" s="1000">
        <f t="shared" si="169"/>
        <v>9.2999999999999999e-002</v>
      </c>
      <c r="EI101" s="1000">
        <f t="shared" si="169"/>
        <v>0.11899999999999999</v>
      </c>
      <c r="EJ101" s="1000">
        <f t="shared" si="169"/>
        <v>8.e-002</v>
      </c>
      <c r="EK101" s="1000">
        <f t="shared" si="169"/>
        <v>9.8000000000000004e-002</v>
      </c>
      <c r="EL101" s="1000">
        <f t="shared" si="169"/>
        <v>8.1000000000000003e-002</v>
      </c>
      <c r="EM101" s="1000" t="e">
        <f t="shared" si="169"/>
        <v>#VALUE!</v>
      </c>
      <c r="EN101" s="1000" t="e">
        <f t="shared" si="169"/>
        <v>#VALUE!</v>
      </c>
      <c r="EO101" s="1000">
        <f t="shared" si="169"/>
        <v>0.14799999999999999</v>
      </c>
      <c r="EP101" s="1000">
        <f t="shared" si="169"/>
        <v>0.14000000000000001</v>
      </c>
      <c r="EQ101" s="1000" t="e">
        <f t="shared" si="169"/>
        <v>#VALUE!</v>
      </c>
      <c r="ER101" s="1000" t="e">
        <f t="shared" si="169"/>
        <v>#VALUE!</v>
      </c>
      <c r="ES101" s="1000" t="e">
        <f t="shared" si="169"/>
        <v>#VALUE!</v>
      </c>
      <c r="ET101" s="1000" t="e">
        <f t="shared" si="169"/>
        <v>#VALUE!</v>
      </c>
      <c r="EU101" s="1000" t="e">
        <f t="shared" si="169"/>
        <v>#VALUE!</v>
      </c>
      <c r="EV101" s="1000" t="e">
        <f t="shared" si="169"/>
        <v>#VALUE!</v>
      </c>
      <c r="EY101" s="1098" t="s">
        <v>2287</v>
      </c>
      <c r="EZ101" s="1106">
        <f t="shared" si="171"/>
        <v>1</v>
      </c>
      <c r="FA101" s="1106">
        <f t="shared" si="171"/>
        <v>1</v>
      </c>
      <c r="FB101" s="1106">
        <f t="shared" si="171"/>
        <v>1</v>
      </c>
      <c r="FC101" s="1106">
        <f t="shared" si="171"/>
        <v>1</v>
      </c>
      <c r="FD101" s="1021" t="s">
        <v>2187</v>
      </c>
      <c r="FE101" s="1106">
        <f t="shared" si="172"/>
        <v>1</v>
      </c>
      <c r="FF101" s="1021" t="s">
        <v>2187</v>
      </c>
      <c r="FG101" s="1106" t="e">
        <f t="shared" si="181"/>
        <v>#VALUE!</v>
      </c>
      <c r="FH101" s="1106">
        <f t="shared" si="179"/>
        <v>1</v>
      </c>
      <c r="FI101" s="1106">
        <f t="shared" si="179"/>
        <v>1</v>
      </c>
      <c r="FJ101" s="1106">
        <f t="shared" si="179"/>
        <v>1</v>
      </c>
      <c r="FK101" s="1021" t="s">
        <v>2187</v>
      </c>
      <c r="FL101" s="1106">
        <f t="shared" si="180"/>
        <v>1</v>
      </c>
      <c r="FM101" s="1106">
        <f t="shared" si="180"/>
        <v>1</v>
      </c>
      <c r="FN101" s="1106">
        <f t="shared" si="180"/>
        <v>1</v>
      </c>
      <c r="FO101" s="1021" t="s">
        <v>2187</v>
      </c>
      <c r="FP101" s="1106">
        <f t="shared" si="174"/>
        <v>1</v>
      </c>
      <c r="FQ101" s="1106">
        <f t="shared" si="174"/>
        <v>1</v>
      </c>
      <c r="FR101" s="1106">
        <f t="shared" si="174"/>
        <v>1</v>
      </c>
      <c r="FS101" s="1106">
        <f t="shared" si="174"/>
        <v>1</v>
      </c>
      <c r="FT101" s="1106">
        <f t="shared" si="174"/>
        <v>1</v>
      </c>
      <c r="FU101" s="1106">
        <f t="shared" si="174"/>
        <v>1</v>
      </c>
      <c r="FV101" s="1106">
        <f t="shared" si="174"/>
        <v>1</v>
      </c>
      <c r="FW101" s="1021" t="s">
        <v>2187</v>
      </c>
      <c r="FX101" s="1021" t="s">
        <v>2187</v>
      </c>
      <c r="FY101" s="1106">
        <f t="shared" si="175"/>
        <v>1</v>
      </c>
      <c r="FZ101" s="1106">
        <f t="shared" si="175"/>
        <v>1</v>
      </c>
      <c r="GA101" s="1021" t="s">
        <v>2187</v>
      </c>
      <c r="GB101" s="1021" t="s">
        <v>2187</v>
      </c>
      <c r="GC101" s="1021" t="s">
        <v>2187</v>
      </c>
      <c r="GD101" s="1021" t="s">
        <v>2187</v>
      </c>
      <c r="GE101" s="1021" t="s">
        <v>2187</v>
      </c>
      <c r="GF101" s="1021" t="s">
        <v>2187</v>
      </c>
    </row>
    <row r="102" spans="117:188" ht="24">
      <c r="DM102" s="1098">
        <v>19</v>
      </c>
      <c r="DN102" s="1098">
        <v>14</v>
      </c>
      <c r="DO102" s="1098" t="str">
        <f t="shared" si="132"/>
        <v>処遇加算なし特定加算なしベア加算なしから新加算Ⅴ（10）</v>
      </c>
      <c r="DP102" s="1000">
        <f t="shared" si="169"/>
        <v>0.20899999999999999</v>
      </c>
      <c r="DQ102" s="1000">
        <f t="shared" si="169"/>
        <v>0.17900000000000002</v>
      </c>
      <c r="DR102" s="1000">
        <f t="shared" si="169"/>
        <v>0.20899999999999999</v>
      </c>
      <c r="DS102" s="1000">
        <f t="shared" si="169"/>
        <v>0.19500000000000001</v>
      </c>
      <c r="DT102" s="1000">
        <f t="shared" si="169"/>
        <v>0.125</v>
      </c>
      <c r="DU102" s="1000">
        <f t="shared" si="169"/>
        <v>4.3999999999999997e-002</v>
      </c>
      <c r="DV102" s="1000">
        <f t="shared" si="169"/>
        <v>8.0000000000000016e-002</v>
      </c>
      <c r="DW102" s="1000">
        <f t="shared" si="169"/>
        <v>8.0000000000000016e-002</v>
      </c>
      <c r="DX102" s="1000">
        <f t="shared" si="169"/>
        <v>7.1000000000000008e-002</v>
      </c>
      <c r="DY102" s="1000">
        <f t="shared" si="169"/>
        <v>8.e-002</v>
      </c>
      <c r="DZ102" s="1000">
        <f t="shared" si="169"/>
        <v>8.e-002</v>
      </c>
      <c r="EA102" s="1000" t="e">
        <f t="shared" si="169"/>
        <v>#VALUE!</v>
      </c>
      <c r="EB102" s="1000">
        <f t="shared" si="169"/>
        <v>5.1999999999999998e-002</v>
      </c>
      <c r="EC102" s="1000">
        <f t="shared" si="169"/>
        <v>4.9000000000000002e-002</v>
      </c>
      <c r="ED102" s="1000">
        <f t="shared" si="169"/>
        <v>4.8000000000000001e-002</v>
      </c>
      <c r="EE102" s="1000">
        <f t="shared" si="169"/>
        <v>5.1999999999999998e-002</v>
      </c>
      <c r="EF102" s="1000">
        <f t="shared" si="169"/>
        <v>5.1999999999999998e-002</v>
      </c>
      <c r="EG102" s="1000">
        <f t="shared" si="169"/>
        <v>7.0000000000000007e-002</v>
      </c>
      <c r="EH102" s="1000">
        <f t="shared" si="169"/>
        <v>7.0000000000000007e-002</v>
      </c>
      <c r="EI102" s="1000">
        <f t="shared" si="169"/>
        <v>9.6000000000000002e-002</v>
      </c>
      <c r="EJ102" s="1000">
        <f t="shared" si="169"/>
        <v>6.3e-002</v>
      </c>
      <c r="EK102" s="1000">
        <f t="shared" si="169"/>
        <v>8.1000000000000003e-002</v>
      </c>
      <c r="EL102" s="1000">
        <f t="shared" si="169"/>
        <v>6.4000000000000001e-002</v>
      </c>
      <c r="EM102" s="1000">
        <f t="shared" si="169"/>
        <v>6.0999999999999999e-002</v>
      </c>
      <c r="EN102" s="1000">
        <f t="shared" si="169"/>
        <v>6.0999999999999999e-002</v>
      </c>
      <c r="EO102" s="1000">
        <f t="shared" si="169"/>
        <v>0.11399999999999999</v>
      </c>
      <c r="EP102" s="1000">
        <f t="shared" si="169"/>
        <v>0.106</v>
      </c>
      <c r="EQ102" s="1000">
        <f t="shared" si="169"/>
        <v>5.4000000000000006e-002</v>
      </c>
      <c r="ER102" s="1000">
        <f t="shared" si="169"/>
        <v>6.7000000000000004e-002</v>
      </c>
      <c r="ES102" s="1000">
        <f t="shared" si="169"/>
        <v>6.7000000000000004e-002</v>
      </c>
      <c r="ET102" s="1000">
        <f t="shared" si="169"/>
        <v>5.3999999999999999e-002</v>
      </c>
      <c r="EU102" s="1000">
        <f t="shared" si="169"/>
        <v>5.2999999999999999e-002</v>
      </c>
      <c r="EV102" s="1000">
        <f t="shared" si="169"/>
        <v>5.2999999999999999e-002</v>
      </c>
      <c r="EY102" s="1098" t="s">
        <v>877</v>
      </c>
      <c r="EZ102" s="1106">
        <f t="shared" si="171"/>
        <v>1</v>
      </c>
      <c r="FA102" s="1106">
        <f t="shared" si="171"/>
        <v>1</v>
      </c>
      <c r="FB102" s="1106">
        <f t="shared" si="171"/>
        <v>1</v>
      </c>
      <c r="FC102" s="1106">
        <f t="shared" si="171"/>
        <v>1</v>
      </c>
      <c r="FD102" s="1106">
        <f>DT102/CC16</f>
        <v>1</v>
      </c>
      <c r="FE102" s="1106">
        <f t="shared" si="172"/>
        <v>1</v>
      </c>
      <c r="FF102" s="1106">
        <f>DV102/CE16</f>
        <v>1</v>
      </c>
      <c r="FG102" s="1106">
        <f t="shared" si="181"/>
        <v>1</v>
      </c>
      <c r="FH102" s="1106">
        <f t="shared" si="179"/>
        <v>1</v>
      </c>
      <c r="FI102" s="1106">
        <f t="shared" si="179"/>
        <v>1</v>
      </c>
      <c r="FJ102" s="1106">
        <f t="shared" si="179"/>
        <v>1</v>
      </c>
      <c r="FK102" s="1021" t="s">
        <v>2187</v>
      </c>
      <c r="FL102" s="1106">
        <f t="shared" si="180"/>
        <v>1</v>
      </c>
      <c r="FM102" s="1106">
        <f t="shared" si="180"/>
        <v>1</v>
      </c>
      <c r="FN102" s="1106">
        <f t="shared" si="180"/>
        <v>1</v>
      </c>
      <c r="FO102" s="1106">
        <f>EE102/CN16</f>
        <v>1</v>
      </c>
      <c r="FP102" s="1106">
        <f t="shared" si="174"/>
        <v>1</v>
      </c>
      <c r="FQ102" s="1106">
        <f t="shared" si="174"/>
        <v>1</v>
      </c>
      <c r="FR102" s="1106">
        <f t="shared" si="174"/>
        <v>1</v>
      </c>
      <c r="FS102" s="1106">
        <f t="shared" si="174"/>
        <v>1</v>
      </c>
      <c r="FT102" s="1106">
        <f t="shared" si="174"/>
        <v>1</v>
      </c>
      <c r="FU102" s="1106">
        <f t="shared" si="174"/>
        <v>1</v>
      </c>
      <c r="FV102" s="1106">
        <f t="shared" si="174"/>
        <v>1</v>
      </c>
      <c r="FW102" s="1106">
        <f>EM102/CV16</f>
        <v>1</v>
      </c>
      <c r="FX102" s="1106">
        <f>EN102/CW16</f>
        <v>1</v>
      </c>
      <c r="FY102" s="1106">
        <f t="shared" si="175"/>
        <v>1</v>
      </c>
      <c r="FZ102" s="1106">
        <f t="shared" si="175"/>
        <v>1</v>
      </c>
      <c r="GA102" s="1106">
        <f t="shared" ref="GA102:GF103" si="184">EQ102/CZ16</f>
        <v>1</v>
      </c>
      <c r="GB102" s="1106">
        <f t="shared" si="184"/>
        <v>1</v>
      </c>
      <c r="GC102" s="1106">
        <f t="shared" si="184"/>
        <v>1</v>
      </c>
      <c r="GD102" s="1106">
        <f t="shared" si="184"/>
        <v>1</v>
      </c>
      <c r="GE102" s="1106">
        <f t="shared" si="184"/>
        <v>1</v>
      </c>
      <c r="GF102" s="1106">
        <f t="shared" si="184"/>
        <v>1</v>
      </c>
    </row>
    <row r="103" spans="117:188" ht="24">
      <c r="DM103" s="1098">
        <v>19</v>
      </c>
      <c r="DN103" s="1098">
        <v>15</v>
      </c>
      <c r="DO103" s="1098" t="str">
        <f t="shared" si="132"/>
        <v>処遇加算なし特定加算なしベア加算なしから新加算Ⅴ（11）</v>
      </c>
      <c r="DP103" s="1000">
        <f t="shared" si="169"/>
        <v>0.22800000000000001</v>
      </c>
      <c r="DQ103" s="1000">
        <f t="shared" si="169"/>
        <v>0.17399999999999999</v>
      </c>
      <c r="DR103" s="1000">
        <f t="shared" si="169"/>
        <v>0.22800000000000001</v>
      </c>
      <c r="DS103" s="1000">
        <f t="shared" si="169"/>
        <v>0.20299999999999999</v>
      </c>
      <c r="DT103" s="1000">
        <f t="shared" si="169"/>
        <v>9.2999999999999999e-002</v>
      </c>
      <c r="DU103" s="1000">
        <f t="shared" si="169"/>
        <v>4.3999999999999997e-002</v>
      </c>
      <c r="DV103" s="1000">
        <f t="shared" si="169"/>
        <v>8.6999999999999994e-002</v>
      </c>
      <c r="DW103" s="1000">
        <f t="shared" si="169"/>
        <v>8.6999999999999994e-002</v>
      </c>
      <c r="DX103" s="1000">
        <f t="shared" si="169"/>
        <v>7.1000000000000008e-002</v>
      </c>
      <c r="DY103" s="1000">
        <f t="shared" si="169"/>
        <v>6.2e-002</v>
      </c>
      <c r="DZ103" s="1000">
        <f t="shared" si="169"/>
        <v>6.2e-002</v>
      </c>
      <c r="EA103" s="1000" t="e">
        <f t="shared" si="169"/>
        <v>#VALUE!</v>
      </c>
      <c r="EB103" s="1000">
        <f t="shared" si="169"/>
        <v>5.6000000000000001e-002</v>
      </c>
      <c r="EC103" s="1000">
        <f t="shared" si="169"/>
        <v>5.e-002</v>
      </c>
      <c r="ED103" s="1000">
        <f t="shared" si="169"/>
        <v>4.9000000000000002e-002</v>
      </c>
      <c r="EE103" s="1000">
        <f t="shared" si="169"/>
        <v>5.6000000000000001e-002</v>
      </c>
      <c r="EF103" s="1000">
        <f t="shared" si="169"/>
        <v>5.6000000000000001e-002</v>
      </c>
      <c r="EG103" s="1000">
        <f t="shared" si="169"/>
        <v>7.9000000000000001e-002</v>
      </c>
      <c r="EH103" s="1000">
        <f t="shared" si="169"/>
        <v>7.9000000000000001e-002</v>
      </c>
      <c r="EI103" s="1000">
        <f t="shared" si="169"/>
        <v>0.126</v>
      </c>
      <c r="EJ103" s="1000">
        <f t="shared" si="169"/>
        <v>7.5999999999999998e-002</v>
      </c>
      <c r="EK103" s="1000">
        <f t="shared" si="169"/>
        <v>0.109</v>
      </c>
      <c r="EL103" s="1000">
        <f t="shared" si="169"/>
        <v>7.8e-002</v>
      </c>
      <c r="EM103" s="1000">
        <f t="shared" si="169"/>
        <v>7.5999999999999998e-002</v>
      </c>
      <c r="EN103" s="1000">
        <f t="shared" si="169"/>
        <v>7.5999999999999998e-002</v>
      </c>
      <c r="EO103" s="1000">
        <f t="shared" si="169"/>
        <v>0.10299999999999999</v>
      </c>
      <c r="EP103" s="1000">
        <f t="shared" si="169"/>
        <v>8.8999999999999996e-002</v>
      </c>
      <c r="EQ103" s="1000">
        <f t="shared" si="169"/>
        <v>5.6000000000000008e-002</v>
      </c>
      <c r="ER103" s="1000">
        <f t="shared" si="169"/>
        <v>6.3e-002</v>
      </c>
      <c r="ES103" s="1000">
        <f t="shared" si="169"/>
        <v>6.3e-002</v>
      </c>
      <c r="ET103" s="1000">
        <f t="shared" si="169"/>
        <v>5.8000000000000003e-002</v>
      </c>
      <c r="EU103" s="1000">
        <f t="shared" si="169"/>
        <v>5.6000000000000001e-002</v>
      </c>
      <c r="EV103" s="1000">
        <f t="shared" si="169"/>
        <v>5.6000000000000001e-002</v>
      </c>
      <c r="EY103" s="1098" t="s">
        <v>2288</v>
      </c>
      <c r="EZ103" s="1106">
        <f t="shared" si="171"/>
        <v>1</v>
      </c>
      <c r="FA103" s="1106">
        <f t="shared" si="171"/>
        <v>1</v>
      </c>
      <c r="FB103" s="1106">
        <f t="shared" si="171"/>
        <v>1</v>
      </c>
      <c r="FC103" s="1106">
        <f t="shared" si="171"/>
        <v>1</v>
      </c>
      <c r="FD103" s="1106">
        <f>DT103/CC17</f>
        <v>1</v>
      </c>
      <c r="FE103" s="1106">
        <f t="shared" si="172"/>
        <v>1</v>
      </c>
      <c r="FF103" s="1106">
        <f>DV103/CE17</f>
        <v>1</v>
      </c>
      <c r="FG103" s="1106">
        <f t="shared" si="181"/>
        <v>1</v>
      </c>
      <c r="FH103" s="1106">
        <f t="shared" si="179"/>
        <v>1</v>
      </c>
      <c r="FI103" s="1106">
        <f t="shared" si="179"/>
        <v>1</v>
      </c>
      <c r="FJ103" s="1106">
        <f t="shared" si="179"/>
        <v>1</v>
      </c>
      <c r="FK103" s="1021" t="s">
        <v>2187</v>
      </c>
      <c r="FL103" s="1106">
        <f t="shared" si="180"/>
        <v>1</v>
      </c>
      <c r="FM103" s="1106">
        <f t="shared" si="180"/>
        <v>1</v>
      </c>
      <c r="FN103" s="1106">
        <f t="shared" si="180"/>
        <v>1</v>
      </c>
      <c r="FO103" s="1106">
        <f>EE103/CN17</f>
        <v>1</v>
      </c>
      <c r="FP103" s="1106">
        <f t="shared" si="174"/>
        <v>1</v>
      </c>
      <c r="FQ103" s="1106">
        <f t="shared" si="174"/>
        <v>1</v>
      </c>
      <c r="FR103" s="1106">
        <f t="shared" si="174"/>
        <v>1</v>
      </c>
      <c r="FS103" s="1106">
        <f t="shared" si="174"/>
        <v>1</v>
      </c>
      <c r="FT103" s="1106">
        <f t="shared" si="174"/>
        <v>1</v>
      </c>
      <c r="FU103" s="1106">
        <f t="shared" si="174"/>
        <v>1</v>
      </c>
      <c r="FV103" s="1106">
        <f t="shared" si="174"/>
        <v>1</v>
      </c>
      <c r="FW103" s="1106">
        <f>EM103/CV17</f>
        <v>1</v>
      </c>
      <c r="FX103" s="1106">
        <f>EN103/CW17</f>
        <v>1</v>
      </c>
      <c r="FY103" s="1106">
        <f t="shared" si="175"/>
        <v>1</v>
      </c>
      <c r="FZ103" s="1106">
        <f t="shared" si="175"/>
        <v>1</v>
      </c>
      <c r="GA103" s="1106">
        <f t="shared" si="184"/>
        <v>1</v>
      </c>
      <c r="GB103" s="1106">
        <f t="shared" si="184"/>
        <v>1</v>
      </c>
      <c r="GC103" s="1106">
        <f t="shared" si="184"/>
        <v>1</v>
      </c>
      <c r="GD103" s="1106">
        <f t="shared" si="184"/>
        <v>1</v>
      </c>
      <c r="GE103" s="1106">
        <f t="shared" si="184"/>
        <v>1</v>
      </c>
      <c r="GF103" s="1106">
        <f t="shared" si="184"/>
        <v>1</v>
      </c>
    </row>
    <row r="104" spans="117:188" ht="24">
      <c r="DM104" s="1098">
        <v>19</v>
      </c>
      <c r="DN104" s="1098">
        <v>16</v>
      </c>
      <c r="DO104" s="1098" t="str">
        <f t="shared" si="132"/>
        <v>処遇加算なし特定加算なしベア加算なしから新加算Ⅴ（12）</v>
      </c>
      <c r="DP104" s="1000">
        <f t="shared" si="169"/>
        <v>0.19400000000000001</v>
      </c>
      <c r="DQ104" s="1000">
        <f t="shared" si="169"/>
        <v>0.16400000000000001</v>
      </c>
      <c r="DR104" s="1000">
        <f t="shared" si="169"/>
        <v>0.19400000000000001</v>
      </c>
      <c r="DS104" s="1000">
        <f t="shared" si="169"/>
        <v>0.18</v>
      </c>
      <c r="DT104" s="1000" t="e">
        <f t="shared" si="169"/>
        <v>#VALUE!</v>
      </c>
      <c r="DU104" s="1000">
        <f t="shared" si="169"/>
        <v>4.2999999999999997e-002</v>
      </c>
      <c r="DV104" s="1000" t="e">
        <f t="shared" si="169"/>
        <v>#VALUE!</v>
      </c>
      <c r="DW104" s="1000" t="e">
        <f t="shared" si="169"/>
        <v>#VALUE!</v>
      </c>
      <c r="DX104" s="1000">
        <f t="shared" si="169"/>
        <v>6.9000000000000006e-002</v>
      </c>
      <c r="DY104" s="1000">
        <f t="shared" si="169"/>
        <v>7.5999999999999998e-002</v>
      </c>
      <c r="DZ104" s="1000">
        <f t="shared" si="169"/>
        <v>7.5999999999999998e-002</v>
      </c>
      <c r="EA104" s="1000" t="e">
        <f t="shared" si="169"/>
        <v>#VALUE!</v>
      </c>
      <c r="EB104" s="1000">
        <f t="shared" si="169"/>
        <v>5.e-002</v>
      </c>
      <c r="EC104" s="1000">
        <f t="shared" si="169"/>
        <v>4.7e-002</v>
      </c>
      <c r="ED104" s="1000">
        <f t="shared" si="169"/>
        <v>4.5999999999999999e-002</v>
      </c>
      <c r="EE104" s="1000" t="e">
        <f t="shared" si="169"/>
        <v>#VALUE!</v>
      </c>
      <c r="EF104" s="1000">
        <f t="shared" si="169"/>
        <v>5.e-002</v>
      </c>
      <c r="EG104" s="1000">
        <f t="shared" si="169"/>
        <v>6.7000000000000004e-002</v>
      </c>
      <c r="EH104" s="1000">
        <f t="shared" si="169"/>
        <v>6.7000000000000004e-002</v>
      </c>
      <c r="EI104" s="1000">
        <f t="shared" si="169"/>
        <v>9.2999999999999999e-002</v>
      </c>
      <c r="EJ104" s="1000">
        <f t="shared" si="169"/>
        <v>6.0000000000000005e-002</v>
      </c>
      <c r="EK104" s="1000">
        <f t="shared" si="169"/>
        <v>7.8e-002</v>
      </c>
      <c r="EL104" s="1000">
        <f t="shared" si="169"/>
        <v>6.1000000000000006e-002</v>
      </c>
      <c r="EM104" s="1000" t="e">
        <f t="shared" si="169"/>
        <v>#VALUE!</v>
      </c>
      <c r="EN104" s="1000" t="e">
        <f t="shared" si="169"/>
        <v>#VALUE!</v>
      </c>
      <c r="EO104" s="1000">
        <f t="shared" si="169"/>
        <v>0.11</v>
      </c>
      <c r="EP104" s="1000">
        <f t="shared" si="169"/>
        <v>0.10200000000000001</v>
      </c>
      <c r="EQ104" s="1000" t="e">
        <f t="shared" si="169"/>
        <v>#VALUE!</v>
      </c>
      <c r="ER104" s="1000" t="e">
        <f t="shared" si="169"/>
        <v>#VALUE!</v>
      </c>
      <c r="ES104" s="1000" t="e">
        <f t="shared" si="169"/>
        <v>#VALUE!</v>
      </c>
      <c r="ET104" s="1000" t="e">
        <f t="shared" si="169"/>
        <v>#VALUE!</v>
      </c>
      <c r="EU104" s="1000" t="e">
        <f t="shared" si="169"/>
        <v>#VALUE!</v>
      </c>
      <c r="EV104" s="1000" t="e">
        <f t="shared" si="169"/>
        <v>#VALUE!</v>
      </c>
      <c r="EY104" s="1098" t="s">
        <v>2289</v>
      </c>
      <c r="EZ104" s="1106">
        <f t="shared" si="171"/>
        <v>1</v>
      </c>
      <c r="FA104" s="1106">
        <f t="shared" si="171"/>
        <v>1</v>
      </c>
      <c r="FB104" s="1106">
        <f t="shared" si="171"/>
        <v>1</v>
      </c>
      <c r="FC104" s="1106">
        <f t="shared" si="171"/>
        <v>1</v>
      </c>
      <c r="FD104" s="1021" t="s">
        <v>2187</v>
      </c>
      <c r="FE104" s="1106">
        <f t="shared" si="172"/>
        <v>1</v>
      </c>
      <c r="FF104" s="1021" t="s">
        <v>2187</v>
      </c>
      <c r="FG104" s="1106" t="e">
        <f t="shared" si="181"/>
        <v>#VALUE!</v>
      </c>
      <c r="FH104" s="1106">
        <f t="shared" si="179"/>
        <v>1</v>
      </c>
      <c r="FI104" s="1106">
        <f t="shared" si="179"/>
        <v>1</v>
      </c>
      <c r="FJ104" s="1106">
        <f t="shared" si="179"/>
        <v>1</v>
      </c>
      <c r="FK104" s="1021" t="s">
        <v>2187</v>
      </c>
      <c r="FL104" s="1106">
        <f t="shared" si="180"/>
        <v>1</v>
      </c>
      <c r="FM104" s="1106">
        <f t="shared" si="180"/>
        <v>1</v>
      </c>
      <c r="FN104" s="1106">
        <f t="shared" si="180"/>
        <v>1</v>
      </c>
      <c r="FO104" s="1021" t="s">
        <v>2187</v>
      </c>
      <c r="FP104" s="1106">
        <f t="shared" si="174"/>
        <v>1</v>
      </c>
      <c r="FQ104" s="1106">
        <f t="shared" si="174"/>
        <v>1</v>
      </c>
      <c r="FR104" s="1106">
        <f t="shared" si="174"/>
        <v>1</v>
      </c>
      <c r="FS104" s="1106">
        <f t="shared" si="174"/>
        <v>1</v>
      </c>
      <c r="FT104" s="1106">
        <f t="shared" si="174"/>
        <v>1</v>
      </c>
      <c r="FU104" s="1106">
        <f t="shared" si="174"/>
        <v>1</v>
      </c>
      <c r="FV104" s="1106">
        <f t="shared" si="174"/>
        <v>1</v>
      </c>
      <c r="FW104" s="1021" t="s">
        <v>2187</v>
      </c>
      <c r="FX104" s="1021" t="s">
        <v>2187</v>
      </c>
      <c r="FY104" s="1106">
        <f t="shared" si="175"/>
        <v>1</v>
      </c>
      <c r="FZ104" s="1106">
        <f t="shared" si="175"/>
        <v>1</v>
      </c>
      <c r="GA104" s="1021" t="s">
        <v>2187</v>
      </c>
      <c r="GB104" s="1021" t="s">
        <v>2187</v>
      </c>
      <c r="GC104" s="1021" t="s">
        <v>2187</v>
      </c>
      <c r="GD104" s="1021" t="s">
        <v>2187</v>
      </c>
      <c r="GE104" s="1021" t="s">
        <v>2187</v>
      </c>
      <c r="GF104" s="1021" t="s">
        <v>2187</v>
      </c>
    </row>
    <row r="105" spans="117:188" ht="24">
      <c r="DM105" s="1098">
        <v>19</v>
      </c>
      <c r="DN105" s="1098">
        <v>17</v>
      </c>
      <c r="DO105" s="1098" t="str">
        <f t="shared" si="132"/>
        <v>処遇加算なし特定加算なしベア加算なしから新加算Ⅴ（13）</v>
      </c>
      <c r="DP105" s="1000">
        <f t="shared" si="169"/>
        <v>0.184</v>
      </c>
      <c r="DQ105" s="1000">
        <f t="shared" si="169"/>
        <v>0.154</v>
      </c>
      <c r="DR105" s="1000">
        <f t="shared" si="169"/>
        <v>0.184</v>
      </c>
      <c r="DS105" s="1000">
        <f t="shared" si="169"/>
        <v>0.17</v>
      </c>
      <c r="DT105" s="1000">
        <f t="shared" si="169"/>
        <v>0.10899999999999999</v>
      </c>
      <c r="DU105" s="1000">
        <f t="shared" si="169"/>
        <v>4.0999999999999995e-002</v>
      </c>
      <c r="DV105" s="1000">
        <f t="shared" si="169"/>
        <v>8.6999999999999994e-002</v>
      </c>
      <c r="DW105" s="1000">
        <f t="shared" si="169"/>
        <v>8.6999999999999994e-002</v>
      </c>
      <c r="DX105" s="1000">
        <f t="shared" si="169"/>
        <v>7.8e-002</v>
      </c>
      <c r="DY105" s="1000">
        <f t="shared" si="169"/>
        <v>5.7999999999999996e-002</v>
      </c>
      <c r="DZ105" s="1000">
        <f t="shared" si="169"/>
        <v>5.7999999999999996e-002</v>
      </c>
      <c r="EA105" s="1000" t="e">
        <f t="shared" si="169"/>
        <v>#VALUE!</v>
      </c>
      <c r="EB105" s="1000">
        <f t="shared" si="169"/>
        <v>4.8000000000000001e-002</v>
      </c>
      <c r="EC105" s="1000">
        <f t="shared" si="169"/>
        <v>4.4999999999999998e-002</v>
      </c>
      <c r="ED105" s="1000">
        <f t="shared" si="169"/>
        <v>4.3999999999999997e-002</v>
      </c>
      <c r="EE105" s="1000">
        <f t="shared" si="169"/>
        <v>4.8000000000000001e-002</v>
      </c>
      <c r="EF105" s="1000">
        <f t="shared" si="169"/>
        <v>4.8000000000000001e-002</v>
      </c>
      <c r="EG105" s="1000">
        <f t="shared" si="169"/>
        <v>7.6999999999999999e-002</v>
      </c>
      <c r="EH105" s="1000">
        <f t="shared" si="169"/>
        <v>7.6999999999999999e-002</v>
      </c>
      <c r="EI105" s="1000">
        <f t="shared" si="169"/>
        <v>0.10299999999999999</v>
      </c>
      <c r="EJ105" s="1000">
        <f t="shared" si="169"/>
        <v>7.0000000000000007e-002</v>
      </c>
      <c r="EK105" s="1000">
        <f t="shared" si="169"/>
        <v>8.7999999999999995e-002</v>
      </c>
      <c r="EL105" s="1000">
        <f t="shared" si="169"/>
        <v>7.1000000000000008e-002</v>
      </c>
      <c r="EM105" s="1000">
        <f t="shared" si="169"/>
        <v>7.0000000000000007e-002</v>
      </c>
      <c r="EN105" s="1000">
        <f t="shared" si="169"/>
        <v>7.0000000000000007e-002</v>
      </c>
      <c r="EO105" s="1000">
        <f t="shared" si="169"/>
        <v>0.109</v>
      </c>
      <c r="EP105" s="1000">
        <f t="shared" si="169"/>
        <v>0.10100000000000001</v>
      </c>
      <c r="EQ105" s="1000">
        <f t="shared" si="169"/>
        <v>4.8000000000000001e-002</v>
      </c>
      <c r="ER105" s="1000">
        <f t="shared" si="169"/>
        <v>5.8999999999999997e-002</v>
      </c>
      <c r="ES105" s="1000">
        <f t="shared" si="169"/>
        <v>5.8999999999999997e-002</v>
      </c>
      <c r="ET105" s="1000">
        <f t="shared" si="169"/>
        <v>4.9000000000000002e-002</v>
      </c>
      <c r="EU105" s="1000">
        <f t="shared" si="169"/>
        <v>4.8000000000000001e-002</v>
      </c>
      <c r="EV105" s="1000">
        <f t="shared" si="169"/>
        <v>4.8000000000000001e-002</v>
      </c>
      <c r="EY105" s="1098" t="s">
        <v>2255</v>
      </c>
      <c r="EZ105" s="1106">
        <f t="shared" si="171"/>
        <v>1</v>
      </c>
      <c r="FA105" s="1106">
        <f t="shared" si="171"/>
        <v>1</v>
      </c>
      <c r="FB105" s="1106">
        <f t="shared" si="171"/>
        <v>1</v>
      </c>
      <c r="FC105" s="1106">
        <f t="shared" si="171"/>
        <v>1</v>
      </c>
      <c r="FD105" s="1106">
        <f>DT105/CC19</f>
        <v>1</v>
      </c>
      <c r="FE105" s="1106">
        <f t="shared" si="172"/>
        <v>1</v>
      </c>
      <c r="FF105" s="1106">
        <f>DV105/CE19</f>
        <v>1</v>
      </c>
      <c r="FG105" s="1106">
        <f t="shared" si="181"/>
        <v>1</v>
      </c>
      <c r="FH105" s="1106">
        <f t="shared" si="179"/>
        <v>1</v>
      </c>
      <c r="FI105" s="1106">
        <f t="shared" si="179"/>
        <v>1</v>
      </c>
      <c r="FJ105" s="1106">
        <f t="shared" si="179"/>
        <v>1</v>
      </c>
      <c r="FK105" s="1021" t="s">
        <v>2187</v>
      </c>
      <c r="FL105" s="1106">
        <f t="shared" si="180"/>
        <v>1</v>
      </c>
      <c r="FM105" s="1106">
        <f t="shared" si="180"/>
        <v>1</v>
      </c>
      <c r="FN105" s="1106">
        <f t="shared" si="180"/>
        <v>1</v>
      </c>
      <c r="FO105" s="1106">
        <f>EE105/CN19</f>
        <v>1</v>
      </c>
      <c r="FP105" s="1106">
        <f t="shared" si="174"/>
        <v>1</v>
      </c>
      <c r="FQ105" s="1106">
        <f t="shared" si="174"/>
        <v>1</v>
      </c>
      <c r="FR105" s="1106">
        <f t="shared" si="174"/>
        <v>1</v>
      </c>
      <c r="FS105" s="1106">
        <f t="shared" si="174"/>
        <v>1</v>
      </c>
      <c r="FT105" s="1106">
        <f t="shared" si="174"/>
        <v>1</v>
      </c>
      <c r="FU105" s="1106">
        <f t="shared" si="174"/>
        <v>1</v>
      </c>
      <c r="FV105" s="1106">
        <f t="shared" si="174"/>
        <v>1</v>
      </c>
      <c r="FW105" s="1106">
        <f>EM105/CV19</f>
        <v>1</v>
      </c>
      <c r="FX105" s="1106">
        <f>EN105/CW19</f>
        <v>1</v>
      </c>
      <c r="FY105" s="1106">
        <f t="shared" si="175"/>
        <v>1</v>
      </c>
      <c r="FZ105" s="1106">
        <f t="shared" si="175"/>
        <v>1</v>
      </c>
      <c r="GA105" s="1106">
        <f t="shared" ref="GA105:GF106" si="185">EQ105/CZ19</f>
        <v>1</v>
      </c>
      <c r="GB105" s="1106">
        <f t="shared" si="185"/>
        <v>1</v>
      </c>
      <c r="GC105" s="1106">
        <f t="shared" si="185"/>
        <v>1</v>
      </c>
      <c r="GD105" s="1106">
        <f t="shared" si="185"/>
        <v>1</v>
      </c>
      <c r="GE105" s="1106">
        <f t="shared" si="185"/>
        <v>1</v>
      </c>
      <c r="GF105" s="1106">
        <f t="shared" si="185"/>
        <v>1</v>
      </c>
    </row>
    <row r="106" spans="117:188" ht="24">
      <c r="DM106" s="1098">
        <v>19</v>
      </c>
      <c r="DN106" s="1098">
        <v>18</v>
      </c>
      <c r="DO106" s="1098" t="str">
        <f t="shared" si="132"/>
        <v>処遇加算なし特定加算なしベア加算なしから新加算Ⅴ（14）</v>
      </c>
      <c r="DP106" s="1000">
        <f t="shared" si="169"/>
        <v>0.13900000000000001</v>
      </c>
      <c r="DQ106" s="1000">
        <f t="shared" si="169"/>
        <v>0.109</v>
      </c>
      <c r="DR106" s="1000">
        <f t="shared" si="169"/>
        <v>0.13900000000000001</v>
      </c>
      <c r="DS106" s="1000">
        <f t="shared" si="169"/>
        <v>0.125</v>
      </c>
      <c r="DT106" s="1000">
        <f t="shared" si="169"/>
        <v>6.4000000000000001e-002</v>
      </c>
      <c r="DU106" s="1000">
        <f t="shared" si="169"/>
        <v>3.e-002</v>
      </c>
      <c r="DV106" s="1000">
        <f t="shared" si="169"/>
        <v>5.9000000000000004e-002</v>
      </c>
      <c r="DW106" s="1000">
        <f t="shared" si="169"/>
        <v>5.9000000000000004e-002</v>
      </c>
      <c r="DX106" s="1000">
        <f t="shared" si="169"/>
        <v>5.e-002</v>
      </c>
      <c r="DY106" s="1000">
        <f t="shared" si="169"/>
        <v>4.e-002</v>
      </c>
      <c r="DZ106" s="1000">
        <f t="shared" si="169"/>
        <v>4.e-002</v>
      </c>
      <c r="EA106" s="1000" t="e">
        <f t="shared" si="169"/>
        <v>#VALUE!</v>
      </c>
      <c r="EB106" s="1000">
        <f t="shared" si="169"/>
        <v>3.4999999999999996e-002</v>
      </c>
      <c r="EC106" s="1000">
        <f t="shared" si="169"/>
        <v>3.2000000000000001e-002</v>
      </c>
      <c r="ED106" s="1000">
        <f t="shared" si="169"/>
        <v>3.1e-002</v>
      </c>
      <c r="EE106" s="1000">
        <f t="shared" si="169"/>
        <v>3.4999999999999996e-002</v>
      </c>
      <c r="EF106" s="1000">
        <f t="shared" si="169"/>
        <v>3.4999999999999996e-002</v>
      </c>
      <c r="EG106" s="1000">
        <f t="shared" si="169"/>
        <v>5.1000000000000004e-002</v>
      </c>
      <c r="EH106" s="1000">
        <f t="shared" si="169"/>
        <v>5.1000000000000004e-002</v>
      </c>
      <c r="EI106" s="1000">
        <f t="shared" si="169"/>
        <v>7.6999999999999999e-002</v>
      </c>
      <c r="EJ106" s="1000">
        <f t="shared" si="169"/>
        <v>5.e-002</v>
      </c>
      <c r="EK106" s="1000">
        <f t="shared" si="169"/>
        <v>6.8000000000000005e-002</v>
      </c>
      <c r="EL106" s="1000">
        <f t="shared" si="169"/>
        <v>5.1000000000000004e-002</v>
      </c>
      <c r="EM106" s="1000">
        <f t="shared" si="169"/>
        <v>5.e-002</v>
      </c>
      <c r="EN106" s="1000">
        <f t="shared" si="169"/>
        <v>5.e-002</v>
      </c>
      <c r="EO106" s="1000">
        <f t="shared" si="169"/>
        <v>7.1000000000000008e-002</v>
      </c>
      <c r="EP106" s="1000">
        <f t="shared" si="169"/>
        <v>6.3e-002</v>
      </c>
      <c r="EQ106" s="1000">
        <f t="shared" si="169"/>
        <v>3.7000000000000005e-002</v>
      </c>
      <c r="ER106" s="1000">
        <f t="shared" si="169"/>
        <v>4.1000000000000002e-002</v>
      </c>
      <c r="ES106" s="1000">
        <f t="shared" si="169"/>
        <v>4.1000000000000002e-002</v>
      </c>
      <c r="ET106" s="1000">
        <f t="shared" si="169"/>
        <v>3.5999999999999997e-002</v>
      </c>
      <c r="EU106" s="1000">
        <f t="shared" si="169"/>
        <v>3.5000000000000003e-002</v>
      </c>
      <c r="EV106" s="1000">
        <f t="shared" si="169"/>
        <v>3.5000000000000003e-002</v>
      </c>
      <c r="EY106" s="1098" t="s">
        <v>2290</v>
      </c>
      <c r="EZ106" s="1106">
        <f t="shared" si="171"/>
        <v>1</v>
      </c>
      <c r="FA106" s="1106">
        <f t="shared" si="171"/>
        <v>1</v>
      </c>
      <c r="FB106" s="1106">
        <f t="shared" si="171"/>
        <v>1</v>
      </c>
      <c r="FC106" s="1106">
        <f t="shared" si="171"/>
        <v>1</v>
      </c>
      <c r="FD106" s="1106">
        <f>DT106/CC20</f>
        <v>1</v>
      </c>
      <c r="FE106" s="1106">
        <f t="shared" si="172"/>
        <v>1</v>
      </c>
      <c r="FF106" s="1106">
        <f>DV106/CE20</f>
        <v>1</v>
      </c>
      <c r="FG106" s="1106">
        <f t="shared" si="181"/>
        <v>1</v>
      </c>
      <c r="FH106" s="1106">
        <f t="shared" si="179"/>
        <v>1</v>
      </c>
      <c r="FI106" s="1106">
        <f t="shared" si="179"/>
        <v>1</v>
      </c>
      <c r="FJ106" s="1106">
        <f t="shared" si="179"/>
        <v>1</v>
      </c>
      <c r="FK106" s="1021" t="s">
        <v>2187</v>
      </c>
      <c r="FL106" s="1106">
        <f t="shared" si="180"/>
        <v>1</v>
      </c>
      <c r="FM106" s="1106">
        <f t="shared" si="180"/>
        <v>1</v>
      </c>
      <c r="FN106" s="1106">
        <f t="shared" si="180"/>
        <v>1</v>
      </c>
      <c r="FO106" s="1106">
        <f>EE106/CN20</f>
        <v>1</v>
      </c>
      <c r="FP106" s="1106">
        <f t="shared" si="174"/>
        <v>1</v>
      </c>
      <c r="FQ106" s="1106">
        <f t="shared" si="174"/>
        <v>1</v>
      </c>
      <c r="FR106" s="1106">
        <f t="shared" si="174"/>
        <v>1</v>
      </c>
      <c r="FS106" s="1106">
        <f t="shared" si="174"/>
        <v>1</v>
      </c>
      <c r="FT106" s="1106">
        <f t="shared" si="174"/>
        <v>1</v>
      </c>
      <c r="FU106" s="1106">
        <f t="shared" si="174"/>
        <v>1</v>
      </c>
      <c r="FV106" s="1106">
        <f t="shared" si="174"/>
        <v>1</v>
      </c>
      <c r="FW106" s="1106">
        <f>EM106/CV20</f>
        <v>1</v>
      </c>
      <c r="FX106" s="1106">
        <f>EN106/CW20</f>
        <v>1</v>
      </c>
      <c r="FY106" s="1106">
        <f t="shared" si="175"/>
        <v>1</v>
      </c>
      <c r="FZ106" s="1106">
        <f t="shared" si="175"/>
        <v>1</v>
      </c>
      <c r="GA106" s="1106">
        <f t="shared" si="185"/>
        <v>1</v>
      </c>
      <c r="GB106" s="1106">
        <f t="shared" si="185"/>
        <v>1</v>
      </c>
      <c r="GC106" s="1106">
        <f t="shared" si="185"/>
        <v>1</v>
      </c>
      <c r="GD106" s="1106">
        <f t="shared" si="185"/>
        <v>1</v>
      </c>
      <c r="GE106" s="1106">
        <f t="shared" si="185"/>
        <v>1</v>
      </c>
      <c r="GF106" s="1106">
        <f t="shared" si="185"/>
        <v>1</v>
      </c>
    </row>
  </sheetData>
  <sortState ref="AL3:AN21">
    <sortCondition ref="AL3:AL21"/>
  </sortState>
  <mergeCells count="1">
    <mergeCell ref="AL2:AM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460628</cp:lastModifiedBy>
  <cp:lastPrinted>2024-03-04T13:21:03Z</cp:lastPrinted>
  <dcterms:created xsi:type="dcterms:W3CDTF">2023-01-10T13:53:21Z</dcterms:created>
  <dcterms:modified xsi:type="dcterms:W3CDTF">2025-06-18T04:12:22Z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2025-06-18T04:12:22Z</vt:filetime>
  </property>
</Properties>
</file>