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760" firstSheet="19" activeTab="26"/>
  </bookViews>
  <sheets>
    <sheet name="2表" sheetId="4" r:id="rId1"/>
    <sheet name="3表" sheetId="5" r:id="rId2"/>
    <sheet name="4表" sheetId="6" r:id="rId3"/>
    <sheet name="5表" sheetId="7" r:id="rId4"/>
    <sheet name="6表" sheetId="8" r:id="rId5"/>
    <sheet name="7表" sheetId="9" r:id="rId6"/>
    <sheet name="8e表・9e表" sheetId="10" r:id="rId7"/>
    <sheet name="10表" sheetId="11" r:id="rId8"/>
    <sheet name="11表" sheetId="12" r:id="rId9"/>
    <sheet name="12表" sheetId="13" r:id="rId10"/>
    <sheet name="13表" sheetId="14" r:id="rId11"/>
    <sheet name="14表" sheetId="15" r:id="rId12"/>
    <sheet name="14の2表" sheetId="16" r:id="rId13"/>
    <sheet name="15表" sheetId="17" r:id="rId14"/>
    <sheet name="16表" sheetId="18" r:id="rId15"/>
    <sheet name="17表" sheetId="19" r:id="rId16"/>
    <sheet name="18表" sheetId="20" r:id="rId17"/>
    <sheet name="19表" sheetId="21" r:id="rId18"/>
    <sheet name="20表・21表・22表" sheetId="22" r:id="rId19"/>
    <sheet name="23表" sheetId="23" r:id="rId20"/>
    <sheet name="24表・25表" sheetId="24" r:id="rId21"/>
    <sheet name="26表・27表・28表" sheetId="25" r:id="rId22"/>
    <sheet name="29表・30表・31表" sheetId="26" r:id="rId23"/>
    <sheet name="32表" sheetId="27" r:id="rId24"/>
    <sheet name="第33表" sheetId="28" r:id="rId25"/>
    <sheet name="第34表" sheetId="29" r:id="rId26"/>
    <sheet name="35表" sheetId="30" r:id="rId27"/>
  </sheets>
  <externalReferences>
    <externalReference r:id="rId28"/>
    <externalReference r:id="rId29"/>
  </externalReferences>
  <definedNames>
    <definedName name="_xlnm.Print_Area" localSheetId="7">'10表'!$A$1:$AP$26</definedName>
    <definedName name="_xlnm.Print_Area" localSheetId="13">'15表'!$A$1:$M$34</definedName>
    <definedName name="_xlnm.Print_Area" localSheetId="20">'24表・25表'!$A$1:$AN$37</definedName>
  </definedNames>
  <calcPr calcId="125725"/>
</workbook>
</file>

<file path=xl/calcChain.xml><?xml version="1.0" encoding="utf-8"?>
<calcChain xmlns="http://schemas.openxmlformats.org/spreadsheetml/2006/main">
  <c r="F48" i="30"/>
  <c r="E48"/>
  <c r="M47" s="1"/>
  <c r="N47" s="1"/>
  <c r="D48"/>
  <c r="C48"/>
  <c r="J47"/>
  <c r="I47"/>
  <c r="H47"/>
  <c r="L47" s="1"/>
  <c r="G47"/>
  <c r="K47" s="1"/>
  <c r="F47"/>
  <c r="E47"/>
  <c r="D47"/>
  <c r="C47"/>
  <c r="J46"/>
  <c r="I46"/>
  <c r="H46"/>
  <c r="G46"/>
  <c r="F44"/>
  <c r="E44"/>
  <c r="M43" s="1"/>
  <c r="N43" s="1"/>
  <c r="D44"/>
  <c r="C44"/>
  <c r="J43"/>
  <c r="I43"/>
  <c r="H43"/>
  <c r="L43" s="1"/>
  <c r="G43"/>
  <c r="K43" s="1"/>
  <c r="F43"/>
  <c r="E43"/>
  <c r="D43"/>
  <c r="C43"/>
  <c r="J42"/>
  <c r="I42"/>
  <c r="M42" s="1"/>
  <c r="N42" s="1"/>
  <c r="H42"/>
  <c r="L42" s="1"/>
  <c r="G42"/>
  <c r="K42" s="1"/>
  <c r="J38"/>
  <c r="I38"/>
  <c r="H38"/>
  <c r="G38"/>
  <c r="F38"/>
  <c r="E38"/>
  <c r="M38" s="1"/>
  <c r="N38" s="1"/>
  <c r="D38"/>
  <c r="L38" s="1"/>
  <c r="C38"/>
  <c r="K38" s="1"/>
  <c r="N37"/>
  <c r="M37"/>
  <c r="L37"/>
  <c r="K37"/>
  <c r="J37"/>
  <c r="F37"/>
  <c r="M36"/>
  <c r="N36" s="1"/>
  <c r="L36"/>
  <c r="K36"/>
  <c r="F36"/>
  <c r="M35"/>
  <c r="N35" s="1"/>
  <c r="L35"/>
  <c r="K35"/>
  <c r="J35"/>
  <c r="F35"/>
  <c r="M34"/>
  <c r="L34"/>
  <c r="K34"/>
  <c r="N34" s="1"/>
  <c r="J34"/>
  <c r="F34"/>
  <c r="M33"/>
  <c r="N33" s="1"/>
  <c r="L33"/>
  <c r="K33"/>
  <c r="F33"/>
  <c r="N32"/>
  <c r="M32"/>
  <c r="L32"/>
  <c r="K32"/>
  <c r="F32"/>
  <c r="M31"/>
  <c r="L31"/>
  <c r="K31"/>
  <c r="N31" s="1"/>
  <c r="F31"/>
  <c r="M30"/>
  <c r="N30" s="1"/>
  <c r="L30"/>
  <c r="K30"/>
  <c r="F30"/>
  <c r="M29"/>
  <c r="N29" s="1"/>
  <c r="L29"/>
  <c r="K29"/>
  <c r="F29"/>
  <c r="N28"/>
  <c r="M28"/>
  <c r="L28"/>
  <c r="K28"/>
  <c r="J28"/>
  <c r="F28"/>
  <c r="M27"/>
  <c r="N27" s="1"/>
  <c r="L27"/>
  <c r="K27"/>
  <c r="F27"/>
  <c r="M26"/>
  <c r="N26" s="1"/>
  <c r="L26"/>
  <c r="K26"/>
  <c r="F26"/>
  <c r="N25"/>
  <c r="M25"/>
  <c r="L25"/>
  <c r="K25"/>
  <c r="F25"/>
  <c r="M24"/>
  <c r="L24"/>
  <c r="K24"/>
  <c r="N24" s="1"/>
  <c r="F24"/>
  <c r="M23"/>
  <c r="N23" s="1"/>
  <c r="L23"/>
  <c r="K23"/>
  <c r="F23"/>
  <c r="M22"/>
  <c r="N22" s="1"/>
  <c r="L22"/>
  <c r="K22"/>
  <c r="F22"/>
  <c r="N21"/>
  <c r="M21"/>
  <c r="L21"/>
  <c r="K21"/>
  <c r="J21"/>
  <c r="F21"/>
  <c r="M20"/>
  <c r="N20" s="1"/>
  <c r="L20"/>
  <c r="K20"/>
  <c r="F20"/>
  <c r="M19"/>
  <c r="N19" s="1"/>
  <c r="L19"/>
  <c r="K19"/>
  <c r="F19"/>
  <c r="N18"/>
  <c r="M18"/>
  <c r="L18"/>
  <c r="K18"/>
  <c r="J18"/>
  <c r="F18"/>
  <c r="M17"/>
  <c r="N17" s="1"/>
  <c r="L17"/>
  <c r="K17"/>
  <c r="J17"/>
  <c r="F17"/>
  <c r="N16"/>
  <c r="M16"/>
  <c r="L16"/>
  <c r="K16"/>
  <c r="J16"/>
  <c r="F16"/>
  <c r="M15"/>
  <c r="N15" s="1"/>
  <c r="L15"/>
  <c r="K15"/>
  <c r="J15"/>
  <c r="F15"/>
  <c r="N14"/>
  <c r="M14"/>
  <c r="L14"/>
  <c r="K14"/>
  <c r="F14"/>
  <c r="M13"/>
  <c r="L13"/>
  <c r="K13"/>
  <c r="N13" s="1"/>
  <c r="J13"/>
  <c r="F13"/>
  <c r="M12"/>
  <c r="N12" s="1"/>
  <c r="L12"/>
  <c r="K12"/>
  <c r="J12"/>
  <c r="F12"/>
  <c r="M11"/>
  <c r="L11"/>
  <c r="K11"/>
  <c r="N11" s="1"/>
  <c r="J11"/>
  <c r="F11"/>
  <c r="M10"/>
  <c r="N10" s="1"/>
  <c r="L10"/>
  <c r="K10"/>
  <c r="J10"/>
  <c r="F10"/>
  <c r="M9"/>
  <c r="L9"/>
  <c r="K9"/>
  <c r="N9" s="1"/>
  <c r="J9"/>
  <c r="F9"/>
  <c r="M8"/>
  <c r="N8" s="1"/>
  <c r="L8"/>
  <c r="K8"/>
  <c r="J8"/>
  <c r="F8"/>
  <c r="M7"/>
  <c r="L7"/>
  <c r="K7"/>
  <c r="N7" s="1"/>
  <c r="J7"/>
  <c r="F7"/>
  <c r="M6"/>
  <c r="N6" s="1"/>
  <c r="L6"/>
  <c r="K6"/>
  <c r="J6"/>
  <c r="F6"/>
  <c r="M5"/>
  <c r="L5"/>
  <c r="K5"/>
  <c r="N5" s="1"/>
  <c r="J5"/>
  <c r="F5"/>
  <c r="M4"/>
  <c r="N4" s="1"/>
  <c r="L4"/>
  <c r="L46" s="1"/>
  <c r="K4"/>
  <c r="K46" s="1"/>
  <c r="J4"/>
  <c r="F4"/>
  <c r="N60" i="29"/>
  <c r="N59"/>
  <c r="N58"/>
  <c r="N57"/>
  <c r="N56"/>
  <c r="N55"/>
  <c r="N54"/>
  <c r="N53"/>
  <c r="N52"/>
  <c r="N51"/>
  <c r="N50"/>
  <c r="N49"/>
  <c r="N48"/>
  <c r="N47"/>
  <c r="N46"/>
  <c r="N45"/>
  <c r="N44"/>
  <c r="N43"/>
  <c r="N42"/>
  <c r="N41"/>
  <c r="N40"/>
  <c r="N39"/>
  <c r="N38"/>
  <c r="N37"/>
  <c r="N36"/>
  <c r="N35"/>
  <c r="N34"/>
  <c r="N33"/>
  <c r="N32"/>
  <c r="N31"/>
  <c r="N30"/>
  <c r="N29"/>
  <c r="N28"/>
  <c r="N26"/>
  <c r="N25"/>
  <c r="N24"/>
  <c r="N23"/>
  <c r="N22"/>
  <c r="N21"/>
  <c r="N20"/>
  <c r="N19"/>
  <c r="N18"/>
  <c r="N17"/>
  <c r="N16"/>
  <c r="N15"/>
  <c r="N14"/>
  <c r="N13"/>
  <c r="N12"/>
  <c r="N11"/>
  <c r="N10"/>
  <c r="N9"/>
  <c r="N8"/>
  <c r="N7"/>
  <c r="N6"/>
  <c r="N5"/>
  <c r="N4"/>
  <c r="W31" i="28"/>
  <c r="V31"/>
  <c r="U31"/>
  <c r="S31"/>
  <c r="Q31"/>
  <c r="O31"/>
  <c r="M31"/>
  <c r="K31"/>
  <c r="I31"/>
  <c r="G31"/>
  <c r="E31"/>
  <c r="C31"/>
  <c r="X31" s="1"/>
  <c r="X30"/>
  <c r="X29"/>
  <c r="X28"/>
  <c r="X27"/>
  <c r="X26"/>
  <c r="X25"/>
  <c r="X24"/>
  <c r="X23"/>
  <c r="X22"/>
  <c r="X21"/>
  <c r="T16"/>
  <c r="S16"/>
  <c r="R16"/>
  <c r="Q16"/>
  <c r="P16"/>
  <c r="O16"/>
  <c r="N16"/>
  <c r="M16"/>
  <c r="L16"/>
  <c r="K16"/>
  <c r="J16"/>
  <c r="I16"/>
  <c r="H16"/>
  <c r="G16"/>
  <c r="F16"/>
  <c r="E16"/>
  <c r="C16"/>
  <c r="C15"/>
  <c r="C14"/>
  <c r="C13"/>
  <c r="C12"/>
  <c r="C11"/>
  <c r="C10"/>
  <c r="C9"/>
  <c r="C8"/>
  <c r="C7"/>
  <c r="C6"/>
  <c r="AG44" i="27"/>
  <c r="AF44"/>
  <c r="AH44" s="1"/>
  <c r="AD44"/>
  <c r="AC44"/>
  <c r="AE44" s="1"/>
  <c r="AB44"/>
  <c r="AA44"/>
  <c r="Z44"/>
  <c r="Y44"/>
  <c r="X44"/>
  <c r="W44"/>
  <c r="U44"/>
  <c r="K44" s="1"/>
  <c r="T44"/>
  <c r="V44" s="1"/>
  <c r="Q44"/>
  <c r="P44"/>
  <c r="R44" s="1"/>
  <c r="O44"/>
  <c r="N44"/>
  <c r="M44"/>
  <c r="H44"/>
  <c r="E44" s="1"/>
  <c r="G44"/>
  <c r="I44" s="1"/>
  <c r="AH43"/>
  <c r="AE43"/>
  <c r="AB43"/>
  <c r="Y43"/>
  <c r="V43"/>
  <c r="R43"/>
  <c r="O43"/>
  <c r="L43"/>
  <c r="K43"/>
  <c r="J43"/>
  <c r="I43"/>
  <c r="F43"/>
  <c r="E43"/>
  <c r="D43"/>
  <c r="AH42"/>
  <c r="AE42"/>
  <c r="AB42"/>
  <c r="Y42"/>
  <c r="V42"/>
  <c r="R42"/>
  <c r="O42"/>
  <c r="K42"/>
  <c r="J42"/>
  <c r="D42" s="1"/>
  <c r="F42" s="1"/>
  <c r="I42"/>
  <c r="E42"/>
  <c r="AH41"/>
  <c r="AE41"/>
  <c r="AB41"/>
  <c r="Y41"/>
  <c r="V41"/>
  <c r="R41"/>
  <c r="O41"/>
  <c r="L41"/>
  <c r="K41"/>
  <c r="E41" s="1"/>
  <c r="F41" s="1"/>
  <c r="J41"/>
  <c r="I41"/>
  <c r="D41"/>
  <c r="AH40"/>
  <c r="AE40"/>
  <c r="AB40"/>
  <c r="Y40"/>
  <c r="V40"/>
  <c r="R40"/>
  <c r="O40"/>
  <c r="K40"/>
  <c r="J40"/>
  <c r="D40" s="1"/>
  <c r="F40" s="1"/>
  <c r="I40"/>
  <c r="E40"/>
  <c r="AH39"/>
  <c r="AE39"/>
  <c r="AB39"/>
  <c r="Y39"/>
  <c r="V39"/>
  <c r="R39"/>
  <c r="O39"/>
  <c r="L39"/>
  <c r="K39"/>
  <c r="J39"/>
  <c r="I39"/>
  <c r="F39"/>
  <c r="E39"/>
  <c r="D39"/>
  <c r="AH38"/>
  <c r="AE38"/>
  <c r="AB38"/>
  <c r="Y38"/>
  <c r="V38"/>
  <c r="R38"/>
  <c r="O38"/>
  <c r="K38"/>
  <c r="J38"/>
  <c r="L38" s="1"/>
  <c r="I38"/>
  <c r="E38"/>
  <c r="D38"/>
  <c r="F38" s="1"/>
  <c r="AH37"/>
  <c r="AE37"/>
  <c r="AB37"/>
  <c r="Y37"/>
  <c r="V37"/>
  <c r="R37"/>
  <c r="O37"/>
  <c r="L37"/>
  <c r="K37"/>
  <c r="J37"/>
  <c r="I37"/>
  <c r="F37"/>
  <c r="E37"/>
  <c r="D37"/>
  <c r="AG36"/>
  <c r="AF36"/>
  <c r="AH36" s="1"/>
  <c r="AD36"/>
  <c r="AC36"/>
  <c r="AE36" s="1"/>
  <c r="AB36"/>
  <c r="AA36"/>
  <c r="Z36"/>
  <c r="Y36"/>
  <c r="X36"/>
  <c r="W36"/>
  <c r="U36"/>
  <c r="K36" s="1"/>
  <c r="T36"/>
  <c r="V36" s="1"/>
  <c r="Q36"/>
  <c r="P36"/>
  <c r="R36" s="1"/>
  <c r="O36"/>
  <c r="N36"/>
  <c r="M36"/>
  <c r="J36" s="1"/>
  <c r="H36"/>
  <c r="G36"/>
  <c r="I36" s="1"/>
  <c r="AH35"/>
  <c r="AE35"/>
  <c r="AB35"/>
  <c r="Y35"/>
  <c r="V35"/>
  <c r="R35"/>
  <c r="O35"/>
  <c r="L35"/>
  <c r="K35"/>
  <c r="J35"/>
  <c r="I35"/>
  <c r="F35"/>
  <c r="E35"/>
  <c r="D35"/>
  <c r="AH34"/>
  <c r="AE34"/>
  <c r="AB34"/>
  <c r="Y34"/>
  <c r="V34"/>
  <c r="R34"/>
  <c r="O34"/>
  <c r="K34"/>
  <c r="J34"/>
  <c r="L34" s="1"/>
  <c r="I34"/>
  <c r="E34"/>
  <c r="D34"/>
  <c r="F34" s="1"/>
  <c r="AH33"/>
  <c r="AE33"/>
  <c r="AB33"/>
  <c r="Y33"/>
  <c r="V33"/>
  <c r="R33"/>
  <c r="O33"/>
  <c r="L33"/>
  <c r="K33"/>
  <c r="J33"/>
  <c r="I33"/>
  <c r="F33"/>
  <c r="E33"/>
  <c r="D33"/>
  <c r="AH32"/>
  <c r="AE32"/>
  <c r="AB32"/>
  <c r="Y32"/>
  <c r="V32"/>
  <c r="R32"/>
  <c r="O32"/>
  <c r="K32"/>
  <c r="J32"/>
  <c r="L32" s="1"/>
  <c r="I32"/>
  <c r="E32"/>
  <c r="D32"/>
  <c r="F32" s="1"/>
  <c r="AH31"/>
  <c r="AE31"/>
  <c r="AB31"/>
  <c r="Y31"/>
  <c r="V31"/>
  <c r="R31"/>
  <c r="O31"/>
  <c r="L31"/>
  <c r="K31"/>
  <c r="J31"/>
  <c r="I31"/>
  <c r="F31"/>
  <c r="E31"/>
  <c r="D31"/>
  <c r="AH30"/>
  <c r="AE30"/>
  <c r="AB30"/>
  <c r="Y30"/>
  <c r="V30"/>
  <c r="R30"/>
  <c r="O30"/>
  <c r="K30"/>
  <c r="J30"/>
  <c r="D30" s="1"/>
  <c r="F30" s="1"/>
  <c r="I30"/>
  <c r="E30"/>
  <c r="AH29"/>
  <c r="AE29"/>
  <c r="AB29"/>
  <c r="Y29"/>
  <c r="V29"/>
  <c r="R29"/>
  <c r="O29"/>
  <c r="L29"/>
  <c r="K29"/>
  <c r="E29" s="1"/>
  <c r="F29" s="1"/>
  <c r="J29"/>
  <c r="I29"/>
  <c r="D29"/>
  <c r="AG28"/>
  <c r="AF28"/>
  <c r="AH28" s="1"/>
  <c r="AD28"/>
  <c r="AC28"/>
  <c r="AE28" s="1"/>
  <c r="AB28"/>
  <c r="AA28"/>
  <c r="Z28"/>
  <c r="Y28"/>
  <c r="X28"/>
  <c r="W28"/>
  <c r="U28"/>
  <c r="K28" s="1"/>
  <c r="T28"/>
  <c r="V28" s="1"/>
  <c r="Q28"/>
  <c r="P28"/>
  <c r="R28" s="1"/>
  <c r="O28"/>
  <c r="N28"/>
  <c r="M28"/>
  <c r="J28" s="1"/>
  <c r="H28"/>
  <c r="G28"/>
  <c r="I28" s="1"/>
  <c r="AH27"/>
  <c r="AE27"/>
  <c r="AB27"/>
  <c r="Y27"/>
  <c r="V27"/>
  <c r="R27"/>
  <c r="O27"/>
  <c r="L27"/>
  <c r="K27"/>
  <c r="E27" s="1"/>
  <c r="F27" s="1"/>
  <c r="J27"/>
  <c r="I27"/>
  <c r="D27"/>
  <c r="AH26"/>
  <c r="AE26"/>
  <c r="AB26"/>
  <c r="Y26"/>
  <c r="V26"/>
  <c r="R26"/>
  <c r="O26"/>
  <c r="K26"/>
  <c r="J26"/>
  <c r="D26" s="1"/>
  <c r="F26" s="1"/>
  <c r="I26"/>
  <c r="E26"/>
  <c r="AH25"/>
  <c r="AE25"/>
  <c r="AB25"/>
  <c r="Y25"/>
  <c r="V25"/>
  <c r="R25"/>
  <c r="O25"/>
  <c r="L25"/>
  <c r="K25"/>
  <c r="J25"/>
  <c r="I25"/>
  <c r="F25"/>
  <c r="E25"/>
  <c r="D25"/>
  <c r="AH24"/>
  <c r="AE24"/>
  <c r="AB24"/>
  <c r="Y24"/>
  <c r="V24"/>
  <c r="R24"/>
  <c r="O24"/>
  <c r="K24"/>
  <c r="J24"/>
  <c r="L24" s="1"/>
  <c r="I24"/>
  <c r="E24"/>
  <c r="D24"/>
  <c r="F24" s="1"/>
  <c r="AH23"/>
  <c r="AE23"/>
  <c r="AB23"/>
  <c r="Y23"/>
  <c r="V23"/>
  <c r="R23"/>
  <c r="O23"/>
  <c r="L23"/>
  <c r="K23"/>
  <c r="E23" s="1"/>
  <c r="F23" s="1"/>
  <c r="J23"/>
  <c r="I23"/>
  <c r="D23"/>
  <c r="AH22"/>
  <c r="AE22"/>
  <c r="AB22"/>
  <c r="Y22"/>
  <c r="V22"/>
  <c r="R22"/>
  <c r="O22"/>
  <c r="K22"/>
  <c r="J22"/>
  <c r="D22" s="1"/>
  <c r="F22" s="1"/>
  <c r="I22"/>
  <c r="E22"/>
  <c r="AH21"/>
  <c r="AE21"/>
  <c r="AB21"/>
  <c r="Y21"/>
  <c r="V21"/>
  <c r="R21"/>
  <c r="O21"/>
  <c r="L21"/>
  <c r="K21"/>
  <c r="J21"/>
  <c r="I21"/>
  <c r="F21"/>
  <c r="E21"/>
  <c r="D21"/>
  <c r="AG20"/>
  <c r="AF20"/>
  <c r="AH20" s="1"/>
  <c r="AD20"/>
  <c r="AC20"/>
  <c r="AE20" s="1"/>
  <c r="AB20"/>
  <c r="AA20"/>
  <c r="Z20"/>
  <c r="Y20"/>
  <c r="X20"/>
  <c r="W20"/>
  <c r="U20"/>
  <c r="K20" s="1"/>
  <c r="T20"/>
  <c r="V20" s="1"/>
  <c r="Q20"/>
  <c r="P20"/>
  <c r="R20" s="1"/>
  <c r="O20"/>
  <c r="N20"/>
  <c r="M20"/>
  <c r="J20" s="1"/>
  <c r="H20"/>
  <c r="E20" s="1"/>
  <c r="G20"/>
  <c r="I20" s="1"/>
  <c r="Y19"/>
  <c r="K19"/>
  <c r="J19"/>
  <c r="L19" s="1"/>
  <c r="I19"/>
  <c r="E19"/>
  <c r="AH18"/>
  <c r="AE18"/>
  <c r="AB18"/>
  <c r="Y18"/>
  <c r="V18"/>
  <c r="R18"/>
  <c r="O18"/>
  <c r="L18"/>
  <c r="K18"/>
  <c r="J18"/>
  <c r="I18"/>
  <c r="F18"/>
  <c r="E18"/>
  <c r="D18"/>
  <c r="AH17"/>
  <c r="AE17"/>
  <c r="AB17"/>
  <c r="Y17"/>
  <c r="V17"/>
  <c r="R17"/>
  <c r="O17"/>
  <c r="K17"/>
  <c r="J17"/>
  <c r="L17" s="1"/>
  <c r="I17"/>
  <c r="E17"/>
  <c r="D17"/>
  <c r="F17" s="1"/>
  <c r="AH16"/>
  <c r="AE16"/>
  <c r="AB16"/>
  <c r="Y16"/>
  <c r="V16"/>
  <c r="R16"/>
  <c r="O16"/>
  <c r="L16"/>
  <c r="K16"/>
  <c r="J16"/>
  <c r="I16"/>
  <c r="F16"/>
  <c r="E16"/>
  <c r="D16"/>
  <c r="AH15"/>
  <c r="AE15"/>
  <c r="AB15"/>
  <c r="Y15"/>
  <c r="V15"/>
  <c r="R15"/>
  <c r="O15"/>
  <c r="K15"/>
  <c r="J15"/>
  <c r="D15" s="1"/>
  <c r="F15" s="1"/>
  <c r="I15"/>
  <c r="E15"/>
  <c r="AH14"/>
  <c r="AE14"/>
  <c r="AB14"/>
  <c r="Y14"/>
  <c r="V14"/>
  <c r="R14"/>
  <c r="O14"/>
  <c r="L14"/>
  <c r="K14"/>
  <c r="J14"/>
  <c r="I14"/>
  <c r="F14"/>
  <c r="E14"/>
  <c r="D14"/>
  <c r="AH13"/>
  <c r="AE13"/>
  <c r="AB13"/>
  <c r="Y13"/>
  <c r="V13"/>
  <c r="R13"/>
  <c r="O13"/>
  <c r="K13"/>
  <c r="J13"/>
  <c r="L13" s="1"/>
  <c r="I13"/>
  <c r="E13"/>
  <c r="D13"/>
  <c r="F13" s="1"/>
  <c r="AH12"/>
  <c r="AG12"/>
  <c r="AF12"/>
  <c r="AE12"/>
  <c r="AD12"/>
  <c r="AC12"/>
  <c r="AA12"/>
  <c r="Z12"/>
  <c r="AB12" s="1"/>
  <c r="X12"/>
  <c r="W12"/>
  <c r="Y12" s="1"/>
  <c r="V12"/>
  <c r="U12"/>
  <c r="T12"/>
  <c r="R12"/>
  <c r="Q12"/>
  <c r="P12"/>
  <c r="N12"/>
  <c r="K12" s="1"/>
  <c r="E12" s="1"/>
  <c r="M12"/>
  <c r="O12" s="1"/>
  <c r="J12"/>
  <c r="I12"/>
  <c r="H12"/>
  <c r="G12"/>
  <c r="D12" s="1"/>
  <c r="Y11"/>
  <c r="L11"/>
  <c r="K11"/>
  <c r="J11"/>
  <c r="E11"/>
  <c r="D11"/>
  <c r="F11" s="1"/>
  <c r="AH10"/>
  <c r="AE10"/>
  <c r="AB10"/>
  <c r="Y10"/>
  <c r="V10"/>
  <c r="R10"/>
  <c r="O10"/>
  <c r="L10"/>
  <c r="K10"/>
  <c r="J10"/>
  <c r="I10"/>
  <c r="F10"/>
  <c r="E10"/>
  <c r="D10"/>
  <c r="AH9"/>
  <c r="AE9"/>
  <c r="AB9"/>
  <c r="Y9"/>
  <c r="V9"/>
  <c r="R9"/>
  <c r="O9"/>
  <c r="K9"/>
  <c r="E9" s="1"/>
  <c r="J9"/>
  <c r="L9" s="1"/>
  <c r="I9"/>
  <c r="D9"/>
  <c r="F9" s="1"/>
  <c r="AH8"/>
  <c r="AE8"/>
  <c r="AB8"/>
  <c r="Y8"/>
  <c r="V8"/>
  <c r="R8"/>
  <c r="O8"/>
  <c r="L8"/>
  <c r="K8"/>
  <c r="J8"/>
  <c r="I8"/>
  <c r="F8"/>
  <c r="E8"/>
  <c r="D8"/>
  <c r="AH7"/>
  <c r="AE7"/>
  <c r="AB7"/>
  <c r="Y7"/>
  <c r="V7"/>
  <c r="R7"/>
  <c r="O7"/>
  <c r="K7"/>
  <c r="E7" s="1"/>
  <c r="J7"/>
  <c r="L7" s="1"/>
  <c r="I7"/>
  <c r="AH6"/>
  <c r="AE6"/>
  <c r="AB6"/>
  <c r="Y6"/>
  <c r="V6"/>
  <c r="R6"/>
  <c r="O6"/>
  <c r="L6"/>
  <c r="K6"/>
  <c r="J6"/>
  <c r="I6"/>
  <c r="F6"/>
  <c r="E6"/>
  <c r="D6"/>
  <c r="AH5"/>
  <c r="AE5"/>
  <c r="AB5"/>
  <c r="Y5"/>
  <c r="V5"/>
  <c r="R5"/>
  <c r="O5"/>
  <c r="K5"/>
  <c r="J5"/>
  <c r="L5" s="1"/>
  <c r="I5"/>
  <c r="E5"/>
  <c r="D5"/>
  <c r="F5" s="1"/>
  <c r="F35" i="26"/>
  <c r="F34"/>
  <c r="O15"/>
  <c r="F15"/>
  <c r="D15" s="1"/>
  <c r="T14"/>
  <c r="Q14"/>
  <c r="P14"/>
  <c r="M14"/>
  <c r="L14"/>
  <c r="J14"/>
  <c r="I14"/>
  <c r="H14"/>
  <c r="G14"/>
  <c r="Q13"/>
  <c r="P13"/>
  <c r="M13"/>
  <c r="L13"/>
  <c r="J13"/>
  <c r="I13"/>
  <c r="H13"/>
  <c r="G13"/>
  <c r="O12"/>
  <c r="F12"/>
  <c r="D12"/>
  <c r="O11"/>
  <c r="D11" s="1"/>
  <c r="F11"/>
  <c r="O10"/>
  <c r="F10"/>
  <c r="D10" s="1"/>
  <c r="O9"/>
  <c r="O14" s="1"/>
  <c r="F9"/>
  <c r="F14" s="1"/>
  <c r="D14" s="1"/>
  <c r="O8"/>
  <c r="F8"/>
  <c r="D8"/>
  <c r="O7"/>
  <c r="D7" s="1"/>
  <c r="F7"/>
  <c r="O6"/>
  <c r="F6"/>
  <c r="D6" s="1"/>
  <c r="O5"/>
  <c r="F5"/>
  <c r="D5" s="1"/>
  <c r="T54" i="25"/>
  <c r="E54"/>
  <c r="C54"/>
  <c r="T53"/>
  <c r="C53" s="1"/>
  <c r="E53"/>
  <c r="T52"/>
  <c r="E52"/>
  <c r="C52" s="1"/>
  <c r="T51"/>
  <c r="E51"/>
  <c r="C51" s="1"/>
  <c r="T50"/>
  <c r="E50"/>
  <c r="C50"/>
  <c r="T49"/>
  <c r="C49" s="1"/>
  <c r="E49"/>
  <c r="T48"/>
  <c r="E48"/>
  <c r="C48" s="1"/>
  <c r="T47"/>
  <c r="E47"/>
  <c r="C47" s="1"/>
  <c r="T46"/>
  <c r="E46"/>
  <c r="C46"/>
  <c r="T45"/>
  <c r="C45" s="1"/>
  <c r="E45"/>
  <c r="Z44"/>
  <c r="Y44"/>
  <c r="X44"/>
  <c r="W44"/>
  <c r="V44"/>
  <c r="U44"/>
  <c r="T44" s="1"/>
  <c r="S44"/>
  <c r="R44"/>
  <c r="Q44"/>
  <c r="O44"/>
  <c r="N44"/>
  <c r="M44"/>
  <c r="L44"/>
  <c r="K44"/>
  <c r="J44"/>
  <c r="I44"/>
  <c r="H44"/>
  <c r="G44"/>
  <c r="F44"/>
  <c r="E44"/>
  <c r="D44"/>
  <c r="C44" s="1"/>
  <c r="T37"/>
  <c r="E37"/>
  <c r="C37" s="1"/>
  <c r="T36"/>
  <c r="E36"/>
  <c r="C36"/>
  <c r="T35"/>
  <c r="C35" s="1"/>
  <c r="E35"/>
  <c r="T34"/>
  <c r="E34"/>
  <c r="C34" s="1"/>
  <c r="T33"/>
  <c r="E33"/>
  <c r="C33" s="1"/>
  <c r="T32"/>
  <c r="E32"/>
  <c r="C32"/>
  <c r="T31"/>
  <c r="C31" s="1"/>
  <c r="E31"/>
  <c r="Z30"/>
  <c r="Y30"/>
  <c r="X30"/>
  <c r="W30"/>
  <c r="V30"/>
  <c r="U30"/>
  <c r="T30" s="1"/>
  <c r="S30"/>
  <c r="R30"/>
  <c r="Q30"/>
  <c r="O30"/>
  <c r="N30"/>
  <c r="M30"/>
  <c r="L30"/>
  <c r="K30"/>
  <c r="J30"/>
  <c r="I30"/>
  <c r="H30"/>
  <c r="G30"/>
  <c r="F30"/>
  <c r="E30"/>
  <c r="D30"/>
  <c r="AA23"/>
  <c r="Z23"/>
  <c r="Z6" s="1"/>
  <c r="Y23"/>
  <c r="Y6" s="1"/>
  <c r="X23"/>
  <c r="W23"/>
  <c r="V23"/>
  <c r="V6" s="1"/>
  <c r="U23"/>
  <c r="U6" s="1"/>
  <c r="S23"/>
  <c r="R23"/>
  <c r="R6" s="1"/>
  <c r="Q23"/>
  <c r="Q6" s="1"/>
  <c r="O23"/>
  <c r="N23"/>
  <c r="M23"/>
  <c r="M6" s="1"/>
  <c r="L23"/>
  <c r="L6" s="1"/>
  <c r="K23"/>
  <c r="J23"/>
  <c r="I23"/>
  <c r="I6" s="1"/>
  <c r="H23"/>
  <c r="H6" s="1"/>
  <c r="G23"/>
  <c r="F23"/>
  <c r="E23"/>
  <c r="D23"/>
  <c r="D6" s="1"/>
  <c r="T22"/>
  <c r="C22"/>
  <c r="T21"/>
  <c r="C21" s="1"/>
  <c r="T20"/>
  <c r="C20"/>
  <c r="T19"/>
  <c r="C19" s="1"/>
  <c r="T18"/>
  <c r="C18"/>
  <c r="T17"/>
  <c r="C17" s="1"/>
  <c r="T16"/>
  <c r="C16"/>
  <c r="AA15"/>
  <c r="Z15"/>
  <c r="Y15"/>
  <c r="X15"/>
  <c r="W15"/>
  <c r="V15"/>
  <c r="U15"/>
  <c r="T15"/>
  <c r="S15"/>
  <c r="E15" s="1"/>
  <c r="C15" s="1"/>
  <c r="R15"/>
  <c r="Q15"/>
  <c r="O15"/>
  <c r="N15"/>
  <c r="M15"/>
  <c r="L15"/>
  <c r="K15"/>
  <c r="J15"/>
  <c r="I15"/>
  <c r="H15"/>
  <c r="G15"/>
  <c r="F15"/>
  <c r="D15"/>
  <c r="T14"/>
  <c r="C14" s="1"/>
  <c r="E14"/>
  <c r="T13"/>
  <c r="E13"/>
  <c r="C13" s="1"/>
  <c r="T12"/>
  <c r="E12"/>
  <c r="C12" s="1"/>
  <c r="T11"/>
  <c r="E11"/>
  <c r="C11"/>
  <c r="T10"/>
  <c r="C10" s="1"/>
  <c r="E10"/>
  <c r="T9"/>
  <c r="E9"/>
  <c r="C9" s="1"/>
  <c r="T8"/>
  <c r="E8"/>
  <c r="C8" s="1"/>
  <c r="T7"/>
  <c r="E7"/>
  <c r="C7"/>
  <c r="AA6"/>
  <c r="X6"/>
  <c r="W6"/>
  <c r="S6"/>
  <c r="O6"/>
  <c r="N6"/>
  <c r="K6"/>
  <c r="J6"/>
  <c r="G6"/>
  <c r="F6"/>
  <c r="AN23" i="24"/>
  <c r="AM23"/>
  <c r="AL23"/>
  <c r="AK23"/>
  <c r="AJ23"/>
  <c r="AB23"/>
  <c r="X23"/>
  <c r="S23"/>
  <c r="AN22"/>
  <c r="AM22"/>
  <c r="AL22"/>
  <c r="AK22"/>
  <c r="AB22"/>
  <c r="X22"/>
  <c r="S22"/>
  <c r="O22"/>
  <c r="K22"/>
  <c r="AN21"/>
  <c r="AM21"/>
  <c r="AL21"/>
  <c r="AK21"/>
  <c r="AJ21"/>
  <c r="AF21"/>
  <c r="AB21"/>
  <c r="X21"/>
  <c r="S21"/>
  <c r="O21"/>
  <c r="K21"/>
  <c r="AN20"/>
  <c r="AM20"/>
  <c r="AL20"/>
  <c r="AK20"/>
  <c r="AB20"/>
  <c r="X20"/>
  <c r="S20"/>
  <c r="O20"/>
  <c r="K20"/>
  <c r="G20"/>
  <c r="AM19"/>
  <c r="AL19"/>
  <c r="AN19" s="1"/>
  <c r="AK19"/>
  <c r="AJ19"/>
  <c r="AF19"/>
  <c r="AB19"/>
  <c r="X19"/>
  <c r="S19"/>
  <c r="O19"/>
  <c r="K19"/>
  <c r="AN18"/>
  <c r="AM18"/>
  <c r="AL18"/>
  <c r="AK18"/>
  <c r="AB18"/>
  <c r="X18"/>
  <c r="S18"/>
  <c r="O18"/>
  <c r="K18"/>
  <c r="G18"/>
  <c r="AM17"/>
  <c r="AL17"/>
  <c r="AN17" s="1"/>
  <c r="AK17"/>
  <c r="AJ17"/>
  <c r="AF17"/>
  <c r="AB17"/>
  <c r="X17"/>
  <c r="S17"/>
  <c r="O17"/>
  <c r="K17"/>
  <c r="AM16"/>
  <c r="AL16"/>
  <c r="AN16" s="1"/>
  <c r="AK16"/>
  <c r="AB16"/>
  <c r="X16"/>
  <c r="S16"/>
  <c r="O16"/>
  <c r="K16"/>
  <c r="G16"/>
  <c r="AN15"/>
  <c r="AM15"/>
  <c r="AL15"/>
  <c r="AK15"/>
  <c r="AN14"/>
  <c r="AM14"/>
  <c r="AL14"/>
  <c r="AK14"/>
  <c r="G14"/>
  <c r="AN13"/>
  <c r="AM13"/>
  <c r="AL13"/>
  <c r="AK13"/>
  <c r="AN12"/>
  <c r="AM12"/>
  <c r="AL12"/>
  <c r="AK12"/>
  <c r="G12"/>
  <c r="V42" i="23"/>
  <c r="V46" s="1"/>
  <c r="V5" s="1"/>
  <c r="U42"/>
  <c r="U46" s="1"/>
  <c r="U5" s="1"/>
  <c r="T42"/>
  <c r="S42"/>
  <c r="Q42"/>
  <c r="Q46" s="1"/>
  <c r="Q5" s="1"/>
  <c r="P42"/>
  <c r="P46" s="1"/>
  <c r="P5" s="1"/>
  <c r="O42"/>
  <c r="N42"/>
  <c r="M42"/>
  <c r="M46" s="1"/>
  <c r="M5" s="1"/>
  <c r="L42"/>
  <c r="L46" s="1"/>
  <c r="L5" s="1"/>
  <c r="K42"/>
  <c r="J42"/>
  <c r="I42"/>
  <c r="I46" s="1"/>
  <c r="I5" s="1"/>
  <c r="H42"/>
  <c r="H46" s="1"/>
  <c r="H5" s="1"/>
  <c r="G42"/>
  <c r="F42"/>
  <c r="E42"/>
  <c r="E46" s="1"/>
  <c r="E5" s="1"/>
  <c r="D42"/>
  <c r="D46" s="1"/>
  <c r="D5" s="1"/>
  <c r="V39"/>
  <c r="U39"/>
  <c r="T39"/>
  <c r="T46" s="1"/>
  <c r="S39"/>
  <c r="S46" s="1"/>
  <c r="Q39"/>
  <c r="P39"/>
  <c r="O39"/>
  <c r="O46" s="1"/>
  <c r="N39"/>
  <c r="N46" s="1"/>
  <c r="M39"/>
  <c r="L39"/>
  <c r="K39"/>
  <c r="K46" s="1"/>
  <c r="J39"/>
  <c r="J46" s="1"/>
  <c r="I39"/>
  <c r="H39"/>
  <c r="G39"/>
  <c r="G46" s="1"/>
  <c r="F39"/>
  <c r="F46" s="1"/>
  <c r="E39"/>
  <c r="D39"/>
  <c r="V34"/>
  <c r="U34"/>
  <c r="T34"/>
  <c r="S34"/>
  <c r="Q34"/>
  <c r="P34"/>
  <c r="O34"/>
  <c r="N34"/>
  <c r="M34"/>
  <c r="L34"/>
  <c r="K34"/>
  <c r="J34"/>
  <c r="I34"/>
  <c r="H34"/>
  <c r="G34"/>
  <c r="F34"/>
  <c r="E34"/>
  <c r="D34"/>
  <c r="V31"/>
  <c r="U31"/>
  <c r="T31"/>
  <c r="S31"/>
  <c r="Q31"/>
  <c r="P31"/>
  <c r="O31"/>
  <c r="N31"/>
  <c r="M31"/>
  <c r="L31"/>
  <c r="K31"/>
  <c r="J31"/>
  <c r="I31"/>
  <c r="H31"/>
  <c r="G31"/>
  <c r="F31"/>
  <c r="E31"/>
  <c r="D31"/>
  <c r="V27"/>
  <c r="U27"/>
  <c r="T27"/>
  <c r="S27"/>
  <c r="Q27"/>
  <c r="P27"/>
  <c r="O27"/>
  <c r="N27"/>
  <c r="M27"/>
  <c r="L27"/>
  <c r="K27"/>
  <c r="J27"/>
  <c r="I27"/>
  <c r="H27"/>
  <c r="G27"/>
  <c r="F27"/>
  <c r="E27"/>
  <c r="D27"/>
  <c r="V21"/>
  <c r="U21"/>
  <c r="T21"/>
  <c r="S21"/>
  <c r="Q21"/>
  <c r="P21"/>
  <c r="O21"/>
  <c r="N21"/>
  <c r="M21"/>
  <c r="L21"/>
  <c r="K21"/>
  <c r="J21"/>
  <c r="I21"/>
  <c r="H21"/>
  <c r="G21"/>
  <c r="F21"/>
  <c r="E21"/>
  <c r="D21"/>
  <c r="V15"/>
  <c r="U15"/>
  <c r="T15"/>
  <c r="S15"/>
  <c r="Q15"/>
  <c r="P15"/>
  <c r="O15"/>
  <c r="N15"/>
  <c r="M15"/>
  <c r="L15"/>
  <c r="K15"/>
  <c r="J15"/>
  <c r="I15"/>
  <c r="H15"/>
  <c r="G15"/>
  <c r="F15"/>
  <c r="E15"/>
  <c r="D15"/>
  <c r="V14"/>
  <c r="U14"/>
  <c r="T14"/>
  <c r="T5" s="1"/>
  <c r="S14"/>
  <c r="S5" s="1"/>
  <c r="Q14"/>
  <c r="P14"/>
  <c r="O14"/>
  <c r="O5" s="1"/>
  <c r="N14"/>
  <c r="N5" s="1"/>
  <c r="M14"/>
  <c r="L14"/>
  <c r="K14"/>
  <c r="K5" s="1"/>
  <c r="J14"/>
  <c r="J5" s="1"/>
  <c r="I14"/>
  <c r="H14"/>
  <c r="G14"/>
  <c r="G5" s="1"/>
  <c r="F14"/>
  <c r="F5" s="1"/>
  <c r="E14"/>
  <c r="D14"/>
  <c r="E33" i="22"/>
  <c r="E32"/>
  <c r="AM31"/>
  <c r="AL31"/>
  <c r="AK31"/>
  <c r="AJ31"/>
  <c r="AI31"/>
  <c r="AH31"/>
  <c r="AG31"/>
  <c r="AF31"/>
  <c r="AE31"/>
  <c r="AD31"/>
  <c r="AC31"/>
  <c r="AB31"/>
  <c r="AA31"/>
  <c r="Z31"/>
  <c r="Y31"/>
  <c r="X31"/>
  <c r="W31"/>
  <c r="V31"/>
  <c r="T31"/>
  <c r="S31"/>
  <c r="R31"/>
  <c r="Q31"/>
  <c r="P31"/>
  <c r="O31"/>
  <c r="N31"/>
  <c r="M31"/>
  <c r="L31"/>
  <c r="K31"/>
  <c r="J31"/>
  <c r="I31"/>
  <c r="H31"/>
  <c r="G31"/>
  <c r="F31"/>
  <c r="E31"/>
  <c r="E30"/>
  <c r="E29"/>
  <c r="AM28"/>
  <c r="AL28"/>
  <c r="AK28"/>
  <c r="AJ28"/>
  <c r="AI28"/>
  <c r="AH28"/>
  <c r="AG28"/>
  <c r="AF28"/>
  <c r="AE28"/>
  <c r="AD28"/>
  <c r="AC28"/>
  <c r="AB28"/>
  <c r="AA28"/>
  <c r="Z28"/>
  <c r="Y28"/>
  <c r="X28"/>
  <c r="W28"/>
  <c r="V28"/>
  <c r="T28"/>
  <c r="S28"/>
  <c r="R28"/>
  <c r="Q28"/>
  <c r="P28"/>
  <c r="O28"/>
  <c r="N28"/>
  <c r="M28"/>
  <c r="L28"/>
  <c r="K28"/>
  <c r="J28"/>
  <c r="I28"/>
  <c r="H28"/>
  <c r="G28"/>
  <c r="F28"/>
  <c r="E28"/>
  <c r="AH23"/>
  <c r="AG23"/>
  <c r="AG23" a="1"/>
  <c r="AI23" s="1"/>
  <c r="AE23"/>
  <c r="AD23"/>
  <c r="AA23"/>
  <c r="Z23"/>
  <c r="W23"/>
  <c r="V23"/>
  <c r="V23" a="1"/>
  <c r="AF23" s="1"/>
  <c r="O23"/>
  <c r="N23"/>
  <c r="K23"/>
  <c r="J23"/>
  <c r="G23"/>
  <c r="F23"/>
  <c r="F23" a="1"/>
  <c r="P23" s="1"/>
  <c r="AG22" a="1"/>
  <c r="AG22" s="1"/>
  <c r="V22" a="1"/>
  <c r="AD22" s="1"/>
  <c r="F22" a="1"/>
  <c r="N22" s="1"/>
  <c r="E21"/>
  <c r="E20"/>
  <c r="AK12"/>
  <c r="AJ12"/>
  <c r="AI12"/>
  <c r="AH12"/>
  <c r="AG12"/>
  <c r="AF12"/>
  <c r="AE12"/>
  <c r="AD12"/>
  <c r="AC12"/>
  <c r="AB12"/>
  <c r="AA12"/>
  <c r="Z12"/>
  <c r="Y12"/>
  <c r="X12"/>
  <c r="W12"/>
  <c r="V12"/>
  <c r="T12"/>
  <c r="S12"/>
  <c r="R12"/>
  <c r="Q12"/>
  <c r="P12"/>
  <c r="O12"/>
  <c r="N12"/>
  <c r="M12"/>
  <c r="L12"/>
  <c r="K12"/>
  <c r="J12"/>
  <c r="I12"/>
  <c r="H12"/>
  <c r="G12"/>
  <c r="F12"/>
  <c r="E11"/>
  <c r="E10"/>
  <c r="E12" s="1"/>
  <c r="AK9"/>
  <c r="AJ9"/>
  <c r="AI9"/>
  <c r="AH9"/>
  <c r="AG9"/>
  <c r="AF9"/>
  <c r="AE9"/>
  <c r="AD9"/>
  <c r="AC9"/>
  <c r="AB9"/>
  <c r="AA9"/>
  <c r="Z9"/>
  <c r="Y9"/>
  <c r="X9"/>
  <c r="W9"/>
  <c r="V9"/>
  <c r="T9"/>
  <c r="S9"/>
  <c r="R9"/>
  <c r="Q9"/>
  <c r="P9"/>
  <c r="O9"/>
  <c r="N9"/>
  <c r="M9"/>
  <c r="L9"/>
  <c r="K9"/>
  <c r="J9"/>
  <c r="I9"/>
  <c r="H9"/>
  <c r="G9"/>
  <c r="F9"/>
  <c r="E9"/>
  <c r="E8"/>
  <c r="E7"/>
  <c r="AK6"/>
  <c r="AJ6"/>
  <c r="AI6"/>
  <c r="AH6"/>
  <c r="AG6"/>
  <c r="AF6"/>
  <c r="AE6"/>
  <c r="AD6"/>
  <c r="AC6"/>
  <c r="AB6"/>
  <c r="AA6"/>
  <c r="Z6"/>
  <c r="Y6"/>
  <c r="X6"/>
  <c r="W6"/>
  <c r="V6"/>
  <c r="T6"/>
  <c r="S6"/>
  <c r="R6"/>
  <c r="Q6"/>
  <c r="P6"/>
  <c r="O6"/>
  <c r="N6"/>
  <c r="M6"/>
  <c r="L6"/>
  <c r="K6"/>
  <c r="J6"/>
  <c r="I6"/>
  <c r="H6"/>
  <c r="G6"/>
  <c r="F6"/>
  <c r="E5"/>
  <c r="E4"/>
  <c r="E6" s="1"/>
  <c r="D51" i="21"/>
  <c r="D50"/>
  <c r="D48"/>
  <c r="D47"/>
  <c r="D46"/>
  <c r="AN45"/>
  <c r="AM45"/>
  <c r="AM49" s="1"/>
  <c r="AM8" s="1"/>
  <c r="AM4" s="1"/>
  <c r="AL45"/>
  <c r="AL49" s="1"/>
  <c r="AL8" s="1"/>
  <c r="AL4" s="1"/>
  <c r="AK45"/>
  <c r="AK49" s="1"/>
  <c r="AK8" s="1"/>
  <c r="AK4" s="1"/>
  <c r="AJ45"/>
  <c r="AI45"/>
  <c r="AI49" s="1"/>
  <c r="AI8" s="1"/>
  <c r="AI4" s="1"/>
  <c r="AH45"/>
  <c r="AH49" s="1"/>
  <c r="AH8" s="1"/>
  <c r="AH4" s="1"/>
  <c r="AG45"/>
  <c r="AG49" s="1"/>
  <c r="AG8" s="1"/>
  <c r="AG4" s="1"/>
  <c r="AF45"/>
  <c r="AE45"/>
  <c r="AE49" s="1"/>
  <c r="AE8" s="1"/>
  <c r="AE4" s="1"/>
  <c r="AD45"/>
  <c r="AD49" s="1"/>
  <c r="AD8" s="1"/>
  <c r="AD4" s="1"/>
  <c r="AC45"/>
  <c r="AC49" s="1"/>
  <c r="AC8" s="1"/>
  <c r="AC4" s="1"/>
  <c r="AB45"/>
  <c r="AA45"/>
  <c r="AA49" s="1"/>
  <c r="AA8" s="1"/>
  <c r="AA4" s="1"/>
  <c r="Z45"/>
  <c r="Z49" s="1"/>
  <c r="Z8" s="1"/>
  <c r="Z4" s="1"/>
  <c r="Y45"/>
  <c r="Y49" s="1"/>
  <c r="Y8" s="1"/>
  <c r="Y4" s="1"/>
  <c r="X45"/>
  <c r="W45"/>
  <c r="W49" s="1"/>
  <c r="W8" s="1"/>
  <c r="W4" s="1"/>
  <c r="V45"/>
  <c r="V49" s="1"/>
  <c r="V8" s="1"/>
  <c r="V4" s="1"/>
  <c r="U45"/>
  <c r="U49" s="1"/>
  <c r="U8" s="1"/>
  <c r="U4" s="1"/>
  <c r="S45"/>
  <c r="R45"/>
  <c r="R49" s="1"/>
  <c r="R8" s="1"/>
  <c r="R4" s="1"/>
  <c r="Q45"/>
  <c r="Q49" s="1"/>
  <c r="Q8" s="1"/>
  <c r="Q4" s="1"/>
  <c r="P45"/>
  <c r="P49" s="1"/>
  <c r="P8" s="1"/>
  <c r="P4" s="1"/>
  <c r="O45"/>
  <c r="N45"/>
  <c r="N49" s="1"/>
  <c r="N8" s="1"/>
  <c r="N4" s="1"/>
  <c r="M45"/>
  <c r="M49" s="1"/>
  <c r="M8" s="1"/>
  <c r="M4" s="1"/>
  <c r="L45"/>
  <c r="L49" s="1"/>
  <c r="L8" s="1"/>
  <c r="L4" s="1"/>
  <c r="K45"/>
  <c r="J45"/>
  <c r="J49" s="1"/>
  <c r="J8" s="1"/>
  <c r="J4" s="1"/>
  <c r="I45"/>
  <c r="I49" s="1"/>
  <c r="I8" s="1"/>
  <c r="I4" s="1"/>
  <c r="H45"/>
  <c r="H49" s="1"/>
  <c r="H8" s="1"/>
  <c r="H4" s="1"/>
  <c r="G45"/>
  <c r="F45"/>
  <c r="F49" s="1"/>
  <c r="F8" s="1"/>
  <c r="F4" s="1"/>
  <c r="E45"/>
  <c r="E49" s="1"/>
  <c r="D44"/>
  <c r="D43"/>
  <c r="AN42"/>
  <c r="AM42"/>
  <c r="AL42"/>
  <c r="AK42"/>
  <c r="AJ42"/>
  <c r="AI42"/>
  <c r="AH42"/>
  <c r="AG42"/>
  <c r="AF42"/>
  <c r="AE42"/>
  <c r="AD42"/>
  <c r="AC42"/>
  <c r="AB42"/>
  <c r="AA42"/>
  <c r="Z42"/>
  <c r="Y42"/>
  <c r="X42"/>
  <c r="W42"/>
  <c r="V42"/>
  <c r="U42"/>
  <c r="S42"/>
  <c r="R42"/>
  <c r="Q42"/>
  <c r="P42"/>
  <c r="O42"/>
  <c r="N42"/>
  <c r="M42"/>
  <c r="L42"/>
  <c r="K42"/>
  <c r="J42"/>
  <c r="I42"/>
  <c r="H42"/>
  <c r="G42"/>
  <c r="F42"/>
  <c r="E42"/>
  <c r="D42"/>
  <c r="D41"/>
  <c r="D40"/>
  <c r="D39"/>
  <c r="D38"/>
  <c r="AN37"/>
  <c r="AM37"/>
  <c r="AL37"/>
  <c r="AK37"/>
  <c r="AJ37"/>
  <c r="AI37"/>
  <c r="AH37"/>
  <c r="AG37"/>
  <c r="AF37"/>
  <c r="AE37"/>
  <c r="AD37"/>
  <c r="AC37"/>
  <c r="AB37"/>
  <c r="AA37"/>
  <c r="Z37"/>
  <c r="Y37"/>
  <c r="X37"/>
  <c r="W37"/>
  <c r="V37"/>
  <c r="U37"/>
  <c r="S37"/>
  <c r="R37"/>
  <c r="Q37"/>
  <c r="P37"/>
  <c r="O37"/>
  <c r="N37"/>
  <c r="M37"/>
  <c r="L37"/>
  <c r="K37"/>
  <c r="J37"/>
  <c r="I37"/>
  <c r="H37"/>
  <c r="G37"/>
  <c r="F37"/>
  <c r="E37"/>
  <c r="D37"/>
  <c r="D36"/>
  <c r="D35"/>
  <c r="AN34"/>
  <c r="AM34"/>
  <c r="AL34"/>
  <c r="AK34"/>
  <c r="AJ34"/>
  <c r="AI34"/>
  <c r="AH34"/>
  <c r="AG34"/>
  <c r="AF34"/>
  <c r="AE34"/>
  <c r="AD34"/>
  <c r="AC34"/>
  <c r="AB34"/>
  <c r="AA34"/>
  <c r="Z34"/>
  <c r="Y34"/>
  <c r="X34"/>
  <c r="W34"/>
  <c r="V34"/>
  <c r="U34"/>
  <c r="S34"/>
  <c r="R34"/>
  <c r="Q34"/>
  <c r="P34"/>
  <c r="O34"/>
  <c r="N34"/>
  <c r="M34"/>
  <c r="L34"/>
  <c r="K34"/>
  <c r="J34"/>
  <c r="I34"/>
  <c r="H34"/>
  <c r="G34"/>
  <c r="F34"/>
  <c r="E34"/>
  <c r="D34" s="1"/>
  <c r="D33"/>
  <c r="D32"/>
  <c r="D31"/>
  <c r="AN30"/>
  <c r="AM30"/>
  <c r="AL30"/>
  <c r="AK30"/>
  <c r="AJ30"/>
  <c r="AI30"/>
  <c r="AH30"/>
  <c r="AG30"/>
  <c r="AF30"/>
  <c r="AE30"/>
  <c r="AD30"/>
  <c r="AC30"/>
  <c r="AB30"/>
  <c r="AA30"/>
  <c r="Z30"/>
  <c r="Y30"/>
  <c r="X30"/>
  <c r="W30"/>
  <c r="V30"/>
  <c r="U30"/>
  <c r="S30"/>
  <c r="R30"/>
  <c r="Q30"/>
  <c r="P30"/>
  <c r="O30"/>
  <c r="N30"/>
  <c r="M30"/>
  <c r="L30"/>
  <c r="K30"/>
  <c r="J30"/>
  <c r="I30"/>
  <c r="H30"/>
  <c r="G30"/>
  <c r="F30"/>
  <c r="E30"/>
  <c r="D30" s="1"/>
  <c r="D29"/>
  <c r="D28"/>
  <c r="D27"/>
  <c r="D26"/>
  <c r="D25"/>
  <c r="AN24"/>
  <c r="AM24"/>
  <c r="AL24"/>
  <c r="AK24"/>
  <c r="AJ24"/>
  <c r="AI24"/>
  <c r="AH24"/>
  <c r="AG24"/>
  <c r="AF24"/>
  <c r="AE24"/>
  <c r="AD24"/>
  <c r="AC24"/>
  <c r="AB24"/>
  <c r="AA24"/>
  <c r="Z24"/>
  <c r="Y24"/>
  <c r="X24"/>
  <c r="W24"/>
  <c r="V24"/>
  <c r="U24"/>
  <c r="S24"/>
  <c r="R24"/>
  <c r="Q24"/>
  <c r="P24"/>
  <c r="O24"/>
  <c r="N24"/>
  <c r="M24"/>
  <c r="L24"/>
  <c r="K24"/>
  <c r="J24"/>
  <c r="I24"/>
  <c r="H24"/>
  <c r="G24"/>
  <c r="F24"/>
  <c r="E24"/>
  <c r="D24" s="1"/>
  <c r="D23"/>
  <c r="D22"/>
  <c r="D21"/>
  <c r="D20"/>
  <c r="D19"/>
  <c r="AN18"/>
  <c r="AN49" s="1"/>
  <c r="AN8" s="1"/>
  <c r="AN4" s="1"/>
  <c r="AM18"/>
  <c r="AL18"/>
  <c r="AK18"/>
  <c r="AJ18"/>
  <c r="AJ49" s="1"/>
  <c r="AJ8" s="1"/>
  <c r="AJ4" s="1"/>
  <c r="AI18"/>
  <c r="AH18"/>
  <c r="AG18"/>
  <c r="AF18"/>
  <c r="AF49" s="1"/>
  <c r="AF8" s="1"/>
  <c r="AF4" s="1"/>
  <c r="AE18"/>
  <c r="AD18"/>
  <c r="AC18"/>
  <c r="AB18"/>
  <c r="AB49" s="1"/>
  <c r="AB8" s="1"/>
  <c r="AB4" s="1"/>
  <c r="AA18"/>
  <c r="Z18"/>
  <c r="Y18"/>
  <c r="X18"/>
  <c r="X49" s="1"/>
  <c r="X8" s="1"/>
  <c r="X4" s="1"/>
  <c r="W18"/>
  <c r="V18"/>
  <c r="U18"/>
  <c r="S18"/>
  <c r="S49" s="1"/>
  <c r="S8" s="1"/>
  <c r="S4" s="1"/>
  <c r="R18"/>
  <c r="Q18"/>
  <c r="P18"/>
  <c r="O18"/>
  <c r="O49" s="1"/>
  <c r="O8" s="1"/>
  <c r="O4" s="1"/>
  <c r="N18"/>
  <c r="M18"/>
  <c r="L18"/>
  <c r="K18"/>
  <c r="K49" s="1"/>
  <c r="K8" s="1"/>
  <c r="K4" s="1"/>
  <c r="J18"/>
  <c r="I18"/>
  <c r="H18"/>
  <c r="G18"/>
  <c r="G49" s="1"/>
  <c r="G8" s="1"/>
  <c r="G4" s="1"/>
  <c r="F18"/>
  <c r="E18"/>
  <c r="D18" s="1"/>
  <c r="AN17"/>
  <c r="AM17"/>
  <c r="AL17"/>
  <c r="AK17"/>
  <c r="AJ17"/>
  <c r="AI17"/>
  <c r="AH17"/>
  <c r="AG17"/>
  <c r="AF17"/>
  <c r="AE17"/>
  <c r="AD17"/>
  <c r="AC17"/>
  <c r="AB17"/>
  <c r="AA17"/>
  <c r="Z17"/>
  <c r="Y17"/>
  <c r="X17"/>
  <c r="W17"/>
  <c r="V17"/>
  <c r="U17"/>
  <c r="S17"/>
  <c r="R17"/>
  <c r="Q17"/>
  <c r="P17"/>
  <c r="O17"/>
  <c r="N17"/>
  <c r="M17"/>
  <c r="L17"/>
  <c r="K17"/>
  <c r="J17"/>
  <c r="I17"/>
  <c r="H17"/>
  <c r="G17"/>
  <c r="F17"/>
  <c r="E17"/>
  <c r="D17" s="1"/>
  <c r="D16"/>
  <c r="D15"/>
  <c r="D14"/>
  <c r="D13"/>
  <c r="D12"/>
  <c r="D11"/>
  <c r="D10"/>
  <c r="D9"/>
  <c r="D7"/>
  <c r="D6"/>
  <c r="D5"/>
  <c r="V26" i="20"/>
  <c r="U26"/>
  <c r="T26"/>
  <c r="S26"/>
  <c r="R26"/>
  <c r="Q26"/>
  <c r="O26" s="1"/>
  <c r="P26"/>
  <c r="P25"/>
  <c r="O25"/>
  <c r="E25"/>
  <c r="D25"/>
  <c r="P24"/>
  <c r="O24"/>
  <c r="E24"/>
  <c r="D24"/>
  <c r="U23"/>
  <c r="T23"/>
  <c r="Q23"/>
  <c r="E23"/>
  <c r="D23"/>
  <c r="P22"/>
  <c r="O22"/>
  <c r="E22"/>
  <c r="D22"/>
  <c r="P21"/>
  <c r="O21"/>
  <c r="E21"/>
  <c r="D21"/>
  <c r="P20"/>
  <c r="O20"/>
  <c r="E20"/>
  <c r="D20"/>
  <c r="P19"/>
  <c r="O19"/>
  <c r="E19"/>
  <c r="D19"/>
  <c r="P18"/>
  <c r="O18"/>
  <c r="E18"/>
  <c r="D18"/>
  <c r="P17"/>
  <c r="O17"/>
  <c r="E17"/>
  <c r="D17"/>
  <c r="T16"/>
  <c r="P16" s="1"/>
  <c r="S16"/>
  <c r="O16"/>
  <c r="E16"/>
  <c r="D16"/>
  <c r="P15"/>
  <c r="O15"/>
  <c r="E15"/>
  <c r="D15"/>
  <c r="P14"/>
  <c r="O14"/>
  <c r="K14"/>
  <c r="V23" s="1"/>
  <c r="K4" s="1"/>
  <c r="J14"/>
  <c r="I14"/>
  <c r="H14"/>
  <c r="S23" s="1"/>
  <c r="H4" s="1"/>
  <c r="G14"/>
  <c r="R23" s="1"/>
  <c r="G4" s="1"/>
  <c r="F14"/>
  <c r="D14"/>
  <c r="O23" s="1"/>
  <c r="P13"/>
  <c r="O13"/>
  <c r="K13"/>
  <c r="J13"/>
  <c r="J4" s="1"/>
  <c r="I13"/>
  <c r="I4" s="1"/>
  <c r="H13"/>
  <c r="G13"/>
  <c r="F13"/>
  <c r="D13" s="1"/>
  <c r="D4" s="1"/>
  <c r="P12"/>
  <c r="O12"/>
  <c r="V11"/>
  <c r="U11"/>
  <c r="T11"/>
  <c r="S11"/>
  <c r="R11"/>
  <c r="P11" s="1"/>
  <c r="Q11"/>
  <c r="O11"/>
  <c r="P10"/>
  <c r="O10"/>
  <c r="P9"/>
  <c r="O9"/>
  <c r="P8"/>
  <c r="O8"/>
  <c r="P7"/>
  <c r="O7"/>
  <c r="P6"/>
  <c r="O6"/>
  <c r="P5"/>
  <c r="O5"/>
  <c r="V4"/>
  <c r="U4"/>
  <c r="T4"/>
  <c r="S4"/>
  <c r="R4"/>
  <c r="P4" s="1"/>
  <c r="Q4"/>
  <c r="O4"/>
  <c r="AE27" i="19"/>
  <c r="AD27"/>
  <c r="AC27"/>
  <c r="AB27"/>
  <c r="AA27"/>
  <c r="Z27"/>
  <c r="Y27"/>
  <c r="X27"/>
  <c r="W27"/>
  <c r="V27"/>
  <c r="U27"/>
  <c r="S27"/>
  <c r="R27"/>
  <c r="Q27"/>
  <c r="P27"/>
  <c r="N27"/>
  <c r="M27"/>
  <c r="L27"/>
  <c r="K27"/>
  <c r="J27"/>
  <c r="I27"/>
  <c r="H27"/>
  <c r="G27"/>
  <c r="F27"/>
  <c r="E27"/>
  <c r="T26"/>
  <c r="D26"/>
  <c r="T25"/>
  <c r="D25"/>
  <c r="T24"/>
  <c r="D24"/>
  <c r="T23"/>
  <c r="D23"/>
  <c r="T22"/>
  <c r="D22"/>
  <c r="T21"/>
  <c r="D21"/>
  <c r="T20"/>
  <c r="T27" s="1"/>
  <c r="D20"/>
  <c r="D27" s="1"/>
  <c r="AE19"/>
  <c r="AD19"/>
  <c r="AC19"/>
  <c r="AC10" s="1"/>
  <c r="AB19"/>
  <c r="AA19"/>
  <c r="Z19"/>
  <c r="Y19"/>
  <c r="Y10" s="1"/>
  <c r="X19"/>
  <c r="W19"/>
  <c r="V19"/>
  <c r="U19"/>
  <c r="U10" s="1"/>
  <c r="S19"/>
  <c r="R19"/>
  <c r="Q19"/>
  <c r="Q10" s="1"/>
  <c r="P19"/>
  <c r="N19"/>
  <c r="M19"/>
  <c r="L19"/>
  <c r="L10" s="1"/>
  <c r="K19"/>
  <c r="J19"/>
  <c r="I19"/>
  <c r="H19"/>
  <c r="H10" s="1"/>
  <c r="G19"/>
  <c r="F19"/>
  <c r="E19"/>
  <c r="T18"/>
  <c r="D18"/>
  <c r="T17"/>
  <c r="D17"/>
  <c r="T16"/>
  <c r="D16"/>
  <c r="T15"/>
  <c r="D15"/>
  <c r="T14"/>
  <c r="D14"/>
  <c r="T13"/>
  <c r="D13"/>
  <c r="T12"/>
  <c r="T19" s="1"/>
  <c r="D12"/>
  <c r="T11"/>
  <c r="D11"/>
  <c r="D19" s="1"/>
  <c r="AE10"/>
  <c r="AD10"/>
  <c r="AB10"/>
  <c r="AA10"/>
  <c r="Z10"/>
  <c r="X10"/>
  <c r="W10"/>
  <c r="V10"/>
  <c r="S10"/>
  <c r="R10"/>
  <c r="P10"/>
  <c r="N10"/>
  <c r="M10"/>
  <c r="K10"/>
  <c r="J10"/>
  <c r="I10"/>
  <c r="G10"/>
  <c r="F10"/>
  <c r="E10"/>
  <c r="Z25" i="18"/>
  <c r="Y25"/>
  <c r="X25"/>
  <c r="W25"/>
  <c r="U25"/>
  <c r="T25"/>
  <c r="S25"/>
  <c r="R25"/>
  <c r="P25"/>
  <c r="O25"/>
  <c r="N25"/>
  <c r="L25"/>
  <c r="K25"/>
  <c r="J25"/>
  <c r="I25"/>
  <c r="H25"/>
  <c r="G25"/>
  <c r="F25"/>
  <c r="AB24"/>
  <c r="AA24"/>
  <c r="V24"/>
  <c r="M24"/>
  <c r="E24"/>
  <c r="D24"/>
  <c r="AB23"/>
  <c r="AA23"/>
  <c r="M23"/>
  <c r="E23"/>
  <c r="D23"/>
  <c r="AA22"/>
  <c r="V22"/>
  <c r="AB22" s="1"/>
  <c r="M22"/>
  <c r="E22"/>
  <c r="D22"/>
  <c r="AB21"/>
  <c r="AA21"/>
  <c r="V21"/>
  <c r="M21"/>
  <c r="E21"/>
  <c r="D21"/>
  <c r="AA20"/>
  <c r="V20"/>
  <c r="AB20" s="1"/>
  <c r="M20"/>
  <c r="E20"/>
  <c r="D20"/>
  <c r="AB19"/>
  <c r="AA19"/>
  <c r="V19"/>
  <c r="M19"/>
  <c r="E19"/>
  <c r="D19"/>
  <c r="AA18"/>
  <c r="AA25" s="1"/>
  <c r="V18"/>
  <c r="AB18" s="1"/>
  <c r="AB25" s="1"/>
  <c r="M18"/>
  <c r="M25" s="1"/>
  <c r="E18"/>
  <c r="E25" s="1"/>
  <c r="D18"/>
  <c r="D25" s="1"/>
  <c r="Z17"/>
  <c r="Y17"/>
  <c r="Y8" s="1"/>
  <c r="X17"/>
  <c r="W17"/>
  <c r="U17"/>
  <c r="U8" s="1"/>
  <c r="T17"/>
  <c r="S17"/>
  <c r="R17"/>
  <c r="P17"/>
  <c r="P8" s="1"/>
  <c r="O17"/>
  <c r="N17"/>
  <c r="L17"/>
  <c r="L8" s="1"/>
  <c r="K17"/>
  <c r="J17"/>
  <c r="I17"/>
  <c r="H17"/>
  <c r="H8" s="1"/>
  <c r="G17"/>
  <c r="F17"/>
  <c r="AB16"/>
  <c r="AA16"/>
  <c r="V16"/>
  <c r="M16"/>
  <c r="E16"/>
  <c r="D16"/>
  <c r="AA15"/>
  <c r="V15"/>
  <c r="AB15" s="1"/>
  <c r="M15"/>
  <c r="E15"/>
  <c r="D15"/>
  <c r="AB14"/>
  <c r="AA14"/>
  <c r="V14"/>
  <c r="M14"/>
  <c r="E14"/>
  <c r="D14"/>
  <c r="AA13"/>
  <c r="V13"/>
  <c r="AB13" s="1"/>
  <c r="M13"/>
  <c r="E13"/>
  <c r="D13"/>
  <c r="AB12"/>
  <c r="AA12"/>
  <c r="V12"/>
  <c r="M12"/>
  <c r="E12"/>
  <c r="D12"/>
  <c r="AA11"/>
  <c r="V11"/>
  <c r="AB11" s="1"/>
  <c r="M11"/>
  <c r="E11"/>
  <c r="D11"/>
  <c r="D17" s="1"/>
  <c r="AB10"/>
  <c r="AA10"/>
  <c r="M10"/>
  <c r="E10"/>
  <c r="D10"/>
  <c r="AA9"/>
  <c r="AA17" s="1"/>
  <c r="V9"/>
  <c r="V17" s="1"/>
  <c r="M9"/>
  <c r="M17" s="1"/>
  <c r="M8" s="1"/>
  <c r="E9"/>
  <c r="E17" s="1"/>
  <c r="E8" s="1"/>
  <c r="D9"/>
  <c r="Z8"/>
  <c r="X8"/>
  <c r="W8"/>
  <c r="T8"/>
  <c r="S8"/>
  <c r="R8"/>
  <c r="O8"/>
  <c r="N8"/>
  <c r="K8"/>
  <c r="J8"/>
  <c r="I8"/>
  <c r="G8"/>
  <c r="F8"/>
  <c r="D41" i="16"/>
  <c r="N17" i="15"/>
  <c r="M17"/>
  <c r="L17"/>
  <c r="K17"/>
  <c r="J17"/>
  <c r="I17"/>
  <c r="H17"/>
  <c r="G17"/>
  <c r="F17"/>
  <c r="O4"/>
  <c r="N4"/>
  <c r="M4"/>
  <c r="L4"/>
  <c r="K4"/>
  <c r="J4"/>
  <c r="I4"/>
  <c r="H4"/>
  <c r="G4"/>
  <c r="F4"/>
  <c r="V32" i="13"/>
  <c r="V31"/>
  <c r="V30"/>
  <c r="V29" s="1"/>
  <c r="E29"/>
  <c r="V28"/>
  <c r="E28"/>
  <c r="V27"/>
  <c r="E27"/>
  <c r="V26"/>
  <c r="E26"/>
  <c r="V25"/>
  <c r="E25"/>
  <c r="V24"/>
  <c r="E24"/>
  <c r="AH23"/>
  <c r="AG23"/>
  <c r="AF23"/>
  <c r="AE23"/>
  <c r="AD23"/>
  <c r="AC23"/>
  <c r="AB23"/>
  <c r="AA23"/>
  <c r="Z23"/>
  <c r="Y23"/>
  <c r="X23"/>
  <c r="W23"/>
  <c r="V23" s="1"/>
  <c r="Q23"/>
  <c r="P23"/>
  <c r="O23"/>
  <c r="N23"/>
  <c r="M23"/>
  <c r="L23"/>
  <c r="K23"/>
  <c r="J23"/>
  <c r="I23"/>
  <c r="H23"/>
  <c r="G23"/>
  <c r="F23"/>
  <c r="E23"/>
  <c r="V22"/>
  <c r="E22"/>
  <c r="V21"/>
  <c r="E21"/>
  <c r="V20"/>
  <c r="E20"/>
  <c r="V19"/>
  <c r="E19"/>
  <c r="V18"/>
  <c r="E18"/>
  <c r="V17"/>
  <c r="E17"/>
  <c r="AH16"/>
  <c r="AG16"/>
  <c r="AF16"/>
  <c r="AE16"/>
  <c r="AD16"/>
  <c r="AC16"/>
  <c r="AB16"/>
  <c r="AA16"/>
  <c r="Z16"/>
  <c r="Y16"/>
  <c r="X16"/>
  <c r="W16"/>
  <c r="V16" s="1"/>
  <c r="Q16"/>
  <c r="P16"/>
  <c r="O16"/>
  <c r="N16"/>
  <c r="M16"/>
  <c r="L16"/>
  <c r="K16"/>
  <c r="J16"/>
  <c r="I16"/>
  <c r="H16"/>
  <c r="G16"/>
  <c r="F16"/>
  <c r="E16" s="1"/>
  <c r="V15"/>
  <c r="E15"/>
  <c r="V14"/>
  <c r="E14"/>
  <c r="V13"/>
  <c r="E13"/>
  <c r="V12"/>
  <c r="E12"/>
  <c r="AH11"/>
  <c r="AG11"/>
  <c r="AF11"/>
  <c r="AE11"/>
  <c r="AD11"/>
  <c r="AC11"/>
  <c r="AB11"/>
  <c r="AA11"/>
  <c r="Z11"/>
  <c r="Y11"/>
  <c r="X11"/>
  <c r="V11" s="1"/>
  <c r="W11"/>
  <c r="E11"/>
  <c r="V10"/>
  <c r="E10"/>
  <c r="V9"/>
  <c r="E9"/>
  <c r="V8"/>
  <c r="E8"/>
  <c r="V7"/>
  <c r="E7"/>
  <c r="E6" s="1"/>
  <c r="V6"/>
  <c r="Q6"/>
  <c r="P6"/>
  <c r="O6"/>
  <c r="O4" s="1"/>
  <c r="N6"/>
  <c r="N4" s="1"/>
  <c r="M6"/>
  <c r="L6"/>
  <c r="K6"/>
  <c r="K4" s="1"/>
  <c r="J6"/>
  <c r="J4" s="1"/>
  <c r="I6"/>
  <c r="H6"/>
  <c r="G6"/>
  <c r="G4" s="1"/>
  <c r="F6"/>
  <c r="F4" s="1"/>
  <c r="AH4"/>
  <c r="AG4"/>
  <c r="P4" s="1"/>
  <c r="AF4"/>
  <c r="AE4"/>
  <c r="AD4"/>
  <c r="AC4"/>
  <c r="L4" s="1"/>
  <c r="AB4"/>
  <c r="AA4"/>
  <c r="Z4"/>
  <c r="Y4"/>
  <c r="H4" s="1"/>
  <c r="X4"/>
  <c r="V4" s="1"/>
  <c r="W4"/>
  <c r="Q4"/>
  <c r="M4"/>
  <c r="I4"/>
  <c r="AH48" i="12"/>
  <c r="AA48"/>
  <c r="V48"/>
  <c r="Q48"/>
  <c r="J48"/>
  <c r="D48"/>
  <c r="AH47"/>
  <c r="AA47"/>
  <c r="V47"/>
  <c r="Q47"/>
  <c r="J47"/>
  <c r="D47"/>
  <c r="AH45"/>
  <c r="AA45"/>
  <c r="V45"/>
  <c r="Q45"/>
  <c r="J45"/>
  <c r="D45"/>
  <c r="AH44"/>
  <c r="AA44"/>
  <c r="AA42" s="1"/>
  <c r="V44"/>
  <c r="Q44"/>
  <c r="J44"/>
  <c r="J42" s="1"/>
  <c r="D44"/>
  <c r="AH43"/>
  <c r="AA43"/>
  <c r="V43"/>
  <c r="V42" s="1"/>
  <c r="Q43"/>
  <c r="J43"/>
  <c r="D43"/>
  <c r="AP42"/>
  <c r="AP46" s="1"/>
  <c r="AP5" s="1"/>
  <c r="AO42"/>
  <c r="AO46" s="1"/>
  <c r="AN42"/>
  <c r="AN46" s="1"/>
  <c r="AM42"/>
  <c r="AM46" s="1"/>
  <c r="AM5" s="1"/>
  <c r="AL42"/>
  <c r="AL46" s="1"/>
  <c r="AL5" s="1"/>
  <c r="AK42"/>
  <c r="AK46" s="1"/>
  <c r="AJ42"/>
  <c r="AJ46" s="1"/>
  <c r="AH46" s="1"/>
  <c r="AI42"/>
  <c r="AI46" s="1"/>
  <c r="AH42"/>
  <c r="AG42"/>
  <c r="AG46" s="1"/>
  <c r="AF42"/>
  <c r="AF46" s="1"/>
  <c r="AE42"/>
  <c r="AE46" s="1"/>
  <c r="AE5" s="1"/>
  <c r="AD42"/>
  <c r="AD46" s="1"/>
  <c r="AD5" s="1"/>
  <c r="AC42"/>
  <c r="AC46" s="1"/>
  <c r="AB42"/>
  <c r="AB46" s="1"/>
  <c r="Y42"/>
  <c r="Y46" s="1"/>
  <c r="Y5" s="1"/>
  <c r="X42"/>
  <c r="X46" s="1"/>
  <c r="W42"/>
  <c r="W46" s="1"/>
  <c r="U42"/>
  <c r="U46" s="1"/>
  <c r="U5" s="1"/>
  <c r="T42"/>
  <c r="T46" s="1"/>
  <c r="S42"/>
  <c r="S46" s="1"/>
  <c r="R42"/>
  <c r="R46" s="1"/>
  <c r="R5" s="1"/>
  <c r="Q42"/>
  <c r="P42"/>
  <c r="P46" s="1"/>
  <c r="O42"/>
  <c r="O46" s="1"/>
  <c r="N42"/>
  <c r="N46" s="1"/>
  <c r="N5" s="1"/>
  <c r="M42"/>
  <c r="M46" s="1"/>
  <c r="M5" s="1"/>
  <c r="L42"/>
  <c r="L46" s="1"/>
  <c r="K42"/>
  <c r="K46" s="1"/>
  <c r="I42"/>
  <c r="I46" s="1"/>
  <c r="I5" s="1"/>
  <c r="H42"/>
  <c r="H46" s="1"/>
  <c r="G42"/>
  <c r="G46" s="1"/>
  <c r="F42"/>
  <c r="F46" s="1"/>
  <c r="F5" s="1"/>
  <c r="E42"/>
  <c r="D42" s="1"/>
  <c r="AH41"/>
  <c r="AA41"/>
  <c r="V41"/>
  <c r="V39" s="1"/>
  <c r="Q41"/>
  <c r="J41"/>
  <c r="D41"/>
  <c r="AH40"/>
  <c r="AA40"/>
  <c r="V40"/>
  <c r="Q40"/>
  <c r="Q39" s="1"/>
  <c r="J40"/>
  <c r="J39" s="1"/>
  <c r="D40"/>
  <c r="AP39"/>
  <c r="AO39"/>
  <c r="AN39"/>
  <c r="AM39"/>
  <c r="AL39"/>
  <c r="AK39"/>
  <c r="AJ39"/>
  <c r="AH39" s="1"/>
  <c r="AI39"/>
  <c r="AG39"/>
  <c r="AF39"/>
  <c r="AE39"/>
  <c r="AD39"/>
  <c r="AC39"/>
  <c r="AB39"/>
  <c r="AA39"/>
  <c r="Y39"/>
  <c r="X39"/>
  <c r="W39"/>
  <c r="U39"/>
  <c r="T39"/>
  <c r="S39"/>
  <c r="R39"/>
  <c r="P39"/>
  <c r="O39"/>
  <c r="N39"/>
  <c r="M39"/>
  <c r="L39"/>
  <c r="K39"/>
  <c r="I39"/>
  <c r="H39"/>
  <c r="G39"/>
  <c r="F39"/>
  <c r="D39" s="1"/>
  <c r="E39"/>
  <c r="AH38"/>
  <c r="AA38"/>
  <c r="V38"/>
  <c r="Q38"/>
  <c r="J38"/>
  <c r="AH37"/>
  <c r="AA37"/>
  <c r="V37"/>
  <c r="Q37"/>
  <c r="J37"/>
  <c r="D37"/>
  <c r="AH36"/>
  <c r="AA36"/>
  <c r="AA34" s="1"/>
  <c r="V36"/>
  <c r="Q36"/>
  <c r="J36"/>
  <c r="D36"/>
  <c r="AH35"/>
  <c r="AA35"/>
  <c r="V35"/>
  <c r="V34" s="1"/>
  <c r="Q35"/>
  <c r="Q34" s="1"/>
  <c r="J35"/>
  <c r="J34" s="1"/>
  <c r="D35"/>
  <c r="AP34"/>
  <c r="AO34"/>
  <c r="AN34"/>
  <c r="AM34"/>
  <c r="AL34"/>
  <c r="AK34"/>
  <c r="AJ34"/>
  <c r="AH34" s="1"/>
  <c r="AI34"/>
  <c r="AG34"/>
  <c r="AF34"/>
  <c r="AE34"/>
  <c r="AD34"/>
  <c r="AC34"/>
  <c r="AB34"/>
  <c r="Y34"/>
  <c r="X34"/>
  <c r="W34"/>
  <c r="U34"/>
  <c r="T34"/>
  <c r="S34"/>
  <c r="R34"/>
  <c r="P34"/>
  <c r="O34"/>
  <c r="N34"/>
  <c r="M34"/>
  <c r="L34"/>
  <c r="K34"/>
  <c r="I34"/>
  <c r="H34"/>
  <c r="G34"/>
  <c r="F34"/>
  <c r="E34"/>
  <c r="D34"/>
  <c r="AH33"/>
  <c r="AA33"/>
  <c r="V33"/>
  <c r="Q33"/>
  <c r="Q31" s="1"/>
  <c r="J33"/>
  <c r="D33"/>
  <c r="AH32"/>
  <c r="AA32"/>
  <c r="V32"/>
  <c r="Q32"/>
  <c r="J32"/>
  <c r="D32"/>
  <c r="AP31"/>
  <c r="AO31"/>
  <c r="AN31"/>
  <c r="AM31"/>
  <c r="AH31" s="1"/>
  <c r="AL31"/>
  <c r="AK31"/>
  <c r="AJ31"/>
  <c r="AI31"/>
  <c r="AG31"/>
  <c r="AF31"/>
  <c r="AE31"/>
  <c r="AD31"/>
  <c r="AC31"/>
  <c r="AB31"/>
  <c r="AA31"/>
  <c r="Y31"/>
  <c r="X31"/>
  <c r="W31"/>
  <c r="V31"/>
  <c r="U31"/>
  <c r="T31"/>
  <c r="S31"/>
  <c r="R31"/>
  <c r="P31"/>
  <c r="O31"/>
  <c r="N31"/>
  <c r="M31"/>
  <c r="L31"/>
  <c r="K31"/>
  <c r="J31"/>
  <c r="I31"/>
  <c r="H31"/>
  <c r="G31"/>
  <c r="F31"/>
  <c r="E31"/>
  <c r="D31" s="1"/>
  <c r="AH30"/>
  <c r="AA30"/>
  <c r="V30"/>
  <c r="Q30"/>
  <c r="J30"/>
  <c r="D30"/>
  <c r="AH29"/>
  <c r="AA29"/>
  <c r="V29"/>
  <c r="Q29"/>
  <c r="Q27" s="1"/>
  <c r="J29"/>
  <c r="D29"/>
  <c r="AH28"/>
  <c r="AA28"/>
  <c r="V28"/>
  <c r="Q28"/>
  <c r="J28"/>
  <c r="D28"/>
  <c r="AP27"/>
  <c r="AO27"/>
  <c r="AN27"/>
  <c r="AM27"/>
  <c r="AH27" s="1"/>
  <c r="AL27"/>
  <c r="AK27"/>
  <c r="AJ27"/>
  <c r="AI27"/>
  <c r="AG27"/>
  <c r="AF27"/>
  <c r="AE27"/>
  <c r="AD27"/>
  <c r="AC27"/>
  <c r="AB27"/>
  <c r="AA27"/>
  <c r="Y27"/>
  <c r="X27"/>
  <c r="W27"/>
  <c r="V27"/>
  <c r="U27"/>
  <c r="T27"/>
  <c r="S27"/>
  <c r="R27"/>
  <c r="P27"/>
  <c r="O27"/>
  <c r="N27"/>
  <c r="M27"/>
  <c r="L27"/>
  <c r="K27"/>
  <c r="J27"/>
  <c r="I27"/>
  <c r="H27"/>
  <c r="G27"/>
  <c r="F27"/>
  <c r="E27"/>
  <c r="D27" s="1"/>
  <c r="AH26"/>
  <c r="AA26"/>
  <c r="V26"/>
  <c r="Q26"/>
  <c r="J26"/>
  <c r="D26"/>
  <c r="AH25"/>
  <c r="AA25"/>
  <c r="V25"/>
  <c r="Q25"/>
  <c r="J25"/>
  <c r="D25"/>
  <c r="AH24"/>
  <c r="AA24"/>
  <c r="V24"/>
  <c r="Q24"/>
  <c r="J24"/>
  <c r="D24"/>
  <c r="AH23"/>
  <c r="AA23"/>
  <c r="V23"/>
  <c r="Q23"/>
  <c r="Q21" s="1"/>
  <c r="J23"/>
  <c r="D23"/>
  <c r="AH22"/>
  <c r="AA22"/>
  <c r="V22"/>
  <c r="Q22"/>
  <c r="J22"/>
  <c r="D22"/>
  <c r="AP21"/>
  <c r="AO21"/>
  <c r="AN21"/>
  <c r="AM21"/>
  <c r="AH21" s="1"/>
  <c r="AL21"/>
  <c r="AK21"/>
  <c r="AJ21"/>
  <c r="AI21"/>
  <c r="AG21"/>
  <c r="AF21"/>
  <c r="AE21"/>
  <c r="AD21"/>
  <c r="AC21"/>
  <c r="AB21"/>
  <c r="AA21"/>
  <c r="Y21"/>
  <c r="X21"/>
  <c r="W21"/>
  <c r="V21"/>
  <c r="U21"/>
  <c r="T21"/>
  <c r="S21"/>
  <c r="R21"/>
  <c r="P21"/>
  <c r="O21"/>
  <c r="N21"/>
  <c r="M21"/>
  <c r="L21"/>
  <c r="K21"/>
  <c r="J21"/>
  <c r="I21"/>
  <c r="H21"/>
  <c r="G21"/>
  <c r="F21"/>
  <c r="E21"/>
  <c r="D21" s="1"/>
  <c r="AH20"/>
  <c r="AA20"/>
  <c r="V20"/>
  <c r="Q20"/>
  <c r="J20"/>
  <c r="D20"/>
  <c r="AH19"/>
  <c r="AA19"/>
  <c r="V19"/>
  <c r="Q19"/>
  <c r="J19"/>
  <c r="D19"/>
  <c r="AH18"/>
  <c r="AA18"/>
  <c r="V18"/>
  <c r="Q18"/>
  <c r="J18"/>
  <c r="D18"/>
  <c r="AH17"/>
  <c r="AA17"/>
  <c r="V17"/>
  <c r="Q17"/>
  <c r="J17"/>
  <c r="D17"/>
  <c r="AH16"/>
  <c r="AA16"/>
  <c r="V16"/>
  <c r="Q16"/>
  <c r="J16"/>
  <c r="D16"/>
  <c r="AP15"/>
  <c r="AO15"/>
  <c r="AN15"/>
  <c r="AM15"/>
  <c r="AH15" s="1"/>
  <c r="AL15"/>
  <c r="AK15"/>
  <c r="AJ15"/>
  <c r="AI15"/>
  <c r="AG15"/>
  <c r="AF15"/>
  <c r="AE15"/>
  <c r="AD15"/>
  <c r="AC15"/>
  <c r="AB15"/>
  <c r="AA15"/>
  <c r="Y15"/>
  <c r="X15"/>
  <c r="W15"/>
  <c r="V15"/>
  <c r="U15"/>
  <c r="T15"/>
  <c r="S15"/>
  <c r="R15"/>
  <c r="Q15"/>
  <c r="P15"/>
  <c r="O15"/>
  <c r="N15"/>
  <c r="M15"/>
  <c r="L15"/>
  <c r="K15"/>
  <c r="J15"/>
  <c r="I15"/>
  <c r="H15"/>
  <c r="G15"/>
  <c r="F15"/>
  <c r="E15"/>
  <c r="D15" s="1"/>
  <c r="AP14"/>
  <c r="AO14"/>
  <c r="AO5" s="1"/>
  <c r="AN14"/>
  <c r="AM14"/>
  <c r="AL14"/>
  <c r="AK14"/>
  <c r="AK5" s="1"/>
  <c r="AJ14"/>
  <c r="AH14" s="1"/>
  <c r="AI14"/>
  <c r="AG14"/>
  <c r="AG5" s="1"/>
  <c r="AF14"/>
  <c r="AE14"/>
  <c r="AD14"/>
  <c r="AC14"/>
  <c r="AC5" s="1"/>
  <c r="AB14"/>
  <c r="Y14"/>
  <c r="X14"/>
  <c r="X5" s="1"/>
  <c r="W14"/>
  <c r="W5" s="1"/>
  <c r="U14"/>
  <c r="T14"/>
  <c r="S14"/>
  <c r="S5" s="1"/>
  <c r="R14"/>
  <c r="P14"/>
  <c r="P5" s="1"/>
  <c r="O14"/>
  <c r="O5" s="1"/>
  <c r="N14"/>
  <c r="M14"/>
  <c r="L14"/>
  <c r="L5" s="1"/>
  <c r="K14"/>
  <c r="K5" s="1"/>
  <c r="I14"/>
  <c r="H14"/>
  <c r="H5" s="1"/>
  <c r="G14"/>
  <c r="G5" s="1"/>
  <c r="F14"/>
  <c r="E14"/>
  <c r="AH13"/>
  <c r="AA13"/>
  <c r="V13"/>
  <c r="Q13"/>
  <c r="J13"/>
  <c r="D13"/>
  <c r="AH12"/>
  <c r="AA12"/>
  <c r="V12"/>
  <c r="Q12"/>
  <c r="J12"/>
  <c r="D12"/>
  <c r="AH11"/>
  <c r="AA11"/>
  <c r="V11"/>
  <c r="Q11"/>
  <c r="J11"/>
  <c r="D11"/>
  <c r="AH10"/>
  <c r="AA10"/>
  <c r="V10"/>
  <c r="Q10"/>
  <c r="J10"/>
  <c r="D10"/>
  <c r="AH9"/>
  <c r="AA9"/>
  <c r="V9"/>
  <c r="Q9"/>
  <c r="J9"/>
  <c r="D9"/>
  <c r="AH8"/>
  <c r="AA8"/>
  <c r="V8"/>
  <c r="Q8"/>
  <c r="J8"/>
  <c r="D8"/>
  <c r="AH7"/>
  <c r="AA7"/>
  <c r="V7"/>
  <c r="Q7"/>
  <c r="J7"/>
  <c r="J14" s="1"/>
  <c r="D7"/>
  <c r="AH6"/>
  <c r="AA6"/>
  <c r="AA14" s="1"/>
  <c r="V6"/>
  <c r="V14" s="1"/>
  <c r="Q6"/>
  <c r="Q14" s="1"/>
  <c r="J6"/>
  <c r="D6"/>
  <c r="D14" s="1"/>
  <c r="AP17" i="11"/>
  <c r="AO17"/>
  <c r="AN17"/>
  <c r="AM17"/>
  <c r="AL17"/>
  <c r="AK17"/>
  <c r="AJ17"/>
  <c r="AI17"/>
  <c r="AG17"/>
  <c r="AG27" s="1"/>
  <c r="AF17"/>
  <c r="AF27" s="1"/>
  <c r="AE17"/>
  <c r="AE27" s="1"/>
  <c r="AD17"/>
  <c r="AC17"/>
  <c r="AB17"/>
  <c r="AA17"/>
  <c r="Y17"/>
  <c r="X17"/>
  <c r="W17"/>
  <c r="V17"/>
  <c r="U17"/>
  <c r="T17"/>
  <c r="S17"/>
  <c r="R17"/>
  <c r="P17"/>
  <c r="O17"/>
  <c r="N17"/>
  <c r="M17"/>
  <c r="L17"/>
  <c r="K17"/>
  <c r="J17"/>
  <c r="I17"/>
  <c r="H17"/>
  <c r="G17"/>
  <c r="F17"/>
  <c r="E17"/>
  <c r="D17" s="1"/>
  <c r="AH16"/>
  <c r="AA16"/>
  <c r="V16"/>
  <c r="Q16"/>
  <c r="J16"/>
  <c r="D16"/>
  <c r="AH15"/>
  <c r="AA15"/>
  <c r="V15"/>
  <c r="Q15"/>
  <c r="J15"/>
  <c r="D15"/>
  <c r="AH14"/>
  <c r="AA14"/>
  <c r="V14"/>
  <c r="Q14"/>
  <c r="J14"/>
  <c r="D14"/>
  <c r="AH13"/>
  <c r="AA13"/>
  <c r="V13"/>
  <c r="Q13"/>
  <c r="J13"/>
  <c r="D13"/>
  <c r="AH12"/>
  <c r="AA12"/>
  <c r="V12"/>
  <c r="Q12"/>
  <c r="J12"/>
  <c r="D12"/>
  <c r="AH11"/>
  <c r="AA11"/>
  <c r="V11"/>
  <c r="Q11"/>
  <c r="J11"/>
  <c r="D11"/>
  <c r="AH10"/>
  <c r="AA10"/>
  <c r="V10"/>
  <c r="Q10"/>
  <c r="J10"/>
  <c r="D10"/>
  <c r="AH9"/>
  <c r="AA9"/>
  <c r="V9"/>
  <c r="Q9"/>
  <c r="J9"/>
  <c r="D9"/>
  <c r="AH8"/>
  <c r="AA8"/>
  <c r="V8"/>
  <c r="Q8"/>
  <c r="J8"/>
  <c r="D8"/>
  <c r="AH7"/>
  <c r="AA7"/>
  <c r="V7"/>
  <c r="Q7"/>
  <c r="J7"/>
  <c r="D7"/>
  <c r="AH6"/>
  <c r="AA6"/>
  <c r="V6"/>
  <c r="Q6"/>
  <c r="J6"/>
  <c r="D6"/>
  <c r="AH5"/>
  <c r="AH17" s="1"/>
  <c r="AA5"/>
  <c r="V5"/>
  <c r="Q5"/>
  <c r="Q17" s="1"/>
  <c r="J5"/>
  <c r="D5"/>
  <c r="Q47" i="10"/>
  <c r="N47"/>
  <c r="M47"/>
  <c r="L47"/>
  <c r="K47"/>
  <c r="J47"/>
  <c r="I47"/>
  <c r="H47"/>
  <c r="G47"/>
  <c r="F47"/>
  <c r="E47"/>
  <c r="D47"/>
  <c r="C47"/>
  <c r="O46"/>
  <c r="O45"/>
  <c r="O44"/>
  <c r="O43"/>
  <c r="O42"/>
  <c r="O41"/>
  <c r="O40"/>
  <c r="O39"/>
  <c r="O38"/>
  <c r="O37"/>
  <c r="O36"/>
  <c r="O35"/>
  <c r="O34"/>
  <c r="O33"/>
  <c r="O32"/>
  <c r="O31"/>
  <c r="O30"/>
  <c r="O29"/>
  <c r="O28"/>
  <c r="O27"/>
  <c r="O26"/>
  <c r="O25"/>
  <c r="O24"/>
  <c r="O23"/>
  <c r="O22"/>
  <c r="O16"/>
  <c r="Q15"/>
  <c r="P15"/>
  <c r="P17" s="1"/>
  <c r="O15"/>
  <c r="O17" s="1"/>
  <c r="R14"/>
  <c r="C14" a="1"/>
  <c r="L14" s="1"/>
  <c r="L15" s="1"/>
  <c r="R13"/>
  <c r="R12"/>
  <c r="R11"/>
  <c r="R10"/>
  <c r="R9"/>
  <c r="R8"/>
  <c r="R7"/>
  <c r="R6"/>
  <c r="R5"/>
  <c r="D30" i="9"/>
  <c r="C30"/>
  <c r="D29"/>
  <c r="C29"/>
  <c r="D28"/>
  <c r="C28"/>
  <c r="D27"/>
  <c r="C27"/>
  <c r="D26"/>
  <c r="C26"/>
  <c r="D25"/>
  <c r="C25"/>
  <c r="D24"/>
  <c r="C24"/>
  <c r="D23"/>
  <c r="C23"/>
  <c r="D22"/>
  <c r="C22"/>
  <c r="D21"/>
  <c r="C21"/>
  <c r="D20"/>
  <c r="C20"/>
  <c r="D19"/>
  <c r="C19"/>
  <c r="D18"/>
  <c r="C18"/>
  <c r="D17"/>
  <c r="C17"/>
  <c r="D16"/>
  <c r="C16"/>
  <c r="D15"/>
  <c r="C15"/>
  <c r="D14"/>
  <c r="C14"/>
  <c r="N13"/>
  <c r="M13"/>
  <c r="L13"/>
  <c r="K13"/>
  <c r="D13" s="1"/>
  <c r="J13"/>
  <c r="I13"/>
  <c r="H13"/>
  <c r="G13"/>
  <c r="F13"/>
  <c r="C13" s="1"/>
  <c r="E13"/>
  <c r="AE54" i="8"/>
  <c r="V54"/>
  <c r="AE53"/>
  <c r="V53"/>
  <c r="AE51"/>
  <c r="V51"/>
  <c r="AE50"/>
  <c r="V50"/>
  <c r="AE49"/>
  <c r="V49"/>
  <c r="AQ48"/>
  <c r="AP48"/>
  <c r="AO48"/>
  <c r="AN48"/>
  <c r="AM48"/>
  <c r="AL48"/>
  <c r="AK48"/>
  <c r="AJ48"/>
  <c r="AI48"/>
  <c r="AH48"/>
  <c r="AG48"/>
  <c r="AF48"/>
  <c r="AE48" s="1"/>
  <c r="AD48"/>
  <c r="AC48"/>
  <c r="AB48"/>
  <c r="AA48"/>
  <c r="Z48"/>
  <c r="Y48"/>
  <c r="X48"/>
  <c r="V48"/>
  <c r="U48"/>
  <c r="T48"/>
  <c r="S48"/>
  <c r="R48"/>
  <c r="Q48"/>
  <c r="P48"/>
  <c r="O48"/>
  <c r="N48"/>
  <c r="M48"/>
  <c r="L48"/>
  <c r="K48"/>
  <c r="J48"/>
  <c r="I48"/>
  <c r="H48"/>
  <c r="G48"/>
  <c r="F48"/>
  <c r="E48"/>
  <c r="D48"/>
  <c r="AE47"/>
  <c r="V47"/>
  <c r="AE46"/>
  <c r="V46"/>
  <c r="AQ45"/>
  <c r="AP45"/>
  <c r="AO45"/>
  <c r="AN45"/>
  <c r="AM45"/>
  <c r="AL45"/>
  <c r="AK45"/>
  <c r="AJ45"/>
  <c r="AI45"/>
  <c r="AH45"/>
  <c r="AG45"/>
  <c r="AF45"/>
  <c r="AE45"/>
  <c r="AD45"/>
  <c r="AC45"/>
  <c r="AB45"/>
  <c r="AA45"/>
  <c r="Z45"/>
  <c r="Y45"/>
  <c r="X45"/>
  <c r="V45"/>
  <c r="U45"/>
  <c r="T45"/>
  <c r="S45"/>
  <c r="R45"/>
  <c r="Q45"/>
  <c r="P45"/>
  <c r="O45"/>
  <c r="N45"/>
  <c r="M45"/>
  <c r="L45"/>
  <c r="K45"/>
  <c r="J45"/>
  <c r="I45"/>
  <c r="H45"/>
  <c r="G45"/>
  <c r="F45"/>
  <c r="E45"/>
  <c r="D45"/>
  <c r="AE44"/>
  <c r="V44"/>
  <c r="AE43"/>
  <c r="V43"/>
  <c r="AE42"/>
  <c r="V42"/>
  <c r="AE41"/>
  <c r="V41"/>
  <c r="AQ40"/>
  <c r="AP40"/>
  <c r="AO40"/>
  <c r="AN40"/>
  <c r="AM40"/>
  <c r="AL40"/>
  <c r="AK40"/>
  <c r="AJ40"/>
  <c r="AI40"/>
  <c r="AH40"/>
  <c r="AG40"/>
  <c r="AE40" s="1"/>
  <c r="AF40"/>
  <c r="AD40"/>
  <c r="AC40"/>
  <c r="AB40"/>
  <c r="AA40"/>
  <c r="Z40"/>
  <c r="Y40"/>
  <c r="X40"/>
  <c r="U40"/>
  <c r="V40" s="1"/>
  <c r="T40"/>
  <c r="S40"/>
  <c r="R40"/>
  <c r="Q40"/>
  <c r="P40"/>
  <c r="O40"/>
  <c r="N40"/>
  <c r="M40"/>
  <c r="L40"/>
  <c r="K40"/>
  <c r="J40"/>
  <c r="I40"/>
  <c r="H40"/>
  <c r="G40"/>
  <c r="F40"/>
  <c r="E40"/>
  <c r="D40"/>
  <c r="AE39"/>
  <c r="V39"/>
  <c r="AE38"/>
  <c r="V38"/>
  <c r="AQ37"/>
  <c r="AP37"/>
  <c r="AO37"/>
  <c r="AN37"/>
  <c r="AM37"/>
  <c r="AL37"/>
  <c r="AK37"/>
  <c r="AJ37"/>
  <c r="AI37"/>
  <c r="AH37"/>
  <c r="AG37"/>
  <c r="AF37"/>
  <c r="AE37" s="1"/>
  <c r="AD37"/>
  <c r="AC37"/>
  <c r="AB37"/>
  <c r="AA37"/>
  <c r="Z37"/>
  <c r="Y37"/>
  <c r="X37"/>
  <c r="U37"/>
  <c r="V37" s="1"/>
  <c r="T37"/>
  <c r="S37"/>
  <c r="R37"/>
  <c r="Q37"/>
  <c r="P37"/>
  <c r="O37"/>
  <c r="N37"/>
  <c r="M37"/>
  <c r="L37"/>
  <c r="K37"/>
  <c r="J37"/>
  <c r="I37"/>
  <c r="H37"/>
  <c r="G37"/>
  <c r="F37"/>
  <c r="E37"/>
  <c r="D37"/>
  <c r="AE36"/>
  <c r="V36"/>
  <c r="AE35"/>
  <c r="V35"/>
  <c r="AE34"/>
  <c r="AE33" s="1"/>
  <c r="V34"/>
  <c r="AQ33"/>
  <c r="AP33"/>
  <c r="AO33"/>
  <c r="AN33"/>
  <c r="AM33"/>
  <c r="AL33"/>
  <c r="AK33"/>
  <c r="AJ33"/>
  <c r="AI33"/>
  <c r="AH33"/>
  <c r="AG33"/>
  <c r="AF33"/>
  <c r="AD33"/>
  <c r="AC33"/>
  <c r="AB33"/>
  <c r="AA33"/>
  <c r="Z33"/>
  <c r="Y33"/>
  <c r="X33"/>
  <c r="U33"/>
  <c r="V33" s="1"/>
  <c r="T33"/>
  <c r="S33"/>
  <c r="R33"/>
  <c r="Q33"/>
  <c r="P33"/>
  <c r="O33"/>
  <c r="N33"/>
  <c r="M33"/>
  <c r="L33"/>
  <c r="K33"/>
  <c r="J33"/>
  <c r="I33"/>
  <c r="H33"/>
  <c r="G33"/>
  <c r="F33"/>
  <c r="E33"/>
  <c r="D33"/>
  <c r="AE32"/>
  <c r="V32"/>
  <c r="AE31"/>
  <c r="V31"/>
  <c r="AE30"/>
  <c r="V30"/>
  <c r="AE29"/>
  <c r="V29"/>
  <c r="AE28"/>
  <c r="V28"/>
  <c r="AQ27"/>
  <c r="AQ52" s="1"/>
  <c r="AP27"/>
  <c r="AP52" s="1"/>
  <c r="AO27"/>
  <c r="AN27"/>
  <c r="AM27"/>
  <c r="AM52" s="1"/>
  <c r="AL27"/>
  <c r="AL52" s="1"/>
  <c r="AK27"/>
  <c r="AJ27"/>
  <c r="AI27"/>
  <c r="AI52" s="1"/>
  <c r="AH27"/>
  <c r="AH52" s="1"/>
  <c r="AG27"/>
  <c r="AF27"/>
  <c r="AE27"/>
  <c r="AD27"/>
  <c r="AD52" s="1"/>
  <c r="AC27"/>
  <c r="AB27"/>
  <c r="AA27"/>
  <c r="AA52" s="1"/>
  <c r="Z27"/>
  <c r="Z52" s="1"/>
  <c r="Y27"/>
  <c r="X27"/>
  <c r="V27"/>
  <c r="U27"/>
  <c r="U52" s="1"/>
  <c r="T27"/>
  <c r="S27"/>
  <c r="R27"/>
  <c r="R52" s="1"/>
  <c r="Q27"/>
  <c r="Q52" s="1"/>
  <c r="P27"/>
  <c r="O27"/>
  <c r="N27"/>
  <c r="N52" s="1"/>
  <c r="M27"/>
  <c r="M52" s="1"/>
  <c r="L27"/>
  <c r="K27"/>
  <c r="J27"/>
  <c r="J52" s="1"/>
  <c r="I27"/>
  <c r="I52" s="1"/>
  <c r="H27"/>
  <c r="G27"/>
  <c r="F27"/>
  <c r="F52" s="1"/>
  <c r="E27"/>
  <c r="E52" s="1"/>
  <c r="D27"/>
  <c r="AE26"/>
  <c r="V26"/>
  <c r="AE25"/>
  <c r="V25"/>
  <c r="AE24"/>
  <c r="V24"/>
  <c r="AE23"/>
  <c r="V23"/>
  <c r="AE22"/>
  <c r="V22"/>
  <c r="AQ21"/>
  <c r="AP21"/>
  <c r="AO21"/>
  <c r="AO52" s="1"/>
  <c r="AO7" s="1"/>
  <c r="AN21"/>
  <c r="AN52" s="1"/>
  <c r="AN7" s="1"/>
  <c r="AM21"/>
  <c r="AL21"/>
  <c r="AK21"/>
  <c r="AK52" s="1"/>
  <c r="AK7" s="1"/>
  <c r="AJ21"/>
  <c r="AJ52" s="1"/>
  <c r="AJ7" s="1"/>
  <c r="AI21"/>
  <c r="AH21"/>
  <c r="AG21"/>
  <c r="AG52" s="1"/>
  <c r="AG7" s="1"/>
  <c r="AF21"/>
  <c r="AF52" s="1"/>
  <c r="AE21"/>
  <c r="AD21"/>
  <c r="AC21"/>
  <c r="AC52" s="1"/>
  <c r="AC7" s="1"/>
  <c r="AB21"/>
  <c r="AB52" s="1"/>
  <c r="AB7" s="1"/>
  <c r="AA21"/>
  <c r="Z21"/>
  <c r="Y21"/>
  <c r="Y52" s="1"/>
  <c r="Y7" s="1"/>
  <c r="X21"/>
  <c r="X52" s="1"/>
  <c r="X7" s="1"/>
  <c r="V21"/>
  <c r="U21"/>
  <c r="T21"/>
  <c r="T52" s="1"/>
  <c r="T7" s="1"/>
  <c r="S21"/>
  <c r="S52" s="1"/>
  <c r="S7" s="1"/>
  <c r="R21"/>
  <c r="Q21"/>
  <c r="P21"/>
  <c r="P52" s="1"/>
  <c r="P7" s="1"/>
  <c r="O21"/>
  <c r="O52" s="1"/>
  <c r="O7" s="1"/>
  <c r="N21"/>
  <c r="M21"/>
  <c r="L21"/>
  <c r="L52" s="1"/>
  <c r="L7" s="1"/>
  <c r="K21"/>
  <c r="K52" s="1"/>
  <c r="K7" s="1"/>
  <c r="J21"/>
  <c r="I21"/>
  <c r="H21"/>
  <c r="H52" s="1"/>
  <c r="H7" s="1"/>
  <c r="G21"/>
  <c r="G52" s="1"/>
  <c r="G7" s="1"/>
  <c r="F21"/>
  <c r="E21"/>
  <c r="D21"/>
  <c r="D52" s="1"/>
  <c r="D7" s="1"/>
  <c r="AQ20"/>
  <c r="AQ7" s="1"/>
  <c r="AP20"/>
  <c r="AP7" s="1"/>
  <c r="AO20"/>
  <c r="AN20"/>
  <c r="AM20"/>
  <c r="AM7" s="1"/>
  <c r="AL20"/>
  <c r="AL7" s="1"/>
  <c r="AK20"/>
  <c r="AJ20"/>
  <c r="AI20"/>
  <c r="AI7" s="1"/>
  <c r="AH20"/>
  <c r="AH7" s="1"/>
  <c r="AG20"/>
  <c r="AF20"/>
  <c r="AD20"/>
  <c r="AC20"/>
  <c r="AB20"/>
  <c r="AA20"/>
  <c r="AA7" s="1"/>
  <c r="Z20"/>
  <c r="Y20"/>
  <c r="X20"/>
  <c r="V20"/>
  <c r="U20"/>
  <c r="T20"/>
  <c r="S20"/>
  <c r="R20"/>
  <c r="R7" s="1"/>
  <c r="Q20"/>
  <c r="P20"/>
  <c r="O20"/>
  <c r="N20"/>
  <c r="N7" s="1"/>
  <c r="M20"/>
  <c r="L20"/>
  <c r="K20"/>
  <c r="J20"/>
  <c r="J7" s="1"/>
  <c r="I20"/>
  <c r="H20"/>
  <c r="G20"/>
  <c r="F20"/>
  <c r="F7" s="1"/>
  <c r="E20"/>
  <c r="D20"/>
  <c r="AE19"/>
  <c r="V19"/>
  <c r="AE18"/>
  <c r="V18"/>
  <c r="AE17"/>
  <c r="V17"/>
  <c r="AE16"/>
  <c r="V16"/>
  <c r="AE15"/>
  <c r="V15"/>
  <c r="AE14"/>
  <c r="AE13"/>
  <c r="V13"/>
  <c r="AE12"/>
  <c r="V12"/>
  <c r="AE11"/>
  <c r="V11"/>
  <c r="AE10"/>
  <c r="V10"/>
  <c r="AE9"/>
  <c r="V9"/>
  <c r="AE8"/>
  <c r="AE20" s="1"/>
  <c r="V8"/>
  <c r="AL24" i="7"/>
  <c r="AK24"/>
  <c r="AJ24"/>
  <c r="AI24"/>
  <c r="AI7" s="1"/>
  <c r="AG24"/>
  <c r="AF24"/>
  <c r="AE24"/>
  <c r="AE7" s="1"/>
  <c r="AD24"/>
  <c r="AC24"/>
  <c r="AB24"/>
  <c r="AA24"/>
  <c r="AA7" s="1"/>
  <c r="Y24"/>
  <c r="X24"/>
  <c r="W24"/>
  <c r="W7" s="1"/>
  <c r="V24"/>
  <c r="U24"/>
  <c r="T24"/>
  <c r="S24"/>
  <c r="S7" s="1"/>
  <c r="R24"/>
  <c r="O24"/>
  <c r="N24"/>
  <c r="M24"/>
  <c r="M7" s="1"/>
  <c r="L24"/>
  <c r="K24"/>
  <c r="J24"/>
  <c r="I24"/>
  <c r="I7" s="1"/>
  <c r="H24"/>
  <c r="G24"/>
  <c r="F24"/>
  <c r="AH23"/>
  <c r="D23"/>
  <c r="Z23" s="1"/>
  <c r="Z22"/>
  <c r="D22"/>
  <c r="H45" i="4" s="1"/>
  <c r="AH21" i="7"/>
  <c r="D21"/>
  <c r="Z21" s="1"/>
  <c r="Z20"/>
  <c r="D20"/>
  <c r="AH19"/>
  <c r="Z19"/>
  <c r="D19"/>
  <c r="D18"/>
  <c r="Z18" s="1"/>
  <c r="AH17"/>
  <c r="Z17"/>
  <c r="D17"/>
  <c r="AL16"/>
  <c r="AL7" s="1"/>
  <c r="AK16"/>
  <c r="AK7" s="1"/>
  <c r="AJ16"/>
  <c r="AH16" s="1"/>
  <c r="AI16"/>
  <c r="AG16"/>
  <c r="AG7" s="1"/>
  <c r="AF16"/>
  <c r="AE16"/>
  <c r="AD16"/>
  <c r="AD7" s="1"/>
  <c r="AC16"/>
  <c r="AC7" s="1"/>
  <c r="AB16"/>
  <c r="AA16"/>
  <c r="Y16"/>
  <c r="X16"/>
  <c r="W16"/>
  <c r="V16"/>
  <c r="V7" s="1"/>
  <c r="U16"/>
  <c r="U7" s="1"/>
  <c r="T16"/>
  <c r="S16"/>
  <c r="R16"/>
  <c r="R7" s="1"/>
  <c r="O16"/>
  <c r="O7" s="1"/>
  <c r="N16"/>
  <c r="M16"/>
  <c r="L16"/>
  <c r="L7" s="1"/>
  <c r="K16"/>
  <c r="K7" s="1"/>
  <c r="J16"/>
  <c r="I16"/>
  <c r="H16"/>
  <c r="H7" s="1"/>
  <c r="G16"/>
  <c r="G7" s="1"/>
  <c r="F16"/>
  <c r="AH15"/>
  <c r="Z15"/>
  <c r="D15"/>
  <c r="H14" i="4" s="1"/>
  <c r="D14" i="7"/>
  <c r="Z14" s="1"/>
  <c r="AH13"/>
  <c r="Z13"/>
  <c r="D13"/>
  <c r="D12"/>
  <c r="H11" i="4" s="1"/>
  <c r="Z11" i="7"/>
  <c r="D11"/>
  <c r="D10"/>
  <c r="H9" i="4" s="1"/>
  <c r="Z9" i="7"/>
  <c r="D9"/>
  <c r="AH8"/>
  <c r="Z8"/>
  <c r="D8"/>
  <c r="D16" s="1"/>
  <c r="AJ7"/>
  <c r="AF7"/>
  <c r="AB7"/>
  <c r="X7"/>
  <c r="T7"/>
  <c r="N7"/>
  <c r="J7"/>
  <c r="F7"/>
  <c r="E47" i="6"/>
  <c r="D47"/>
  <c r="E46"/>
  <c r="D46"/>
  <c r="E44"/>
  <c r="D44"/>
  <c r="E43"/>
  <c r="D43"/>
  <c r="E42"/>
  <c r="D42"/>
  <c r="AF41"/>
  <c r="AF45" s="1"/>
  <c r="AF4" s="1"/>
  <c r="AE41"/>
  <c r="AE45" s="1"/>
  <c r="AE4" s="1"/>
  <c r="AD41"/>
  <c r="AC41"/>
  <c r="AB41"/>
  <c r="AB45" s="1"/>
  <c r="AB4" s="1"/>
  <c r="AA41"/>
  <c r="AA45" s="1"/>
  <c r="AA4" s="1"/>
  <c r="Z41"/>
  <c r="Y41"/>
  <c r="X41"/>
  <c r="X45" s="1"/>
  <c r="X4" s="1"/>
  <c r="W41"/>
  <c r="W45" s="1"/>
  <c r="W4" s="1"/>
  <c r="V41"/>
  <c r="U41"/>
  <c r="T41"/>
  <c r="T45" s="1"/>
  <c r="T4" s="1"/>
  <c r="S41"/>
  <c r="S45" s="1"/>
  <c r="S4" s="1"/>
  <c r="R41"/>
  <c r="Q41"/>
  <c r="O41"/>
  <c r="O45" s="1"/>
  <c r="O4" s="1"/>
  <c r="N41"/>
  <c r="N45" s="1"/>
  <c r="N4" s="1"/>
  <c r="M41"/>
  <c r="L41"/>
  <c r="K41"/>
  <c r="K45" s="1"/>
  <c r="K4" s="1"/>
  <c r="J41"/>
  <c r="J45" s="1"/>
  <c r="J4" s="1"/>
  <c r="I41"/>
  <c r="H41"/>
  <c r="G41"/>
  <c r="G45" s="1"/>
  <c r="F41"/>
  <c r="F45" s="1"/>
  <c r="E40"/>
  <c r="D40"/>
  <c r="E39"/>
  <c r="D39"/>
  <c r="AF38"/>
  <c r="AE38"/>
  <c r="AD38"/>
  <c r="AC38"/>
  <c r="AB38"/>
  <c r="AA38"/>
  <c r="Z38"/>
  <c r="Y38"/>
  <c r="X38"/>
  <c r="W38"/>
  <c r="V38"/>
  <c r="U38"/>
  <c r="T38"/>
  <c r="S38"/>
  <c r="R38"/>
  <c r="Q38"/>
  <c r="O38"/>
  <c r="N38"/>
  <c r="M38"/>
  <c r="L38"/>
  <c r="K38"/>
  <c r="J38"/>
  <c r="I38"/>
  <c r="H38"/>
  <c r="G38"/>
  <c r="E38" s="1"/>
  <c r="F38"/>
  <c r="D38" s="1"/>
  <c r="E37"/>
  <c r="D37"/>
  <c r="E36"/>
  <c r="D36"/>
  <c r="E35"/>
  <c r="D35"/>
  <c r="E34"/>
  <c r="D34"/>
  <c r="AF33"/>
  <c r="AE33"/>
  <c r="AD33"/>
  <c r="AC33"/>
  <c r="AB33"/>
  <c r="AA33"/>
  <c r="Z33"/>
  <c r="Y33"/>
  <c r="X33"/>
  <c r="W33"/>
  <c r="V33"/>
  <c r="U33"/>
  <c r="T33"/>
  <c r="S33"/>
  <c r="R33"/>
  <c r="Q33"/>
  <c r="O33"/>
  <c r="N33"/>
  <c r="M33"/>
  <c r="L33"/>
  <c r="K33"/>
  <c r="J33"/>
  <c r="I33"/>
  <c r="H33"/>
  <c r="G33"/>
  <c r="E33" s="1"/>
  <c r="F33"/>
  <c r="D33" s="1"/>
  <c r="E32"/>
  <c r="D32"/>
  <c r="E31"/>
  <c r="D31"/>
  <c r="AF30"/>
  <c r="AE30"/>
  <c r="AD30"/>
  <c r="AC30"/>
  <c r="AB30"/>
  <c r="AA30"/>
  <c r="Z30"/>
  <c r="Y30"/>
  <c r="X30"/>
  <c r="W30"/>
  <c r="V30"/>
  <c r="U30"/>
  <c r="T30"/>
  <c r="S30"/>
  <c r="R30"/>
  <c r="Q30"/>
  <c r="O30"/>
  <c r="N30"/>
  <c r="M30"/>
  <c r="L30"/>
  <c r="K30"/>
  <c r="J30"/>
  <c r="I30"/>
  <c r="H30"/>
  <c r="G30"/>
  <c r="E30" s="1"/>
  <c r="F30"/>
  <c r="D30" s="1"/>
  <c r="E29"/>
  <c r="D29"/>
  <c r="E28"/>
  <c r="D28"/>
  <c r="E27"/>
  <c r="D27"/>
  <c r="AF26"/>
  <c r="AE26"/>
  <c r="AD26"/>
  <c r="AD45" s="1"/>
  <c r="AD4" s="1"/>
  <c r="AC26"/>
  <c r="AC45" s="1"/>
  <c r="AC4" s="1"/>
  <c r="AB26"/>
  <c r="AA26"/>
  <c r="Z26"/>
  <c r="Z45" s="1"/>
  <c r="Z4" s="1"/>
  <c r="Y26"/>
  <c r="Y45" s="1"/>
  <c r="Y4" s="1"/>
  <c r="X26"/>
  <c r="W26"/>
  <c r="V26"/>
  <c r="V45" s="1"/>
  <c r="V4" s="1"/>
  <c r="U26"/>
  <c r="U45" s="1"/>
  <c r="U4" s="1"/>
  <c r="T26"/>
  <c r="S26"/>
  <c r="R26"/>
  <c r="R45" s="1"/>
  <c r="R4" s="1"/>
  <c r="Q26"/>
  <c r="Q45" s="1"/>
  <c r="Q4" s="1"/>
  <c r="O26"/>
  <c r="N26"/>
  <c r="M26"/>
  <c r="M45" s="1"/>
  <c r="M4" s="1"/>
  <c r="L26"/>
  <c r="L45" s="1"/>
  <c r="L4" s="1"/>
  <c r="K26"/>
  <c r="J26"/>
  <c r="I26"/>
  <c r="I45" s="1"/>
  <c r="I4" s="1"/>
  <c r="H26"/>
  <c r="H45" s="1"/>
  <c r="H4" s="1"/>
  <c r="G26"/>
  <c r="F26"/>
  <c r="E26"/>
  <c r="D26"/>
  <c r="E20"/>
  <c r="D20"/>
  <c r="E14"/>
  <c r="D14"/>
  <c r="AF13"/>
  <c r="AE13"/>
  <c r="AD13"/>
  <c r="AC13"/>
  <c r="AB13"/>
  <c r="AA13"/>
  <c r="Z13"/>
  <c r="Y13"/>
  <c r="X13"/>
  <c r="W13"/>
  <c r="V13"/>
  <c r="U13"/>
  <c r="T13"/>
  <c r="S13"/>
  <c r="R13"/>
  <c r="Q13"/>
  <c r="O13"/>
  <c r="N13"/>
  <c r="M13"/>
  <c r="L13"/>
  <c r="K13"/>
  <c r="J13"/>
  <c r="I13"/>
  <c r="H13"/>
  <c r="G13"/>
  <c r="F13"/>
  <c r="E13"/>
  <c r="D13"/>
  <c r="E12"/>
  <c r="D12"/>
  <c r="E11"/>
  <c r="D11"/>
  <c r="E10"/>
  <c r="D10"/>
  <c r="E9"/>
  <c r="D9"/>
  <c r="E8"/>
  <c r="D8"/>
  <c r="E7"/>
  <c r="D7"/>
  <c r="E6"/>
  <c r="D6"/>
  <c r="E5"/>
  <c r="D5"/>
  <c r="AF21" i="5"/>
  <c r="AE21"/>
  <c r="AD21"/>
  <c r="AD4" s="1"/>
  <c r="AC21"/>
  <c r="AC4" s="1"/>
  <c r="AB21"/>
  <c r="AA21"/>
  <c r="Z21"/>
  <c r="Z4" s="1"/>
  <c r="Y21"/>
  <c r="Y4" s="1"/>
  <c r="X21"/>
  <c r="W21"/>
  <c r="V21"/>
  <c r="V4" s="1"/>
  <c r="U21"/>
  <c r="U4" s="1"/>
  <c r="T21"/>
  <c r="S21"/>
  <c r="R21"/>
  <c r="R4" s="1"/>
  <c r="Q21"/>
  <c r="Q4" s="1"/>
  <c r="O21"/>
  <c r="N21"/>
  <c r="M21"/>
  <c r="M4" s="1"/>
  <c r="L21"/>
  <c r="L4" s="1"/>
  <c r="K21"/>
  <c r="J21"/>
  <c r="I21"/>
  <c r="I4" s="1"/>
  <c r="H21"/>
  <c r="H4" s="1"/>
  <c r="G21"/>
  <c r="F21"/>
  <c r="E21"/>
  <c r="D21"/>
  <c r="E20"/>
  <c r="D20"/>
  <c r="E19"/>
  <c r="D19"/>
  <c r="E18"/>
  <c r="D18"/>
  <c r="E17"/>
  <c r="D17"/>
  <c r="E16"/>
  <c r="D16"/>
  <c r="E15"/>
  <c r="D15"/>
  <c r="E14"/>
  <c r="D14"/>
  <c r="AF13"/>
  <c r="AE13"/>
  <c r="AD13"/>
  <c r="AC13"/>
  <c r="AB13"/>
  <c r="AA13"/>
  <c r="Z13"/>
  <c r="Y13"/>
  <c r="X13"/>
  <c r="W13"/>
  <c r="V13"/>
  <c r="U13"/>
  <c r="T13"/>
  <c r="S13"/>
  <c r="R13"/>
  <c r="Q13"/>
  <c r="O13"/>
  <c r="N13"/>
  <c r="M13"/>
  <c r="L13"/>
  <c r="K13"/>
  <c r="J13"/>
  <c r="I13"/>
  <c r="H13"/>
  <c r="G13"/>
  <c r="E13" s="1"/>
  <c r="F13"/>
  <c r="D13" s="1"/>
  <c r="E12"/>
  <c r="D12"/>
  <c r="E11"/>
  <c r="D11"/>
  <c r="E10"/>
  <c r="D10"/>
  <c r="E9"/>
  <c r="D9"/>
  <c r="E8"/>
  <c r="D8"/>
  <c r="E7"/>
  <c r="D7"/>
  <c r="E6"/>
  <c r="D6"/>
  <c r="E5"/>
  <c r="D5"/>
  <c r="AF4"/>
  <c r="AE4"/>
  <c r="AB4"/>
  <c r="AA4"/>
  <c r="X4"/>
  <c r="W4"/>
  <c r="T4"/>
  <c r="S4"/>
  <c r="O4"/>
  <c r="N4"/>
  <c r="K4"/>
  <c r="J4"/>
  <c r="G4"/>
  <c r="E4" s="1"/>
  <c r="F4"/>
  <c r="D4" s="1"/>
  <c r="AT56" i="4"/>
  <c r="AM56"/>
  <c r="M56"/>
  <c r="AT55"/>
  <c r="AM55"/>
  <c r="M55"/>
  <c r="T54"/>
  <c r="S54"/>
  <c r="R54"/>
  <c r="Q54"/>
  <c r="P54"/>
  <c r="O54"/>
  <c r="N54"/>
  <c r="AT53"/>
  <c r="AM53"/>
  <c r="M53"/>
  <c r="AT52"/>
  <c r="AM52"/>
  <c r="M52"/>
  <c r="AT51"/>
  <c r="AM51"/>
  <c r="M51"/>
  <c r="AS50"/>
  <c r="AS54" s="1"/>
  <c r="AR50"/>
  <c r="AQ50"/>
  <c r="AP50"/>
  <c r="AP54" s="1"/>
  <c r="AP6" s="1"/>
  <c r="AO50"/>
  <c r="AO54" s="1"/>
  <c r="AN50"/>
  <c r="AT50" s="1"/>
  <c r="AT54" s="1"/>
  <c r="AL50"/>
  <c r="AL54" s="1"/>
  <c r="AL6" s="1"/>
  <c r="AK50"/>
  <c r="AK54" s="1"/>
  <c r="AJ50"/>
  <c r="AI50"/>
  <c r="AH50"/>
  <c r="AH54" s="1"/>
  <c r="AH6" s="1"/>
  <c r="AG50"/>
  <c r="AG54" s="1"/>
  <c r="AF50"/>
  <c r="AE50"/>
  <c r="AD50"/>
  <c r="AD54" s="1"/>
  <c r="AD6" s="1"/>
  <c r="AC50"/>
  <c r="AC54" s="1"/>
  <c r="AB50"/>
  <c r="AA50"/>
  <c r="AM50" s="1"/>
  <c r="Z50"/>
  <c r="Z54" s="1"/>
  <c r="Z6" s="1"/>
  <c r="Y50"/>
  <c r="Y54" s="1"/>
  <c r="W50"/>
  <c r="V50"/>
  <c r="U50"/>
  <c r="U54" s="1"/>
  <c r="U6" s="1"/>
  <c r="M50"/>
  <c r="L50"/>
  <c r="L54" s="1"/>
  <c r="K50"/>
  <c r="J50"/>
  <c r="H50"/>
  <c r="G50"/>
  <c r="G54" s="1"/>
  <c r="F50"/>
  <c r="E50"/>
  <c r="J49"/>
  <c r="J54" s="1"/>
  <c r="H49"/>
  <c r="AT48"/>
  <c r="AM48"/>
  <c r="M48"/>
  <c r="M46" s="1"/>
  <c r="AT47"/>
  <c r="AM47"/>
  <c r="M47"/>
  <c r="AS46"/>
  <c r="AR46"/>
  <c r="AQ46"/>
  <c r="AP46"/>
  <c r="AT46" s="1"/>
  <c r="AO46"/>
  <c r="AN46"/>
  <c r="AL46"/>
  <c r="AK46"/>
  <c r="AJ46"/>
  <c r="AI46"/>
  <c r="AH46"/>
  <c r="AG46"/>
  <c r="AF46"/>
  <c r="AE46"/>
  <c r="AD46"/>
  <c r="AC46"/>
  <c r="AB46"/>
  <c r="AA46"/>
  <c r="AM46" s="1"/>
  <c r="Z46"/>
  <c r="Y46"/>
  <c r="W46"/>
  <c r="V46"/>
  <c r="U46"/>
  <c r="L46"/>
  <c r="K46"/>
  <c r="J46"/>
  <c r="H46"/>
  <c r="G46"/>
  <c r="F46"/>
  <c r="E46"/>
  <c r="E54" s="1"/>
  <c r="E6" s="1"/>
  <c r="J45"/>
  <c r="AT44"/>
  <c r="AM44"/>
  <c r="M44"/>
  <c r="AT43"/>
  <c r="AM43"/>
  <c r="M43"/>
  <c r="M40" s="1"/>
  <c r="AT42"/>
  <c r="AM42"/>
  <c r="M42"/>
  <c r="AT41"/>
  <c r="AM41"/>
  <c r="M41"/>
  <c r="AS40"/>
  <c r="AR40"/>
  <c r="AQ40"/>
  <c r="AP40"/>
  <c r="AO40"/>
  <c r="AN40"/>
  <c r="AT40" s="1"/>
  <c r="AL40"/>
  <c r="AK40"/>
  <c r="AJ40"/>
  <c r="AI40"/>
  <c r="AH40"/>
  <c r="AG40"/>
  <c r="AF40"/>
  <c r="AE40"/>
  <c r="AD40"/>
  <c r="AC40"/>
  <c r="AB40"/>
  <c r="AA40"/>
  <c r="AM40" s="1"/>
  <c r="Z40"/>
  <c r="W40"/>
  <c r="W54" s="1"/>
  <c r="V40"/>
  <c r="V54" s="1"/>
  <c r="V6" s="1"/>
  <c r="U40"/>
  <c r="L40"/>
  <c r="K40"/>
  <c r="J40"/>
  <c r="H40"/>
  <c r="G40"/>
  <c r="F40"/>
  <c r="E40"/>
  <c r="AT38"/>
  <c r="AM38"/>
  <c r="M38"/>
  <c r="AT37"/>
  <c r="AM37"/>
  <c r="M37"/>
  <c r="M36" s="1"/>
  <c r="AS36"/>
  <c r="AR36"/>
  <c r="AR54" s="1"/>
  <c r="AQ36"/>
  <c r="AQ54" s="1"/>
  <c r="AQ6" s="1"/>
  <c r="AP36"/>
  <c r="AO36"/>
  <c r="AN36"/>
  <c r="AT36" s="1"/>
  <c r="AL36"/>
  <c r="AK36"/>
  <c r="AJ36"/>
  <c r="AJ54" s="1"/>
  <c r="AI36"/>
  <c r="AI54" s="1"/>
  <c r="AI6" s="1"/>
  <c r="AH36"/>
  <c r="AG36"/>
  <c r="AF36"/>
  <c r="AF54" s="1"/>
  <c r="AE36"/>
  <c r="AE54" s="1"/>
  <c r="AE6" s="1"/>
  <c r="AD36"/>
  <c r="AC36"/>
  <c r="AB36"/>
  <c r="AB54" s="1"/>
  <c r="AA36"/>
  <c r="AA54" s="1"/>
  <c r="Z36"/>
  <c r="Y36"/>
  <c r="W36"/>
  <c r="V36"/>
  <c r="U36"/>
  <c r="L36"/>
  <c r="K36"/>
  <c r="J36"/>
  <c r="H36"/>
  <c r="G36"/>
  <c r="F36"/>
  <c r="E36"/>
  <c r="H35"/>
  <c r="AM34"/>
  <c r="M34"/>
  <c r="AT33"/>
  <c r="AM33"/>
  <c r="M33"/>
  <c r="M31" s="1"/>
  <c r="AT32"/>
  <c r="AM32"/>
  <c r="M32"/>
  <c r="AS31"/>
  <c r="AR31"/>
  <c r="AQ31"/>
  <c r="AP31"/>
  <c r="AT31" s="1"/>
  <c r="AO31"/>
  <c r="AN31"/>
  <c r="AL31"/>
  <c r="AK31"/>
  <c r="AJ31"/>
  <c r="AI31"/>
  <c r="AH31"/>
  <c r="AG31"/>
  <c r="AF31"/>
  <c r="AE31"/>
  <c r="AD31"/>
  <c r="AC31"/>
  <c r="AB31"/>
  <c r="AA31"/>
  <c r="AM31" s="1"/>
  <c r="Z31"/>
  <c r="Y31"/>
  <c r="W31"/>
  <c r="V31"/>
  <c r="U31"/>
  <c r="L31"/>
  <c r="K31"/>
  <c r="J31"/>
  <c r="H31"/>
  <c r="G31"/>
  <c r="F31"/>
  <c r="E31"/>
  <c r="H30"/>
  <c r="AM29"/>
  <c r="M29"/>
  <c r="AM28"/>
  <c r="M28"/>
  <c r="AM27"/>
  <c r="M27"/>
  <c r="AM26"/>
  <c r="M26"/>
  <c r="AM25"/>
  <c r="M25"/>
  <c r="AT24"/>
  <c r="AS24"/>
  <c r="AR24"/>
  <c r="AQ24"/>
  <c r="AP24"/>
  <c r="AO24"/>
  <c r="AN24"/>
  <c r="AL24"/>
  <c r="AK24"/>
  <c r="AJ24"/>
  <c r="AI24"/>
  <c r="AH24"/>
  <c r="AG24"/>
  <c r="AF24"/>
  <c r="AE24"/>
  <c r="AD24"/>
  <c r="AC24"/>
  <c r="AB24"/>
  <c r="AA24"/>
  <c r="AM24" s="1"/>
  <c r="Z24"/>
  <c r="Y24"/>
  <c r="W24"/>
  <c r="V24"/>
  <c r="U24"/>
  <c r="K24"/>
  <c r="J24"/>
  <c r="H24"/>
  <c r="G24"/>
  <c r="F24"/>
  <c r="E24"/>
  <c r="H23"/>
  <c r="AM22"/>
  <c r="M22"/>
  <c r="AT21"/>
  <c r="AM21"/>
  <c r="M21"/>
  <c r="AT20"/>
  <c r="AM20"/>
  <c r="M20"/>
  <c r="AT19"/>
  <c r="AM19"/>
  <c r="M19"/>
  <c r="AT18"/>
  <c r="AM18"/>
  <c r="M18"/>
  <c r="AM17"/>
  <c r="Z17"/>
  <c r="Y17"/>
  <c r="W17"/>
  <c r="V17"/>
  <c r="U17"/>
  <c r="K17"/>
  <c r="K54" s="1"/>
  <c r="J17"/>
  <c r="H17"/>
  <c r="G17"/>
  <c r="F17"/>
  <c r="F54" s="1"/>
  <c r="F6" s="1"/>
  <c r="E17"/>
  <c r="H16"/>
  <c r="AS15"/>
  <c r="AR15"/>
  <c r="AR6" s="1"/>
  <c r="AQ15"/>
  <c r="AP15"/>
  <c r="AO15"/>
  <c r="AN15"/>
  <c r="AL15"/>
  <c r="AK15"/>
  <c r="AK6" s="1"/>
  <c r="AJ15"/>
  <c r="AI15"/>
  <c r="AH15"/>
  <c r="AG15"/>
  <c r="AG6" s="1"/>
  <c r="AF15"/>
  <c r="AE15"/>
  <c r="AD15"/>
  <c r="AC15"/>
  <c r="AC6" s="1"/>
  <c r="AB15"/>
  <c r="AA15"/>
  <c r="AM15" s="1"/>
  <c r="Z15"/>
  <c r="Y15"/>
  <c r="Y6" s="1"/>
  <c r="W15"/>
  <c r="V15"/>
  <c r="U15"/>
  <c r="T15"/>
  <c r="T6" s="1"/>
  <c r="S15"/>
  <c r="S6" s="1"/>
  <c r="R15"/>
  <c r="Q15"/>
  <c r="P15"/>
  <c r="P6" s="1"/>
  <c r="O15"/>
  <c r="O6" s="1"/>
  <c r="N15"/>
  <c r="L15"/>
  <c r="K15"/>
  <c r="G15"/>
  <c r="F15"/>
  <c r="E15"/>
  <c r="AT14"/>
  <c r="AM14"/>
  <c r="M14"/>
  <c r="AT13"/>
  <c r="AM13"/>
  <c r="M13"/>
  <c r="H13"/>
  <c r="AT12"/>
  <c r="AM12"/>
  <c r="M12"/>
  <c r="J12"/>
  <c r="H12"/>
  <c r="AT11"/>
  <c r="AM11"/>
  <c r="M11"/>
  <c r="J11"/>
  <c r="AT10"/>
  <c r="AM10"/>
  <c r="M10"/>
  <c r="J10"/>
  <c r="H10"/>
  <c r="AT9"/>
  <c r="AM9"/>
  <c r="M9"/>
  <c r="AT8"/>
  <c r="AM8"/>
  <c r="M8"/>
  <c r="H8"/>
  <c r="AT7"/>
  <c r="AT15" s="1"/>
  <c r="AM7"/>
  <c r="M7"/>
  <c r="M15" s="1"/>
  <c r="J7"/>
  <c r="J15" s="1"/>
  <c r="J6" s="1"/>
  <c r="I7"/>
  <c r="I15" s="1"/>
  <c r="I6" s="1"/>
  <c r="H7"/>
  <c r="H15" s="1"/>
  <c r="R6"/>
  <c r="Q6"/>
  <c r="N6"/>
  <c r="L20" i="27" l="1"/>
  <c r="D20"/>
  <c r="F20" s="1"/>
  <c r="E6" i="25"/>
  <c r="C6" s="1"/>
  <c r="T6"/>
  <c r="E28" i="27"/>
  <c r="E36"/>
  <c r="L28"/>
  <c r="D28"/>
  <c r="F28" s="1"/>
  <c r="L36"/>
  <c r="D36"/>
  <c r="F36" s="1"/>
  <c r="F12"/>
  <c r="C30" i="25"/>
  <c r="L12" i="27"/>
  <c r="D19"/>
  <c r="F19" s="1"/>
  <c r="D7"/>
  <c r="F7" s="1"/>
  <c r="C23" i="25"/>
  <c r="T23"/>
  <c r="L15" i="27"/>
  <c r="L22"/>
  <c r="L26"/>
  <c r="L30"/>
  <c r="L40"/>
  <c r="L42"/>
  <c r="J44"/>
  <c r="F13" i="26"/>
  <c r="D13" s="1"/>
  <c r="D9"/>
  <c r="O13"/>
  <c r="M46" i="30"/>
  <c r="N46" s="1"/>
  <c r="D49" i="21"/>
  <c r="E8"/>
  <c r="AA8" i="18"/>
  <c r="D10" i="19"/>
  <c r="T10"/>
  <c r="E4" i="13"/>
  <c r="D8" i="18"/>
  <c r="I22" i="22"/>
  <c r="M22"/>
  <c r="Y22"/>
  <c r="AC22"/>
  <c r="AJ22"/>
  <c r="H22"/>
  <c r="L22"/>
  <c r="X22"/>
  <c r="AB22"/>
  <c r="AI22"/>
  <c r="AB9" i="18"/>
  <c r="AB17" s="1"/>
  <c r="AB8" s="1"/>
  <c r="V25"/>
  <c r="V8" s="1"/>
  <c r="F4" i="20"/>
  <c r="D45" i="21"/>
  <c r="G22" i="22"/>
  <c r="K22"/>
  <c r="O22"/>
  <c r="W22"/>
  <c r="AA22"/>
  <c r="AE22"/>
  <c r="AH22"/>
  <c r="I23"/>
  <c r="M23"/>
  <c r="Y23"/>
  <c r="AC23"/>
  <c r="AJ23"/>
  <c r="E13" i="20"/>
  <c r="E4" s="1"/>
  <c r="P22" i="22"/>
  <c r="AF22"/>
  <c r="E14" i="20"/>
  <c r="P23" s="1"/>
  <c r="F22" i="22"/>
  <c r="J22"/>
  <c r="V22"/>
  <c r="Z22"/>
  <c r="H23"/>
  <c r="E23" s="1"/>
  <c r="L23"/>
  <c r="X23"/>
  <c r="AB23"/>
  <c r="AA6" i="4"/>
  <c r="AM54"/>
  <c r="G4" i="6"/>
  <c r="E4" s="1"/>
  <c r="E45"/>
  <c r="AF7" i="8"/>
  <c r="AE52"/>
  <c r="L16" i="10"/>
  <c r="L17"/>
  <c r="P46"/>
  <c r="Q46" i="12"/>
  <c r="Q5" s="1"/>
  <c r="K6" i="4"/>
  <c r="Z16" i="7"/>
  <c r="AH7"/>
  <c r="E7" i="8"/>
  <c r="I7"/>
  <c r="M7"/>
  <c r="Q7"/>
  <c r="U7"/>
  <c r="V7" s="1"/>
  <c r="Z7"/>
  <c r="AD7"/>
  <c r="P36" i="10"/>
  <c r="T5" i="12"/>
  <c r="AN5"/>
  <c r="V46"/>
  <c r="V5" s="1"/>
  <c r="J46"/>
  <c r="D45" i="6"/>
  <c r="F4"/>
  <c r="D4" s="1"/>
  <c r="AN6" i="4"/>
  <c r="P22" i="10"/>
  <c r="J5" i="12"/>
  <c r="L6" i="4"/>
  <c r="AE7" i="8"/>
  <c r="AB5" i="12"/>
  <c r="AF5"/>
  <c r="G6" i="4"/>
  <c r="W6"/>
  <c r="AB6"/>
  <c r="AF6"/>
  <c r="AJ6"/>
  <c r="AO6"/>
  <c r="AS6"/>
  <c r="M54"/>
  <c r="M6" s="1"/>
  <c r="V52" i="8"/>
  <c r="R17" i="10"/>
  <c r="AA5" i="12"/>
  <c r="AA46"/>
  <c r="D24" i="7"/>
  <c r="Z24" s="1"/>
  <c r="AM36" i="4"/>
  <c r="AH24" i="7"/>
  <c r="H39" i="4"/>
  <c r="H54" s="1"/>
  <c r="H6" s="1"/>
  <c r="D41" i="6"/>
  <c r="Y7" i="7"/>
  <c r="Z10"/>
  <c r="Z12"/>
  <c r="C14" i="10"/>
  <c r="C15" s="1"/>
  <c r="G14"/>
  <c r="G15" s="1"/>
  <c r="K14"/>
  <c r="K15" s="1"/>
  <c r="E46" i="12"/>
  <c r="F14" i="10"/>
  <c r="F15" s="1"/>
  <c r="J14"/>
  <c r="J15" s="1"/>
  <c r="N14"/>
  <c r="N15" s="1"/>
  <c r="E14"/>
  <c r="E15" s="1"/>
  <c r="I14"/>
  <c r="I15" s="1"/>
  <c r="M14"/>
  <c r="M15" s="1"/>
  <c r="O47"/>
  <c r="AN54" i="4"/>
  <c r="E41" i="6"/>
  <c r="D14" i="10"/>
  <c r="D15" s="1"/>
  <c r="H14"/>
  <c r="H15" s="1"/>
  <c r="AJ5" i="12"/>
  <c r="L44" i="27" l="1"/>
  <c r="D44"/>
  <c r="F44" s="1"/>
  <c r="E22" i="22"/>
  <c r="D8" i="21"/>
  <c r="D4" s="1"/>
  <c r="E4"/>
  <c r="I16" i="10"/>
  <c r="I17"/>
  <c r="F16"/>
  <c r="F17"/>
  <c r="C17"/>
  <c r="C16"/>
  <c r="H16"/>
  <c r="H17"/>
  <c r="P47"/>
  <c r="P45"/>
  <c r="P43"/>
  <c r="P41"/>
  <c r="P39"/>
  <c r="P37"/>
  <c r="P35"/>
  <c r="P33"/>
  <c r="P31"/>
  <c r="P29"/>
  <c r="P27"/>
  <c r="P25"/>
  <c r="P23"/>
  <c r="N16"/>
  <c r="N17"/>
  <c r="K17"/>
  <c r="K16"/>
  <c r="AH5" i="12"/>
  <c r="AI5"/>
  <c r="E16" i="10"/>
  <c r="E17"/>
  <c r="D46" i="12"/>
  <c r="E5"/>
  <c r="D5" s="1"/>
  <c r="P34" i="10"/>
  <c r="AT6" i="4"/>
  <c r="P44" i="10"/>
  <c r="P28"/>
  <c r="P26"/>
  <c r="AM6" i="4"/>
  <c r="D7" i="7"/>
  <c r="P42" i="10"/>
  <c r="P32"/>
  <c r="P38"/>
  <c r="D16"/>
  <c r="D17"/>
  <c r="M16"/>
  <c r="M17"/>
  <c r="J16"/>
  <c r="J17"/>
  <c r="G17"/>
  <c r="G16"/>
  <c r="Z7" i="7"/>
  <c r="P30" i="10"/>
  <c r="P40"/>
  <c r="P24"/>
</calcChain>
</file>

<file path=xl/comments1.xml><?xml version="1.0" encoding="utf-8"?>
<comments xmlns="http://schemas.openxmlformats.org/spreadsheetml/2006/main">
  <authors>
    <author>作成者</author>
  </authors>
  <commentList>
    <comment ref="H3" authorId="0">
      <text>
        <r>
          <rPr>
            <b/>
            <sz val="9"/>
            <color indexed="81"/>
            <rFont val="ＭＳ Ｐゴシック"/>
            <family val="3"/>
            <charset val="128"/>
          </rPr>
          <t>作成者:</t>
        </r>
        <r>
          <rPr>
            <sz val="9"/>
            <color indexed="81"/>
            <rFont val="ＭＳ Ｐゴシック"/>
            <family val="3"/>
            <charset val="128"/>
          </rPr>
          <t xml:space="preserve">
５表と連動</t>
        </r>
      </text>
    </comment>
    <comment ref="M4" authorId="0">
      <text>
        <r>
          <rPr>
            <b/>
            <sz val="9"/>
            <color indexed="81"/>
            <rFont val="ＭＳ Ｐゴシック"/>
            <family val="3"/>
            <charset val="128"/>
          </rPr>
          <t>作成者:</t>
        </r>
        <r>
          <rPr>
            <sz val="9"/>
            <color indexed="81"/>
            <rFont val="ＭＳ Ｐゴシック"/>
            <family val="3"/>
            <charset val="128"/>
          </rPr>
          <t xml:space="preserve">
６表と連動</t>
        </r>
      </text>
    </comment>
  </commentList>
</comments>
</file>

<file path=xl/sharedStrings.xml><?xml version="1.0" encoding="utf-8"?>
<sst xmlns="http://schemas.openxmlformats.org/spreadsheetml/2006/main" count="2336" uniqueCount="1075">
  <si>
    <t>第２表　消防機関及び消防力の現況</t>
    <rPh sb="0" eb="1">
      <t>ダイ</t>
    </rPh>
    <rPh sb="2" eb="3">
      <t>ヒョウ</t>
    </rPh>
    <rPh sb="4" eb="6">
      <t>ショウボウ</t>
    </rPh>
    <rPh sb="6" eb="8">
      <t>キカン</t>
    </rPh>
    <rPh sb="8" eb="9">
      <t>オヨ</t>
    </rPh>
    <rPh sb="10" eb="13">
      <t>ショウボウリョク</t>
    </rPh>
    <rPh sb="14" eb="16">
      <t>ゲンキョウ</t>
    </rPh>
    <phoneticPr fontId="5"/>
  </si>
  <si>
    <t>（Ｈ28.4.1現在）</t>
    <rPh sb="8" eb="10">
      <t>ゲンザイ</t>
    </rPh>
    <phoneticPr fontId="5"/>
  </si>
  <si>
    <t>本部・署・所</t>
    <rPh sb="0" eb="2">
      <t>ホンブ</t>
    </rPh>
    <rPh sb="3" eb="4">
      <t>ショ</t>
    </rPh>
    <rPh sb="5" eb="6">
      <t>ショ</t>
    </rPh>
    <phoneticPr fontId="5"/>
  </si>
  <si>
    <t>消防職団員</t>
    <rPh sb="0" eb="2">
      <t>ショウボウ</t>
    </rPh>
    <rPh sb="2" eb="3">
      <t>ショク</t>
    </rPh>
    <rPh sb="3" eb="5">
      <t>ダンイン</t>
    </rPh>
    <phoneticPr fontId="5"/>
  </si>
  <si>
    <t>消　　　　防　　　　資　　　　機　　　　材</t>
    <rPh sb="0" eb="1">
      <t>ケ</t>
    </rPh>
    <rPh sb="5" eb="6">
      <t>ボウ</t>
    </rPh>
    <rPh sb="10" eb="11">
      <t>シ</t>
    </rPh>
    <rPh sb="15" eb="16">
      <t>キ</t>
    </rPh>
    <rPh sb="20" eb="21">
      <t>ザイ</t>
    </rPh>
    <phoneticPr fontId="5"/>
  </si>
  <si>
    <t>消　　　　　　防　　　　　　水　　　　　　利</t>
    <rPh sb="0" eb="1">
      <t>ケ</t>
    </rPh>
    <rPh sb="7" eb="8">
      <t>ボウ</t>
    </rPh>
    <rPh sb="14" eb="15">
      <t>ミズ</t>
    </rPh>
    <rPh sb="21" eb="22">
      <t>リ</t>
    </rPh>
    <phoneticPr fontId="5"/>
  </si>
  <si>
    <t>消防本部</t>
    <rPh sb="0" eb="2">
      <t>ショウボウ</t>
    </rPh>
    <rPh sb="2" eb="4">
      <t>ホンブ</t>
    </rPh>
    <phoneticPr fontId="5"/>
  </si>
  <si>
    <t>消防職員</t>
    <rPh sb="0" eb="2">
      <t>ショウボウ</t>
    </rPh>
    <rPh sb="2" eb="4">
      <t>ショクイン</t>
    </rPh>
    <phoneticPr fontId="5"/>
  </si>
  <si>
    <t>消防団員</t>
    <rPh sb="0" eb="3">
      <t>ショウボウダン</t>
    </rPh>
    <rPh sb="3" eb="4">
      <t>イン</t>
    </rPh>
    <phoneticPr fontId="5"/>
  </si>
  <si>
    <t>消防本部・署・所</t>
    <rPh sb="0" eb="2">
      <t>ショウボウ</t>
    </rPh>
    <rPh sb="2" eb="4">
      <t>ホンブ</t>
    </rPh>
    <rPh sb="5" eb="6">
      <t>ショ</t>
    </rPh>
    <rPh sb="7" eb="8">
      <t>ショ</t>
    </rPh>
    <phoneticPr fontId="5"/>
  </si>
  <si>
    <t>消　防　団</t>
    <rPh sb="0" eb="1">
      <t>ケ</t>
    </rPh>
    <rPh sb="2" eb="3">
      <t>ボウ</t>
    </rPh>
    <rPh sb="4" eb="5">
      <t>ダン</t>
    </rPh>
    <phoneticPr fontId="5"/>
  </si>
  <si>
    <t>消防用無線</t>
    <rPh sb="0" eb="3">
      <t>ショウボウヨウ</t>
    </rPh>
    <rPh sb="3" eb="5">
      <t>ムセン</t>
    </rPh>
    <phoneticPr fontId="5"/>
  </si>
  <si>
    <t>消火栓</t>
    <rPh sb="0" eb="3">
      <t>ショウカセン</t>
    </rPh>
    <phoneticPr fontId="5"/>
  </si>
  <si>
    <t>公　　　　設</t>
    <rPh sb="0" eb="1">
      <t>オオヤケ</t>
    </rPh>
    <rPh sb="5" eb="6">
      <t>セツ</t>
    </rPh>
    <phoneticPr fontId="5"/>
  </si>
  <si>
    <t>私　　　　設</t>
    <rPh sb="0" eb="1">
      <t>ワタシ</t>
    </rPh>
    <rPh sb="5" eb="6">
      <t>セツ</t>
    </rPh>
    <phoneticPr fontId="5"/>
  </si>
  <si>
    <t>消火栓防火水　槽等計</t>
    <rPh sb="0" eb="3">
      <t>ショウカセン</t>
    </rPh>
    <rPh sb="3" eb="5">
      <t>ボウカ</t>
    </rPh>
    <rPh sb="5" eb="6">
      <t>ミズ</t>
    </rPh>
    <rPh sb="7" eb="8">
      <t>ソウ</t>
    </rPh>
    <rPh sb="8" eb="9">
      <t>トウ</t>
    </rPh>
    <rPh sb="9" eb="10">
      <t>ケイ</t>
    </rPh>
    <phoneticPr fontId="5"/>
  </si>
  <si>
    <t>そ　　　の　　　他</t>
    <rPh sb="8" eb="9">
      <t>タ</t>
    </rPh>
    <phoneticPr fontId="5"/>
  </si>
  <si>
    <t>設　　置</t>
    <rPh sb="0" eb="1">
      <t>セツ</t>
    </rPh>
    <rPh sb="3" eb="4">
      <t>チ</t>
    </rPh>
    <phoneticPr fontId="5"/>
  </si>
  <si>
    <t>本部</t>
    <rPh sb="0" eb="2">
      <t>ホンブ</t>
    </rPh>
    <phoneticPr fontId="5"/>
  </si>
  <si>
    <t>署</t>
    <rPh sb="0" eb="1">
      <t>ショ</t>
    </rPh>
    <phoneticPr fontId="5"/>
  </si>
  <si>
    <t>所</t>
    <rPh sb="0" eb="1">
      <t>ショ</t>
    </rPh>
    <phoneticPr fontId="5"/>
  </si>
  <si>
    <t>吏員</t>
    <phoneticPr fontId="5"/>
  </si>
  <si>
    <t>その他</t>
    <rPh sb="2" eb="3">
      <t>タ</t>
    </rPh>
    <phoneticPr fontId="5"/>
  </si>
  <si>
    <t>団</t>
    <rPh sb="0" eb="1">
      <t>ダン</t>
    </rPh>
    <phoneticPr fontId="5"/>
  </si>
  <si>
    <t>分団</t>
    <rPh sb="0" eb="2">
      <t>ブンダン</t>
    </rPh>
    <phoneticPr fontId="5"/>
  </si>
  <si>
    <t>団員</t>
    <rPh sb="0" eb="2">
      <t>ダンイン</t>
    </rPh>
    <phoneticPr fontId="5"/>
  </si>
  <si>
    <t>消防ポンプ自動車</t>
    <rPh sb="0" eb="1">
      <t>ケ</t>
    </rPh>
    <rPh sb="1" eb="2">
      <t>ボウ</t>
    </rPh>
    <rPh sb="5" eb="8">
      <t>ジドウシャ</t>
    </rPh>
    <phoneticPr fontId="5"/>
  </si>
  <si>
    <t>はしご付(屈折) 消防車</t>
    <rPh sb="3" eb="4">
      <t>ツキ</t>
    </rPh>
    <rPh sb="5" eb="7">
      <t>クッセツ</t>
    </rPh>
    <rPh sb="9" eb="12">
      <t>ショウボウシャ</t>
    </rPh>
    <phoneticPr fontId="5"/>
  </si>
  <si>
    <t>化学消防車</t>
    <rPh sb="0" eb="1">
      <t>カ</t>
    </rPh>
    <rPh sb="1" eb="2">
      <t>ガク</t>
    </rPh>
    <rPh sb="2" eb="5">
      <t>ショウボウシャ</t>
    </rPh>
    <phoneticPr fontId="5"/>
  </si>
  <si>
    <t>小型動力ポンプ付
積載車</t>
    <rPh sb="0" eb="2">
      <t>コガタ</t>
    </rPh>
    <rPh sb="2" eb="4">
      <t>ドウリョク</t>
    </rPh>
    <rPh sb="7" eb="8">
      <t>ツキ</t>
    </rPh>
    <rPh sb="9" eb="11">
      <t>セキサイ</t>
    </rPh>
    <rPh sb="11" eb="12">
      <t>シャ</t>
    </rPh>
    <phoneticPr fontId="5"/>
  </si>
  <si>
    <t>小型動力ポンプ</t>
    <rPh sb="0" eb="1">
      <t>ショウ</t>
    </rPh>
    <rPh sb="1" eb="2">
      <t>カタ</t>
    </rPh>
    <rPh sb="2" eb="3">
      <t>ドウ</t>
    </rPh>
    <rPh sb="3" eb="4">
      <t>チカラ</t>
    </rPh>
    <phoneticPr fontId="5"/>
  </si>
  <si>
    <t>救助工作車</t>
    <rPh sb="0" eb="1">
      <t>スク</t>
    </rPh>
    <rPh sb="1" eb="2">
      <t>スケ</t>
    </rPh>
    <rPh sb="2" eb="4">
      <t>コウサク</t>
    </rPh>
    <rPh sb="4" eb="5">
      <t>シャ</t>
    </rPh>
    <phoneticPr fontId="5"/>
  </si>
  <si>
    <t>救急自動車</t>
    <rPh sb="0" eb="1">
      <t>スク</t>
    </rPh>
    <rPh sb="1" eb="2">
      <t>キュウ</t>
    </rPh>
    <rPh sb="2" eb="5">
      <t>ジドウシャ</t>
    </rPh>
    <phoneticPr fontId="5"/>
  </si>
  <si>
    <t>小型動力ポンプ付積載車</t>
    <rPh sb="0" eb="2">
      <t>コガタ</t>
    </rPh>
    <rPh sb="2" eb="4">
      <t>ドウリョク</t>
    </rPh>
    <rPh sb="7" eb="8">
      <t>ツキ</t>
    </rPh>
    <rPh sb="8" eb="10">
      <t>セキサイ</t>
    </rPh>
    <rPh sb="10" eb="11">
      <t>シャ</t>
    </rPh>
    <phoneticPr fontId="5"/>
  </si>
  <si>
    <t>基地局及 び固定局</t>
    <rPh sb="0" eb="3">
      <t>キチキョク</t>
    </rPh>
    <rPh sb="3" eb="4">
      <t>オヨ</t>
    </rPh>
    <rPh sb="6" eb="8">
      <t>コテイ</t>
    </rPh>
    <rPh sb="8" eb="9">
      <t>キョク</t>
    </rPh>
    <phoneticPr fontId="5"/>
  </si>
  <si>
    <t>移動局</t>
    <rPh sb="0" eb="2">
      <t>イドウ</t>
    </rPh>
    <rPh sb="2" eb="3">
      <t>キョク</t>
    </rPh>
    <phoneticPr fontId="5"/>
  </si>
  <si>
    <t>公設</t>
    <rPh sb="0" eb="2">
      <t>コウセツ</t>
    </rPh>
    <phoneticPr fontId="5"/>
  </si>
  <si>
    <t>私設</t>
    <rPh sb="0" eb="2">
      <t>シセツ</t>
    </rPh>
    <phoneticPr fontId="5"/>
  </si>
  <si>
    <t>防 火 水 槽</t>
    <rPh sb="0" eb="1">
      <t>ボウ</t>
    </rPh>
    <rPh sb="2" eb="3">
      <t>ヒ</t>
    </rPh>
    <rPh sb="4" eb="5">
      <t>ミズ</t>
    </rPh>
    <rPh sb="6" eb="7">
      <t>ソウ</t>
    </rPh>
    <phoneticPr fontId="5"/>
  </si>
  <si>
    <t>井戸</t>
    <rPh sb="0" eb="2">
      <t>イド</t>
    </rPh>
    <phoneticPr fontId="5"/>
  </si>
  <si>
    <t>河川溝等</t>
    <rPh sb="0" eb="2">
      <t>カセン</t>
    </rPh>
    <rPh sb="2" eb="3">
      <t>ミゾ</t>
    </rPh>
    <rPh sb="3" eb="4">
      <t>トウ</t>
    </rPh>
    <phoneticPr fontId="5"/>
  </si>
  <si>
    <t>海　・　湖</t>
    <rPh sb="0" eb="1">
      <t>ウミ</t>
    </rPh>
    <rPh sb="4" eb="5">
      <t>ミズウミ</t>
    </rPh>
    <phoneticPr fontId="5"/>
  </si>
  <si>
    <t>プ　｜　ル</t>
    <phoneticPr fontId="5"/>
  </si>
  <si>
    <t>濠・池等</t>
    <rPh sb="0" eb="1">
      <t>ホリ</t>
    </rPh>
    <rPh sb="2" eb="3">
      <t>イケ</t>
    </rPh>
    <rPh sb="3" eb="4">
      <t>トウ</t>
    </rPh>
    <phoneticPr fontId="5"/>
  </si>
  <si>
    <t>下　水　道</t>
    <rPh sb="0" eb="1">
      <t>シタ</t>
    </rPh>
    <rPh sb="2" eb="3">
      <t>ミズ</t>
    </rPh>
    <rPh sb="4" eb="5">
      <t>ミチ</t>
    </rPh>
    <phoneticPr fontId="5"/>
  </si>
  <si>
    <t>そ　の　他</t>
    <rPh sb="4" eb="5">
      <t>タ</t>
    </rPh>
    <phoneticPr fontId="5"/>
  </si>
  <si>
    <t>計</t>
    <rPh sb="0" eb="1">
      <t>ケイ</t>
    </rPh>
    <phoneticPr fontId="5"/>
  </si>
  <si>
    <t>年 月 日</t>
    <rPh sb="0" eb="1">
      <t>トシ</t>
    </rPh>
    <rPh sb="2" eb="3">
      <t>ツキ</t>
    </rPh>
    <rPh sb="4" eb="5">
      <t>ヒ</t>
    </rPh>
    <phoneticPr fontId="5"/>
  </si>
  <si>
    <t>うち
再任用</t>
    <rPh sb="3" eb="6">
      <t>サイニンヨウ</t>
    </rPh>
    <phoneticPr fontId="5"/>
  </si>
  <si>
    <t>100㎥以上</t>
    <rPh sb="4" eb="6">
      <t>イジョウ</t>
    </rPh>
    <phoneticPr fontId="5"/>
  </si>
  <si>
    <t>60～100㎥未満</t>
    <rPh sb="7" eb="9">
      <t>ミマン</t>
    </rPh>
    <phoneticPr fontId="5"/>
  </si>
  <si>
    <t>40～60㎥未満</t>
    <rPh sb="6" eb="8">
      <t>ミマン</t>
    </rPh>
    <phoneticPr fontId="5"/>
  </si>
  <si>
    <t>20～40㎥未満</t>
    <rPh sb="6" eb="8">
      <t>ミマン</t>
    </rPh>
    <phoneticPr fontId="5"/>
  </si>
  <si>
    <t>県　　計</t>
    <rPh sb="0" eb="1">
      <t>ケン</t>
    </rPh>
    <rPh sb="3" eb="4">
      <t>ケイ</t>
    </rPh>
    <phoneticPr fontId="5"/>
  </si>
  <si>
    <t>消防本部設置市</t>
    <rPh sb="0" eb="2">
      <t>ショウボウ</t>
    </rPh>
    <rPh sb="2" eb="4">
      <t>ホンブ</t>
    </rPh>
    <rPh sb="4" eb="6">
      <t>セッチ</t>
    </rPh>
    <rPh sb="6" eb="7">
      <t>シ</t>
    </rPh>
    <phoneticPr fontId="5"/>
  </si>
  <si>
    <t>高　知　市</t>
    <rPh sb="0" eb="1">
      <t>タカ</t>
    </rPh>
    <rPh sb="2" eb="3">
      <t>チ</t>
    </rPh>
    <rPh sb="4" eb="5">
      <t>シ</t>
    </rPh>
    <phoneticPr fontId="5"/>
  </si>
  <si>
    <t>室　戸　市</t>
    <rPh sb="0" eb="1">
      <t>シツ</t>
    </rPh>
    <rPh sb="2" eb="3">
      <t>ト</t>
    </rPh>
    <rPh sb="4" eb="5">
      <t>シ</t>
    </rPh>
    <phoneticPr fontId="5"/>
  </si>
  <si>
    <t>安　芸　市</t>
    <rPh sb="0" eb="1">
      <t>アン</t>
    </rPh>
    <rPh sb="2" eb="3">
      <t>ゲイ</t>
    </rPh>
    <rPh sb="4" eb="5">
      <t>シ</t>
    </rPh>
    <phoneticPr fontId="5"/>
  </si>
  <si>
    <t>香　南　市</t>
    <rPh sb="0" eb="1">
      <t>カオリ</t>
    </rPh>
    <rPh sb="2" eb="3">
      <t>ミナミ</t>
    </rPh>
    <rPh sb="4" eb="5">
      <t>シ</t>
    </rPh>
    <phoneticPr fontId="5"/>
  </si>
  <si>
    <t>香　美　市</t>
    <rPh sb="0" eb="1">
      <t>カオリ</t>
    </rPh>
    <rPh sb="2" eb="3">
      <t>ビ</t>
    </rPh>
    <rPh sb="4" eb="5">
      <t>シ</t>
    </rPh>
    <phoneticPr fontId="5"/>
  </si>
  <si>
    <t>南　国　市</t>
    <rPh sb="0" eb="1">
      <t>ミナミ</t>
    </rPh>
    <rPh sb="2" eb="3">
      <t>コク</t>
    </rPh>
    <rPh sb="4" eb="5">
      <t>シ</t>
    </rPh>
    <phoneticPr fontId="5"/>
  </si>
  <si>
    <t>土　佐　市</t>
    <rPh sb="0" eb="1">
      <t>ツチ</t>
    </rPh>
    <rPh sb="2" eb="3">
      <t>サ</t>
    </rPh>
    <rPh sb="4" eb="5">
      <t>シ</t>
    </rPh>
    <phoneticPr fontId="5"/>
  </si>
  <si>
    <t>土佐清水市</t>
    <rPh sb="0" eb="5">
      <t>トサシミズシ</t>
    </rPh>
    <phoneticPr fontId="5"/>
  </si>
  <si>
    <t>市　　　計</t>
    <phoneticPr fontId="5"/>
  </si>
  <si>
    <t>高幡消防組合</t>
    <rPh sb="0" eb="1">
      <t>コウ</t>
    </rPh>
    <rPh sb="1" eb="2">
      <t>バン</t>
    </rPh>
    <rPh sb="2" eb="4">
      <t>ショウボウ</t>
    </rPh>
    <rPh sb="4" eb="6">
      <t>クミアイ</t>
    </rPh>
    <phoneticPr fontId="5"/>
  </si>
  <si>
    <t>消防本部</t>
    <phoneticPr fontId="5"/>
  </si>
  <si>
    <t>構成団体計</t>
  </si>
  <si>
    <t>須崎市</t>
    <phoneticPr fontId="5"/>
  </si>
  <si>
    <t>中土佐町</t>
    <rPh sb="0" eb="1">
      <t>ナカ</t>
    </rPh>
    <rPh sb="1" eb="4">
      <t>トサチョウ</t>
    </rPh>
    <phoneticPr fontId="5"/>
  </si>
  <si>
    <t>四万十町</t>
    <rPh sb="0" eb="4">
      <t>シマントチョウ</t>
    </rPh>
    <phoneticPr fontId="5"/>
  </si>
  <si>
    <t>津野町</t>
    <rPh sb="0" eb="3">
      <t>ツノチョウ</t>
    </rPh>
    <phoneticPr fontId="5"/>
  </si>
  <si>
    <t>梼原町</t>
    <rPh sb="0" eb="3">
      <t>ユスハラチョウ</t>
    </rPh>
    <phoneticPr fontId="5"/>
  </si>
  <si>
    <t>中芸広域連合</t>
    <rPh sb="0" eb="1">
      <t>チュウ</t>
    </rPh>
    <rPh sb="1" eb="2">
      <t>ゲイ</t>
    </rPh>
    <rPh sb="2" eb="4">
      <t>コウイキ</t>
    </rPh>
    <rPh sb="4" eb="6">
      <t>レンゴウ</t>
    </rPh>
    <phoneticPr fontId="5"/>
  </si>
  <si>
    <t>奈半利町</t>
    <rPh sb="0" eb="4">
      <t>ナハリチョウ</t>
    </rPh>
    <phoneticPr fontId="5"/>
  </si>
  <si>
    <t>田野町</t>
    <phoneticPr fontId="5"/>
  </si>
  <si>
    <t>安田町</t>
    <rPh sb="0" eb="3">
      <t>ヤスダチョウ</t>
    </rPh>
    <phoneticPr fontId="5"/>
  </si>
  <si>
    <t>北川村</t>
    <phoneticPr fontId="5"/>
  </si>
  <si>
    <t>馬路村</t>
    <phoneticPr fontId="5"/>
  </si>
  <si>
    <t>町村事務組合
高吾北広域</t>
    <rPh sb="0" eb="2">
      <t>チョウソン</t>
    </rPh>
    <rPh sb="2" eb="4">
      <t>ジム</t>
    </rPh>
    <rPh sb="4" eb="6">
      <t>クミアイ</t>
    </rPh>
    <rPh sb="7" eb="10">
      <t>コウゴホク</t>
    </rPh>
    <rPh sb="10" eb="12">
      <t>コウイキ</t>
    </rPh>
    <phoneticPr fontId="5"/>
  </si>
  <si>
    <t>仁淀川町</t>
    <rPh sb="0" eb="1">
      <t>ジン</t>
    </rPh>
    <rPh sb="1" eb="4">
      <t>ヨドガワチョウ</t>
    </rPh>
    <phoneticPr fontId="5"/>
  </si>
  <si>
    <t>佐川町</t>
    <rPh sb="0" eb="3">
      <t>サカワチョウ</t>
    </rPh>
    <phoneticPr fontId="5"/>
  </si>
  <si>
    <t>越知町</t>
    <rPh sb="0" eb="2">
      <t>オチ</t>
    </rPh>
    <rPh sb="2" eb="3">
      <t>チョウ</t>
    </rPh>
    <phoneticPr fontId="5"/>
  </si>
  <si>
    <t>仁淀消防組合</t>
    <rPh sb="0" eb="2">
      <t>ニヨド</t>
    </rPh>
    <rPh sb="2" eb="4">
      <t>ショウボウ</t>
    </rPh>
    <rPh sb="4" eb="6">
      <t>クミアイ</t>
    </rPh>
    <phoneticPr fontId="5"/>
  </si>
  <si>
    <t>いの町</t>
    <rPh sb="2" eb="3">
      <t>チョウ</t>
    </rPh>
    <phoneticPr fontId="5"/>
  </si>
  <si>
    <t>日高村</t>
    <phoneticPr fontId="5"/>
  </si>
  <si>
    <t>事務組合
嶺北広域行政</t>
    <rPh sb="0" eb="2">
      <t>ジム</t>
    </rPh>
    <rPh sb="2" eb="4">
      <t>クミアイ</t>
    </rPh>
    <rPh sb="5" eb="7">
      <t>レイホク</t>
    </rPh>
    <rPh sb="7" eb="9">
      <t>コウイキ</t>
    </rPh>
    <rPh sb="9" eb="11">
      <t>ギョウセイ</t>
    </rPh>
    <phoneticPr fontId="5"/>
  </si>
  <si>
    <t>本山町</t>
    <rPh sb="0" eb="3">
      <t>モトヤマチョウ</t>
    </rPh>
    <phoneticPr fontId="5"/>
  </si>
  <si>
    <t>大豊町</t>
    <rPh sb="0" eb="3">
      <t>オオトヨチョウ</t>
    </rPh>
    <phoneticPr fontId="5"/>
  </si>
  <si>
    <t>土佐町</t>
    <phoneticPr fontId="5"/>
  </si>
  <si>
    <t>大川村</t>
    <phoneticPr fontId="5"/>
  </si>
  <si>
    <t>消防組合
幡多中央</t>
    <rPh sb="0" eb="2">
      <t>ショウボウ</t>
    </rPh>
    <rPh sb="2" eb="4">
      <t>クミアイ</t>
    </rPh>
    <rPh sb="5" eb="7">
      <t>ハタ</t>
    </rPh>
    <rPh sb="7" eb="9">
      <t>チュウオウ</t>
    </rPh>
    <phoneticPr fontId="5"/>
  </si>
  <si>
    <t>四万十市</t>
    <rPh sb="0" eb="3">
      <t>シマント</t>
    </rPh>
    <phoneticPr fontId="5"/>
  </si>
  <si>
    <t>黒潮町</t>
    <rPh sb="0" eb="2">
      <t>クロシオ</t>
    </rPh>
    <rPh sb="2" eb="3">
      <t>マチ</t>
    </rPh>
    <phoneticPr fontId="5"/>
  </si>
  <si>
    <t>消防組合
幡多西部</t>
    <rPh sb="0" eb="2">
      <t>ショウボウ</t>
    </rPh>
    <rPh sb="2" eb="4">
      <t>クミアイ</t>
    </rPh>
    <rPh sb="5" eb="7">
      <t>ハタ</t>
    </rPh>
    <rPh sb="7" eb="9">
      <t>セイブ</t>
    </rPh>
    <phoneticPr fontId="5"/>
  </si>
  <si>
    <t>宿毛市</t>
    <phoneticPr fontId="5"/>
  </si>
  <si>
    <t>大月町</t>
    <phoneticPr fontId="5"/>
  </si>
  <si>
    <t>三原村</t>
    <phoneticPr fontId="5"/>
  </si>
  <si>
    <t>消防組合計</t>
    <rPh sb="0" eb="2">
      <t>ショウボウ</t>
    </rPh>
    <rPh sb="2" eb="4">
      <t>クミアイ</t>
    </rPh>
    <rPh sb="4" eb="5">
      <t>ケイ</t>
    </rPh>
    <phoneticPr fontId="5"/>
  </si>
  <si>
    <t>東洋町</t>
    <phoneticPr fontId="5"/>
  </si>
  <si>
    <t>芸西村</t>
    <phoneticPr fontId="5"/>
  </si>
  <si>
    <t>第３表　消防機関の出動状況（消防本部・署所）</t>
    <rPh sb="0" eb="1">
      <t>ダイ</t>
    </rPh>
    <rPh sb="2" eb="3">
      <t>ヒョウ</t>
    </rPh>
    <rPh sb="4" eb="6">
      <t>ショウボウ</t>
    </rPh>
    <rPh sb="6" eb="8">
      <t>キカン</t>
    </rPh>
    <rPh sb="9" eb="11">
      <t>シュツドウ</t>
    </rPh>
    <rPh sb="11" eb="13">
      <t>ジョウキョウ</t>
    </rPh>
    <rPh sb="14" eb="16">
      <t>ショウボウ</t>
    </rPh>
    <rPh sb="16" eb="18">
      <t>ホンブ</t>
    </rPh>
    <rPh sb="19" eb="20">
      <t>ショ</t>
    </rPh>
    <rPh sb="20" eb="21">
      <t>ショ</t>
    </rPh>
    <phoneticPr fontId="5"/>
  </si>
  <si>
    <t>（Ｈ27.1.1～12.31）</t>
    <phoneticPr fontId="5"/>
  </si>
  <si>
    <t>合　　計</t>
    <rPh sb="0" eb="1">
      <t>ゴウ</t>
    </rPh>
    <rPh sb="3" eb="4">
      <t>ケイ</t>
    </rPh>
    <phoneticPr fontId="5"/>
  </si>
  <si>
    <t>火　　災</t>
    <rPh sb="0" eb="1">
      <t>ヒ</t>
    </rPh>
    <rPh sb="3" eb="4">
      <t>ワザワ</t>
    </rPh>
    <phoneticPr fontId="5"/>
  </si>
  <si>
    <t>風水害等</t>
    <rPh sb="0" eb="3">
      <t>フウスイガイ</t>
    </rPh>
    <rPh sb="3" eb="4">
      <t>トウ</t>
    </rPh>
    <phoneticPr fontId="5"/>
  </si>
  <si>
    <t>演習・訓練等</t>
    <rPh sb="0" eb="2">
      <t>エンシュウ</t>
    </rPh>
    <rPh sb="3" eb="5">
      <t>クンレン</t>
    </rPh>
    <rPh sb="5" eb="6">
      <t>トウ</t>
    </rPh>
    <phoneticPr fontId="5"/>
  </si>
  <si>
    <t>救　　急</t>
    <rPh sb="0" eb="1">
      <t>スク</t>
    </rPh>
    <rPh sb="3" eb="4">
      <t>キュウ</t>
    </rPh>
    <phoneticPr fontId="5"/>
  </si>
  <si>
    <t>救助活動</t>
    <rPh sb="0" eb="2">
      <t>キュウジョ</t>
    </rPh>
    <rPh sb="2" eb="4">
      <t>カツドウ</t>
    </rPh>
    <phoneticPr fontId="5"/>
  </si>
  <si>
    <t>広報・指導</t>
    <rPh sb="0" eb="2">
      <t>コウホウ</t>
    </rPh>
    <rPh sb="3" eb="5">
      <t>シドウ</t>
    </rPh>
    <phoneticPr fontId="5"/>
  </si>
  <si>
    <t>警防調査</t>
    <rPh sb="0" eb="2">
      <t>ケイボウ</t>
    </rPh>
    <rPh sb="2" eb="4">
      <t>チョウサ</t>
    </rPh>
    <phoneticPr fontId="5"/>
  </si>
  <si>
    <t>火災調査</t>
    <rPh sb="0" eb="2">
      <t>カサイ</t>
    </rPh>
    <rPh sb="2" eb="4">
      <t>チョウサ</t>
    </rPh>
    <phoneticPr fontId="5"/>
  </si>
  <si>
    <t>特別警戒</t>
    <rPh sb="0" eb="2">
      <t>トクベツ</t>
    </rPh>
    <rPh sb="2" eb="4">
      <t>ケイカイ</t>
    </rPh>
    <phoneticPr fontId="5"/>
  </si>
  <si>
    <t>捜　　索</t>
    <rPh sb="0" eb="1">
      <t>サガ</t>
    </rPh>
    <rPh sb="3" eb="4">
      <t>サク</t>
    </rPh>
    <phoneticPr fontId="5"/>
  </si>
  <si>
    <t>予防査察</t>
    <rPh sb="0" eb="2">
      <t>ヨボウ</t>
    </rPh>
    <rPh sb="2" eb="4">
      <t>ササツ</t>
    </rPh>
    <phoneticPr fontId="5"/>
  </si>
  <si>
    <t>誤 報 等</t>
    <rPh sb="0" eb="1">
      <t>ゴ</t>
    </rPh>
    <rPh sb="2" eb="3">
      <t>ホウ</t>
    </rPh>
    <rPh sb="4" eb="5">
      <t>トウ</t>
    </rPh>
    <phoneticPr fontId="5"/>
  </si>
  <si>
    <t>そ の 他</t>
    <rPh sb="4" eb="5">
      <t>タ</t>
    </rPh>
    <phoneticPr fontId="5"/>
  </si>
  <si>
    <t>回数</t>
    <rPh sb="0" eb="2">
      <t>カイスウ</t>
    </rPh>
    <phoneticPr fontId="5"/>
  </si>
  <si>
    <t>延人員</t>
    <rPh sb="0" eb="1">
      <t>ノ</t>
    </rPh>
    <rPh sb="1" eb="3">
      <t>ジンイン</t>
    </rPh>
    <phoneticPr fontId="5"/>
  </si>
  <si>
    <t>県　　　計　</t>
    <rPh sb="0" eb="1">
      <t>ケン</t>
    </rPh>
    <rPh sb="4" eb="5">
      <t>ケイ</t>
    </rPh>
    <phoneticPr fontId="5"/>
  </si>
  <si>
    <t>高知市</t>
    <rPh sb="0" eb="3">
      <t>コウチシ</t>
    </rPh>
    <phoneticPr fontId="5"/>
  </si>
  <si>
    <t>室戸市</t>
    <rPh sb="0" eb="3">
      <t>ムロトシ</t>
    </rPh>
    <phoneticPr fontId="5"/>
  </si>
  <si>
    <t>安芸市</t>
    <rPh sb="0" eb="2">
      <t>アキ</t>
    </rPh>
    <rPh sb="2" eb="3">
      <t>シ</t>
    </rPh>
    <phoneticPr fontId="5"/>
  </si>
  <si>
    <t>香南市</t>
    <rPh sb="0" eb="3">
      <t>コウナンシ</t>
    </rPh>
    <phoneticPr fontId="5"/>
  </si>
  <si>
    <t>香美市</t>
    <rPh sb="0" eb="3">
      <t>カミシ</t>
    </rPh>
    <phoneticPr fontId="5"/>
  </si>
  <si>
    <t>南国市</t>
    <rPh sb="0" eb="3">
      <t>ナンコクシ</t>
    </rPh>
    <phoneticPr fontId="5"/>
  </si>
  <si>
    <t>土佐市</t>
    <rPh sb="0" eb="3">
      <t>トサシ</t>
    </rPh>
    <phoneticPr fontId="5"/>
  </si>
  <si>
    <t>市　　　計</t>
    <rPh sb="0" eb="1">
      <t>シ</t>
    </rPh>
    <rPh sb="4" eb="5">
      <t>ケイ</t>
    </rPh>
    <phoneticPr fontId="5"/>
  </si>
  <si>
    <t>消　　防　　組　　合</t>
    <rPh sb="0" eb="1">
      <t>ケ</t>
    </rPh>
    <rPh sb="3" eb="4">
      <t>ボウ</t>
    </rPh>
    <rPh sb="6" eb="7">
      <t>クミ</t>
    </rPh>
    <rPh sb="9" eb="10">
      <t>ゴウ</t>
    </rPh>
    <phoneticPr fontId="5"/>
  </si>
  <si>
    <t>高吾北広域町村事務組合</t>
    <rPh sb="0" eb="1">
      <t>コウ</t>
    </rPh>
    <rPh sb="1" eb="3">
      <t>ゴホク</t>
    </rPh>
    <rPh sb="3" eb="5">
      <t>コウイキ</t>
    </rPh>
    <rPh sb="5" eb="7">
      <t>チョウソン</t>
    </rPh>
    <rPh sb="7" eb="9">
      <t>ジム</t>
    </rPh>
    <rPh sb="9" eb="11">
      <t>クミアイ</t>
    </rPh>
    <phoneticPr fontId="5"/>
  </si>
  <si>
    <t>嶺北広域行政事務組合</t>
    <rPh sb="0" eb="1">
      <t>レイ</t>
    </rPh>
    <rPh sb="1" eb="2">
      <t>ホク</t>
    </rPh>
    <rPh sb="2" eb="4">
      <t>コウイキ</t>
    </rPh>
    <rPh sb="4" eb="6">
      <t>ギョウセイ</t>
    </rPh>
    <rPh sb="6" eb="8">
      <t>ジム</t>
    </rPh>
    <rPh sb="8" eb="10">
      <t>クミアイ</t>
    </rPh>
    <phoneticPr fontId="5"/>
  </si>
  <si>
    <t>幡多中央消防組合</t>
    <rPh sb="0" eb="2">
      <t>ハタ</t>
    </rPh>
    <rPh sb="2" eb="4">
      <t>チュウオウ</t>
    </rPh>
    <rPh sb="4" eb="6">
      <t>ショウボウ</t>
    </rPh>
    <rPh sb="6" eb="8">
      <t>クミアイ</t>
    </rPh>
    <phoneticPr fontId="5"/>
  </si>
  <si>
    <t>幡多西部消防組合</t>
    <rPh sb="0" eb="2">
      <t>ハタ</t>
    </rPh>
    <rPh sb="2" eb="4">
      <t>セイブ</t>
    </rPh>
    <rPh sb="4" eb="6">
      <t>ショウボウ</t>
    </rPh>
    <rPh sb="6" eb="8">
      <t>クミアイ</t>
    </rPh>
    <phoneticPr fontId="5"/>
  </si>
  <si>
    <t>第４表　消防機関の出動状況（消防団）</t>
    <rPh sb="0" eb="1">
      <t>ダイ</t>
    </rPh>
    <rPh sb="2" eb="3">
      <t>ヒョウ</t>
    </rPh>
    <rPh sb="4" eb="6">
      <t>ショウボウ</t>
    </rPh>
    <rPh sb="6" eb="8">
      <t>キカン</t>
    </rPh>
    <rPh sb="9" eb="11">
      <t>シュツドウ</t>
    </rPh>
    <rPh sb="11" eb="13">
      <t>ジョウキョウ</t>
    </rPh>
    <rPh sb="14" eb="16">
      <t>ショウボウ</t>
    </rPh>
    <rPh sb="16" eb="17">
      <t>ダン</t>
    </rPh>
    <phoneticPr fontId="5"/>
  </si>
  <si>
    <t>合計</t>
    <rPh sb="0" eb="2">
      <t>ゴウケイ</t>
    </rPh>
    <phoneticPr fontId="5"/>
  </si>
  <si>
    <t>県　　　計</t>
    <rPh sb="0" eb="1">
      <t>ケン</t>
    </rPh>
    <rPh sb="4" eb="5">
      <t>ケイ</t>
    </rPh>
    <phoneticPr fontId="5"/>
  </si>
  <si>
    <t>高知市</t>
    <phoneticPr fontId="5"/>
  </si>
  <si>
    <t>消</t>
    <rPh sb="0" eb="1">
      <t>ショウ</t>
    </rPh>
    <phoneticPr fontId="5"/>
  </si>
  <si>
    <t>室戸市</t>
  </si>
  <si>
    <t>防</t>
    <rPh sb="0" eb="1">
      <t>ボウ</t>
    </rPh>
    <phoneticPr fontId="5"/>
  </si>
  <si>
    <t>安芸市</t>
  </si>
  <si>
    <t>本</t>
    <rPh sb="0" eb="1">
      <t>ホン</t>
    </rPh>
    <phoneticPr fontId="5"/>
  </si>
  <si>
    <t>部</t>
    <rPh sb="0" eb="1">
      <t>ブ</t>
    </rPh>
    <phoneticPr fontId="5"/>
  </si>
  <si>
    <t>設</t>
    <rPh sb="0" eb="1">
      <t>セツ</t>
    </rPh>
    <phoneticPr fontId="5"/>
  </si>
  <si>
    <t>南国市</t>
  </si>
  <si>
    <t>置</t>
    <rPh sb="0" eb="1">
      <t>チ</t>
    </rPh>
    <phoneticPr fontId="5"/>
  </si>
  <si>
    <t>土佐市</t>
  </si>
  <si>
    <t>市</t>
    <rPh sb="0" eb="1">
      <t>シ</t>
    </rPh>
    <phoneticPr fontId="5"/>
  </si>
  <si>
    <t>土佐清水市</t>
  </si>
  <si>
    <t>市　　計</t>
    <phoneticPr fontId="5"/>
  </si>
  <si>
    <t>須崎市</t>
  </si>
  <si>
    <t>中土佐町</t>
    <rPh sb="0" eb="1">
      <t>ナカ</t>
    </rPh>
    <rPh sb="1" eb="4">
      <t>トサチョウ</t>
    </rPh>
    <phoneticPr fontId="16"/>
  </si>
  <si>
    <t>四万十町</t>
    <rPh sb="0" eb="4">
      <t>シマントチョウ</t>
    </rPh>
    <phoneticPr fontId="16"/>
  </si>
  <si>
    <t>津野町</t>
    <rPh sb="0" eb="3">
      <t>ツノチョウ</t>
    </rPh>
    <phoneticPr fontId="16"/>
  </si>
  <si>
    <t>梼原町</t>
    <rPh sb="0" eb="3">
      <t>ユスハラチョウ</t>
    </rPh>
    <phoneticPr fontId="16"/>
  </si>
  <si>
    <t>奈半利町</t>
    <rPh sb="0" eb="4">
      <t>ナハリチョウ</t>
    </rPh>
    <phoneticPr fontId="16"/>
  </si>
  <si>
    <t>田野町</t>
  </si>
  <si>
    <t>安田町</t>
    <rPh sb="0" eb="3">
      <t>ヤスダチョウ</t>
    </rPh>
    <phoneticPr fontId="16"/>
  </si>
  <si>
    <t>北川村</t>
  </si>
  <si>
    <t>馬路村</t>
  </si>
  <si>
    <t>事務組合
高吾北広域町村</t>
    <phoneticPr fontId="5"/>
  </si>
  <si>
    <t>消防組合
仁淀</t>
    <rPh sb="2" eb="4">
      <t>クミアイ</t>
    </rPh>
    <phoneticPr fontId="5"/>
  </si>
  <si>
    <t>日高村</t>
  </si>
  <si>
    <t>事務組合
嶺北広域行政</t>
    <rPh sb="0" eb="2">
      <t>ジム</t>
    </rPh>
    <rPh sb="2" eb="4">
      <t>クミアイ</t>
    </rPh>
    <rPh sb="5" eb="6">
      <t>レイ</t>
    </rPh>
    <rPh sb="6" eb="7">
      <t>キタ</t>
    </rPh>
    <rPh sb="7" eb="9">
      <t>コウイキ</t>
    </rPh>
    <rPh sb="9" eb="11">
      <t>ギョウセイ</t>
    </rPh>
    <phoneticPr fontId="5"/>
  </si>
  <si>
    <t>構成団体計</t>
    <phoneticPr fontId="5"/>
  </si>
  <si>
    <t>土佐町</t>
  </si>
  <si>
    <t>大川村</t>
  </si>
  <si>
    <t>四万十市</t>
    <rPh sb="0" eb="3">
      <t>ヨンマンジュウ</t>
    </rPh>
    <rPh sb="3" eb="4">
      <t>シ</t>
    </rPh>
    <phoneticPr fontId="16"/>
  </si>
  <si>
    <t>黒潮町</t>
    <rPh sb="0" eb="2">
      <t>クロシオ</t>
    </rPh>
    <rPh sb="2" eb="3">
      <t>チョウ</t>
    </rPh>
    <phoneticPr fontId="5"/>
  </si>
  <si>
    <t>宿毛市</t>
  </si>
  <si>
    <t>大月町</t>
  </si>
  <si>
    <t>三原村</t>
  </si>
  <si>
    <t>東洋町</t>
  </si>
  <si>
    <t>芸西村</t>
  </si>
  <si>
    <t>第５表　消防職員の現況</t>
    <rPh sb="0" eb="1">
      <t>ダイ</t>
    </rPh>
    <rPh sb="2" eb="3">
      <t>ヒョウ</t>
    </rPh>
    <rPh sb="4" eb="6">
      <t>ショウボウ</t>
    </rPh>
    <rPh sb="6" eb="8">
      <t>ショクイン</t>
    </rPh>
    <rPh sb="9" eb="11">
      <t>ゲンキョウ</t>
    </rPh>
    <phoneticPr fontId="5"/>
  </si>
  <si>
    <t>消防職員数</t>
    <rPh sb="0" eb="2">
      <t>ショウボウ</t>
    </rPh>
    <rPh sb="2" eb="5">
      <t>ショクインスウ</t>
    </rPh>
    <phoneticPr fontId="5"/>
  </si>
  <si>
    <t>吏</t>
    <rPh sb="0" eb="1">
      <t>リ</t>
    </rPh>
    <phoneticPr fontId="5"/>
  </si>
  <si>
    <t>員</t>
    <rPh sb="0" eb="1">
      <t>イン</t>
    </rPh>
    <phoneticPr fontId="5"/>
  </si>
  <si>
    <t>数</t>
    <rPh sb="0" eb="1">
      <t>スウ</t>
    </rPh>
    <phoneticPr fontId="5"/>
  </si>
  <si>
    <t>階　級　別　吏　員　数</t>
    <rPh sb="0" eb="1">
      <t>カイ</t>
    </rPh>
    <rPh sb="2" eb="3">
      <t>キュウ</t>
    </rPh>
    <rPh sb="4" eb="5">
      <t>ベツ</t>
    </rPh>
    <rPh sb="6" eb="7">
      <t>リ</t>
    </rPh>
    <rPh sb="8" eb="9">
      <t>イン</t>
    </rPh>
    <rPh sb="10" eb="11">
      <t>スウ</t>
    </rPh>
    <phoneticPr fontId="5"/>
  </si>
  <si>
    <t>年　齢　別　吏　員　数</t>
    <rPh sb="0" eb="1">
      <t>トシ</t>
    </rPh>
    <rPh sb="2" eb="3">
      <t>ヨワイ</t>
    </rPh>
    <rPh sb="4" eb="5">
      <t>ベツ</t>
    </rPh>
    <rPh sb="6" eb="7">
      <t>リ</t>
    </rPh>
    <rPh sb="8" eb="9">
      <t>イン</t>
    </rPh>
    <rPh sb="10" eb="11">
      <t>スウ</t>
    </rPh>
    <phoneticPr fontId="5"/>
  </si>
  <si>
    <t>在 職 年 数 別 吏 員 数</t>
    <rPh sb="0" eb="1">
      <t>ザイ</t>
    </rPh>
    <rPh sb="2" eb="3">
      <t>ショク</t>
    </rPh>
    <rPh sb="4" eb="5">
      <t>トシ</t>
    </rPh>
    <rPh sb="6" eb="7">
      <t>カズ</t>
    </rPh>
    <rPh sb="8" eb="9">
      <t>ベツ</t>
    </rPh>
    <rPh sb="10" eb="11">
      <t>リ</t>
    </rPh>
    <rPh sb="12" eb="13">
      <t>イン</t>
    </rPh>
    <rPh sb="14" eb="15">
      <t>スウ</t>
    </rPh>
    <phoneticPr fontId="5"/>
  </si>
  <si>
    <t>27年度退職者数</t>
    <rPh sb="2" eb="4">
      <t>ネンド</t>
    </rPh>
    <rPh sb="4" eb="6">
      <t>タイショク</t>
    </rPh>
    <rPh sb="6" eb="7">
      <t>シャ</t>
    </rPh>
    <rPh sb="7" eb="8">
      <t>スウ</t>
    </rPh>
    <phoneticPr fontId="5"/>
  </si>
  <si>
    <t>条例</t>
    <rPh sb="0" eb="2">
      <t>ジョウレイ</t>
    </rPh>
    <phoneticPr fontId="5"/>
  </si>
  <si>
    <t>消防正監</t>
    <rPh sb="0" eb="2">
      <t>ショウボウ</t>
    </rPh>
    <rPh sb="2" eb="3">
      <t>セイ</t>
    </rPh>
    <rPh sb="3" eb="4">
      <t>カン</t>
    </rPh>
    <phoneticPr fontId="5"/>
  </si>
  <si>
    <t>消防監</t>
    <rPh sb="0" eb="2">
      <t>ショウボウ</t>
    </rPh>
    <rPh sb="2" eb="3">
      <t>カン</t>
    </rPh>
    <phoneticPr fontId="5"/>
  </si>
  <si>
    <t>消防司令長</t>
    <rPh sb="0" eb="2">
      <t>ショウボウ</t>
    </rPh>
    <rPh sb="2" eb="4">
      <t>シレイ</t>
    </rPh>
    <rPh sb="4" eb="5">
      <t>チョウ</t>
    </rPh>
    <phoneticPr fontId="5"/>
  </si>
  <si>
    <t>消防司令</t>
    <rPh sb="0" eb="2">
      <t>ショウボウ</t>
    </rPh>
    <rPh sb="2" eb="4">
      <t>シレイ</t>
    </rPh>
    <phoneticPr fontId="5"/>
  </si>
  <si>
    <t>消防司令補</t>
    <rPh sb="0" eb="2">
      <t>ショウボウ</t>
    </rPh>
    <rPh sb="2" eb="4">
      <t>シレイ</t>
    </rPh>
    <rPh sb="4" eb="5">
      <t>ホ</t>
    </rPh>
    <phoneticPr fontId="5"/>
  </si>
  <si>
    <t>消防士長</t>
    <rPh sb="0" eb="2">
      <t>ショウボウ</t>
    </rPh>
    <rPh sb="2" eb="3">
      <t>シ</t>
    </rPh>
    <rPh sb="3" eb="4">
      <t>チョウ</t>
    </rPh>
    <phoneticPr fontId="5"/>
  </si>
  <si>
    <t>消防副士長</t>
    <rPh sb="0" eb="2">
      <t>ショウボウ</t>
    </rPh>
    <rPh sb="2" eb="3">
      <t>フク</t>
    </rPh>
    <rPh sb="3" eb="4">
      <t>シ</t>
    </rPh>
    <rPh sb="4" eb="5">
      <t>チョウ</t>
    </rPh>
    <phoneticPr fontId="5"/>
  </si>
  <si>
    <t>消防士</t>
    <rPh sb="0" eb="3">
      <t>ショウボウシ</t>
    </rPh>
    <phoneticPr fontId="5"/>
  </si>
  <si>
    <t>20　歳　未　満</t>
    <rPh sb="3" eb="4">
      <t>トシ</t>
    </rPh>
    <rPh sb="5" eb="6">
      <t>ミ</t>
    </rPh>
    <rPh sb="7" eb="8">
      <t>マン</t>
    </rPh>
    <phoneticPr fontId="5"/>
  </si>
  <si>
    <t>年齢合計</t>
    <rPh sb="0" eb="2">
      <t>ネンレイ</t>
    </rPh>
    <rPh sb="2" eb="4">
      <t>ゴウケイ</t>
    </rPh>
    <phoneticPr fontId="5"/>
  </si>
  <si>
    <t>平均年齢</t>
    <rPh sb="0" eb="2">
      <t>ヘイキン</t>
    </rPh>
    <rPh sb="2" eb="4">
      <t>ネンレイ</t>
    </rPh>
    <phoneticPr fontId="5"/>
  </si>
  <si>
    <t>５　年　未　満</t>
    <rPh sb="2" eb="3">
      <t>ネン</t>
    </rPh>
    <rPh sb="4" eb="5">
      <t>ミ</t>
    </rPh>
    <rPh sb="6" eb="7">
      <t>マン</t>
    </rPh>
    <phoneticPr fontId="5"/>
  </si>
  <si>
    <t>30　年　以　上</t>
    <rPh sb="3" eb="4">
      <t>トシ</t>
    </rPh>
    <rPh sb="5" eb="6">
      <t>イ</t>
    </rPh>
    <rPh sb="7" eb="8">
      <t>ウエ</t>
    </rPh>
    <phoneticPr fontId="5"/>
  </si>
  <si>
    <t>自己都合</t>
    <rPh sb="0" eb="2">
      <t>ジコ</t>
    </rPh>
    <rPh sb="2" eb="4">
      <t>ツゴウ</t>
    </rPh>
    <phoneticPr fontId="5"/>
  </si>
  <si>
    <t>定年等</t>
    <rPh sb="0" eb="2">
      <t>テイネン</t>
    </rPh>
    <rPh sb="2" eb="3">
      <t>トウ</t>
    </rPh>
    <phoneticPr fontId="5"/>
  </si>
  <si>
    <t>死亡</t>
    <rPh sb="0" eb="2">
      <t>シボウ</t>
    </rPh>
    <phoneticPr fontId="5"/>
  </si>
  <si>
    <t>吏員</t>
    <rPh sb="0" eb="2">
      <t>リイン</t>
    </rPh>
    <phoneticPr fontId="5"/>
  </si>
  <si>
    <t>～</t>
  </si>
  <si>
    <t>～</t>
    <phoneticPr fontId="5"/>
  </si>
  <si>
    <t>（うち再任用）</t>
    <rPh sb="3" eb="6">
      <t>サイニンヨウ</t>
    </rPh>
    <phoneticPr fontId="5"/>
  </si>
  <si>
    <t>定員</t>
    <rPh sb="0" eb="2">
      <t>テイイン</t>
    </rPh>
    <phoneticPr fontId="5"/>
  </si>
  <si>
    <t>第６表　消防団員の現況</t>
    <rPh sb="0" eb="1">
      <t>ダイ</t>
    </rPh>
    <rPh sb="2" eb="3">
      <t>ヒョウ</t>
    </rPh>
    <rPh sb="4" eb="7">
      <t>ショウボウダン</t>
    </rPh>
    <rPh sb="7" eb="8">
      <t>イン</t>
    </rPh>
    <rPh sb="9" eb="11">
      <t>ゲンキョウ</t>
    </rPh>
    <phoneticPr fontId="5"/>
  </si>
  <si>
    <t>団員現員</t>
    <rPh sb="0" eb="2">
      <t>ダンイン</t>
    </rPh>
    <rPh sb="2" eb="3">
      <t>ゲン</t>
    </rPh>
    <rPh sb="3" eb="4">
      <t>イン</t>
    </rPh>
    <phoneticPr fontId="5"/>
  </si>
  <si>
    <t>うち女性団員</t>
    <rPh sb="2" eb="4">
      <t>ジョセイ</t>
    </rPh>
    <rPh sb="4" eb="6">
      <t>ダンイン</t>
    </rPh>
    <phoneticPr fontId="5"/>
  </si>
  <si>
    <t>条例定数</t>
    <rPh sb="0" eb="2">
      <t>ジョウレイ</t>
    </rPh>
    <rPh sb="2" eb="4">
      <t>テイスウ</t>
    </rPh>
    <phoneticPr fontId="5"/>
  </si>
  <si>
    <t>階　級　別　人　数</t>
    <rPh sb="0" eb="1">
      <t>カイ</t>
    </rPh>
    <rPh sb="2" eb="3">
      <t>キュウ</t>
    </rPh>
    <rPh sb="4" eb="5">
      <t>ベツ</t>
    </rPh>
    <rPh sb="6" eb="7">
      <t>ヒト</t>
    </rPh>
    <rPh sb="8" eb="9">
      <t>カズ</t>
    </rPh>
    <phoneticPr fontId="5"/>
  </si>
  <si>
    <t>年　齢　別　人　数</t>
    <rPh sb="0" eb="1">
      <t>トシ</t>
    </rPh>
    <rPh sb="2" eb="3">
      <t>ヨワイ</t>
    </rPh>
    <rPh sb="4" eb="5">
      <t>ベツ</t>
    </rPh>
    <rPh sb="6" eb="7">
      <t>ヒト</t>
    </rPh>
    <rPh sb="8" eb="9">
      <t>カズ</t>
    </rPh>
    <phoneticPr fontId="5"/>
  </si>
  <si>
    <t>在　職　年　数　別　内　訳</t>
    <rPh sb="0" eb="1">
      <t>ザイ</t>
    </rPh>
    <rPh sb="2" eb="3">
      <t>ショク</t>
    </rPh>
    <rPh sb="4" eb="5">
      <t>トシ</t>
    </rPh>
    <rPh sb="6" eb="7">
      <t>カズ</t>
    </rPh>
    <rPh sb="8" eb="9">
      <t>ベツ</t>
    </rPh>
    <rPh sb="10" eb="11">
      <t>ウチ</t>
    </rPh>
    <rPh sb="12" eb="13">
      <t>ヤク</t>
    </rPh>
    <phoneticPr fontId="5"/>
  </si>
  <si>
    <t>27　年　度　退　職　団　員</t>
    <rPh sb="3" eb="4">
      <t>トシ</t>
    </rPh>
    <rPh sb="5" eb="6">
      <t>タビ</t>
    </rPh>
    <rPh sb="7" eb="8">
      <t>シリゾ</t>
    </rPh>
    <rPh sb="9" eb="10">
      <t>ショク</t>
    </rPh>
    <rPh sb="11" eb="12">
      <t>ダン</t>
    </rPh>
    <rPh sb="13" eb="14">
      <t>イン</t>
    </rPh>
    <phoneticPr fontId="5"/>
  </si>
  <si>
    <t>理由別内訳</t>
    <rPh sb="0" eb="2">
      <t>リユウ</t>
    </rPh>
    <rPh sb="2" eb="3">
      <t>ベツ</t>
    </rPh>
    <rPh sb="3" eb="5">
      <t>ウチワケ</t>
    </rPh>
    <phoneticPr fontId="5"/>
  </si>
  <si>
    <t>在 職 年 数 別 内 訳</t>
    <rPh sb="0" eb="1">
      <t>ザイ</t>
    </rPh>
    <rPh sb="2" eb="3">
      <t>ショク</t>
    </rPh>
    <rPh sb="4" eb="5">
      <t>トシ</t>
    </rPh>
    <rPh sb="6" eb="7">
      <t>カズ</t>
    </rPh>
    <rPh sb="8" eb="9">
      <t>ベツ</t>
    </rPh>
    <rPh sb="10" eb="11">
      <t>ウチ</t>
    </rPh>
    <rPh sb="12" eb="13">
      <t>ヤク</t>
    </rPh>
    <phoneticPr fontId="5"/>
  </si>
  <si>
    <t>団長</t>
    <rPh sb="0" eb="2">
      <t>ダンチョウ</t>
    </rPh>
    <phoneticPr fontId="5"/>
  </si>
  <si>
    <t>副団長</t>
    <rPh sb="0" eb="3">
      <t>フクダンチョウ</t>
    </rPh>
    <phoneticPr fontId="5"/>
  </si>
  <si>
    <t>分団長</t>
    <rPh sb="0" eb="2">
      <t>ブンダン</t>
    </rPh>
    <rPh sb="2" eb="3">
      <t>チョウ</t>
    </rPh>
    <phoneticPr fontId="5"/>
  </si>
  <si>
    <t>副分団長</t>
    <rPh sb="0" eb="1">
      <t>フク</t>
    </rPh>
    <rPh sb="1" eb="3">
      <t>ブンダン</t>
    </rPh>
    <rPh sb="3" eb="4">
      <t>チョウ</t>
    </rPh>
    <phoneticPr fontId="5"/>
  </si>
  <si>
    <t>部長</t>
    <rPh sb="0" eb="2">
      <t>ブチョウ</t>
    </rPh>
    <phoneticPr fontId="5"/>
  </si>
  <si>
    <t>班長</t>
    <rPh sb="0" eb="2">
      <t>ハンチョウ</t>
    </rPh>
    <phoneticPr fontId="5"/>
  </si>
  <si>
    <t>20歳未満</t>
    <rPh sb="2" eb="5">
      <t>サイミマン</t>
    </rPh>
    <phoneticPr fontId="5"/>
  </si>
  <si>
    <t>60歳以上</t>
    <rPh sb="2" eb="5">
      <t>サイイジョウ</t>
    </rPh>
    <phoneticPr fontId="5"/>
  </si>
  <si>
    <t>５　　年　　未　　満</t>
    <rPh sb="3" eb="4">
      <t>ネン</t>
    </rPh>
    <rPh sb="6" eb="7">
      <t>ミ</t>
    </rPh>
    <rPh sb="9" eb="10">
      <t>マン</t>
    </rPh>
    <phoneticPr fontId="5"/>
  </si>
  <si>
    <t>30　年　以　上</t>
    <rPh sb="3" eb="4">
      <t>ネン</t>
    </rPh>
    <rPh sb="5" eb="6">
      <t>イ</t>
    </rPh>
    <rPh sb="7" eb="8">
      <t>ウエ</t>
    </rPh>
    <phoneticPr fontId="5"/>
  </si>
  <si>
    <t>傷病</t>
    <rPh sb="0" eb="2">
      <t>ショウビョウ</t>
    </rPh>
    <phoneticPr fontId="5"/>
  </si>
  <si>
    <t>整理統合</t>
    <rPh sb="0" eb="2">
      <t>セイリ</t>
    </rPh>
    <rPh sb="2" eb="4">
      <t>トウゴウ</t>
    </rPh>
    <phoneticPr fontId="5"/>
  </si>
  <si>
    <t>～</t>
    <phoneticPr fontId="5"/>
  </si>
  <si>
    <t>消　防　本　部　設　置　市</t>
    <rPh sb="0" eb="1">
      <t>ケ</t>
    </rPh>
    <rPh sb="2" eb="3">
      <t>ボウ</t>
    </rPh>
    <rPh sb="4" eb="5">
      <t>ホン</t>
    </rPh>
    <rPh sb="6" eb="7">
      <t>ブ</t>
    </rPh>
    <rPh sb="8" eb="9">
      <t>セツ</t>
    </rPh>
    <rPh sb="10" eb="11">
      <t>オキ</t>
    </rPh>
    <rPh sb="12" eb="13">
      <t>シ</t>
    </rPh>
    <phoneticPr fontId="5"/>
  </si>
  <si>
    <t>高知市</t>
  </si>
  <si>
    <t>香南市</t>
    <rPh sb="0" eb="2">
      <t>コウナン</t>
    </rPh>
    <rPh sb="2" eb="3">
      <t>シ</t>
    </rPh>
    <phoneticPr fontId="5"/>
  </si>
  <si>
    <t>香我美</t>
    <rPh sb="0" eb="3">
      <t>カガミ</t>
    </rPh>
    <phoneticPr fontId="16"/>
  </si>
  <si>
    <t>夜　須　</t>
    <rPh sb="0" eb="1">
      <t>ヨル</t>
    </rPh>
    <rPh sb="2" eb="3">
      <t>ス</t>
    </rPh>
    <phoneticPr fontId="5"/>
  </si>
  <si>
    <t>赤　岡　</t>
    <rPh sb="0" eb="1">
      <t>アカ</t>
    </rPh>
    <rPh sb="2" eb="3">
      <t>オカ</t>
    </rPh>
    <phoneticPr fontId="5"/>
  </si>
  <si>
    <t>野　市　</t>
    <rPh sb="0" eb="1">
      <t>ノ</t>
    </rPh>
    <rPh sb="2" eb="3">
      <t>シ</t>
    </rPh>
    <phoneticPr fontId="5"/>
  </si>
  <si>
    <t>吉　川　</t>
    <rPh sb="0" eb="1">
      <t>キチ</t>
    </rPh>
    <rPh sb="2" eb="3">
      <t>カワ</t>
    </rPh>
    <phoneticPr fontId="5"/>
  </si>
  <si>
    <t>香美市</t>
    <rPh sb="0" eb="2">
      <t>カミ</t>
    </rPh>
    <rPh sb="2" eb="3">
      <t>シ</t>
    </rPh>
    <phoneticPr fontId="5"/>
  </si>
  <si>
    <t>香　北　町</t>
    <rPh sb="0" eb="1">
      <t>カオリ</t>
    </rPh>
    <rPh sb="2" eb="3">
      <t>キタ</t>
    </rPh>
    <rPh sb="4" eb="5">
      <t>チョウ</t>
    </rPh>
    <phoneticPr fontId="5"/>
  </si>
  <si>
    <t>市　　計</t>
    <phoneticPr fontId="5"/>
  </si>
  <si>
    <t>消　　　　　　　　　　防　　　　　　　　　　組　　　　　　　　　　合</t>
    <rPh sb="0" eb="1">
      <t>ケ</t>
    </rPh>
    <rPh sb="11" eb="12">
      <t>ボウ</t>
    </rPh>
    <rPh sb="22" eb="23">
      <t>クミ</t>
    </rPh>
    <rPh sb="33" eb="34">
      <t>ゴウ</t>
    </rPh>
    <phoneticPr fontId="5"/>
  </si>
  <si>
    <t>事務組合
高吾北広域町村</t>
    <phoneticPr fontId="5"/>
  </si>
  <si>
    <t>第７表　化学消火薬剤備蓄状況</t>
    <rPh sb="0" eb="1">
      <t>ダイ</t>
    </rPh>
    <rPh sb="2" eb="3">
      <t>ヒョウ</t>
    </rPh>
    <rPh sb="4" eb="6">
      <t>カガク</t>
    </rPh>
    <rPh sb="6" eb="8">
      <t>ショウカ</t>
    </rPh>
    <rPh sb="8" eb="10">
      <t>ヤクザイ</t>
    </rPh>
    <rPh sb="10" eb="12">
      <t>ビチク</t>
    </rPh>
    <rPh sb="12" eb="14">
      <t>ジョウキョウ</t>
    </rPh>
    <phoneticPr fontId="5"/>
  </si>
  <si>
    <t>化　学　消　火　薬　剤　種　別</t>
    <rPh sb="0" eb="1">
      <t>カ</t>
    </rPh>
    <rPh sb="2" eb="3">
      <t>ガク</t>
    </rPh>
    <rPh sb="4" eb="5">
      <t>ケ</t>
    </rPh>
    <rPh sb="6" eb="7">
      <t>ヒ</t>
    </rPh>
    <rPh sb="8" eb="9">
      <t>クスリ</t>
    </rPh>
    <rPh sb="10" eb="11">
      <t>ザイ</t>
    </rPh>
    <rPh sb="12" eb="13">
      <t>タネ</t>
    </rPh>
    <rPh sb="14" eb="15">
      <t>ベツ</t>
    </rPh>
    <phoneticPr fontId="5"/>
  </si>
  <si>
    <t>たん白系</t>
    <rPh sb="2" eb="3">
      <t>パク</t>
    </rPh>
    <rPh sb="3" eb="4">
      <t>ケイ</t>
    </rPh>
    <phoneticPr fontId="5"/>
  </si>
  <si>
    <t>合成界面活性剤</t>
    <rPh sb="0" eb="2">
      <t>ゴウセイ</t>
    </rPh>
    <rPh sb="2" eb="4">
      <t>カイメン</t>
    </rPh>
    <rPh sb="4" eb="7">
      <t>カッセイザイ</t>
    </rPh>
    <phoneticPr fontId="5"/>
  </si>
  <si>
    <t>水成膜泡消火薬剤</t>
    <rPh sb="0" eb="2">
      <t>スイセイ</t>
    </rPh>
    <rPh sb="2" eb="3">
      <t>マク</t>
    </rPh>
    <rPh sb="3" eb="4">
      <t>アワ</t>
    </rPh>
    <rPh sb="4" eb="6">
      <t>ショウカ</t>
    </rPh>
    <rPh sb="6" eb="8">
      <t>ヤクザイ</t>
    </rPh>
    <phoneticPr fontId="5"/>
  </si>
  <si>
    <t>水</t>
    <rPh sb="0" eb="1">
      <t>ミズ</t>
    </rPh>
    <phoneticPr fontId="5"/>
  </si>
  <si>
    <t>薬</t>
    <rPh sb="0" eb="1">
      <t>ヤク</t>
    </rPh>
    <phoneticPr fontId="5"/>
  </si>
  <si>
    <t>粉　　　末</t>
    <rPh sb="0" eb="1">
      <t>コナ</t>
    </rPh>
    <rPh sb="4" eb="5">
      <t>スエ</t>
    </rPh>
    <phoneticPr fontId="5"/>
  </si>
  <si>
    <t>溶</t>
    <rPh sb="0" eb="1">
      <t>ヨウ</t>
    </rPh>
    <phoneticPr fontId="5"/>
  </si>
  <si>
    <t>剤</t>
    <rPh sb="0" eb="1">
      <t>ザイ</t>
    </rPh>
    <phoneticPr fontId="5"/>
  </si>
  <si>
    <t>性</t>
    <rPh sb="0" eb="1">
      <t>セイ</t>
    </rPh>
    <phoneticPr fontId="5"/>
  </si>
  <si>
    <t>（耐アルコール用）</t>
    <rPh sb="1" eb="2">
      <t>タイ</t>
    </rPh>
    <rPh sb="7" eb="8">
      <t>ヨウ</t>
    </rPh>
    <phoneticPr fontId="5"/>
  </si>
  <si>
    <t>第一種粉末</t>
  </si>
  <si>
    <t>第二種粉末</t>
  </si>
  <si>
    <t>第三種粉末</t>
  </si>
  <si>
    <t>第四種粉末</t>
  </si>
  <si>
    <t>合　計</t>
    <rPh sb="0" eb="1">
      <t>ゴウ</t>
    </rPh>
    <rPh sb="2" eb="3">
      <t>ケイ</t>
    </rPh>
    <phoneticPr fontId="5"/>
  </si>
  <si>
    <t>液</t>
    <rPh sb="0" eb="1">
      <t>エキ</t>
    </rPh>
    <phoneticPr fontId="5"/>
  </si>
  <si>
    <t>３％</t>
    <phoneticPr fontId="5"/>
  </si>
  <si>
    <t>６％</t>
    <phoneticPr fontId="5"/>
  </si>
  <si>
    <t>体</t>
    <rPh sb="0" eb="1">
      <t>タイ</t>
    </rPh>
    <phoneticPr fontId="5"/>
  </si>
  <si>
    <t>用</t>
    <rPh sb="0" eb="1">
      <t>ヨウ</t>
    </rPh>
    <phoneticPr fontId="5"/>
  </si>
  <si>
    <t>型</t>
    <rPh sb="0" eb="1">
      <t>カタ</t>
    </rPh>
    <phoneticPr fontId="5"/>
  </si>
  <si>
    <t>泡</t>
    <rPh sb="0" eb="1">
      <t>アワ</t>
    </rPh>
    <phoneticPr fontId="5"/>
  </si>
  <si>
    <t>火</t>
    <rPh sb="0" eb="1">
      <t>ヒ</t>
    </rPh>
    <phoneticPr fontId="5"/>
  </si>
  <si>
    <t>Kℓ</t>
    <phoneticPr fontId="5"/>
  </si>
  <si>
    <t>Kg</t>
    <phoneticPr fontId="5"/>
  </si>
  <si>
    <t>安芸市</t>
    <rPh sb="0" eb="3">
      <t>アキシ</t>
    </rPh>
    <phoneticPr fontId="5"/>
  </si>
  <si>
    <t>高幡消防組合</t>
    <rPh sb="0" eb="1">
      <t>コウ</t>
    </rPh>
    <rPh sb="2" eb="4">
      <t>ショウボウ</t>
    </rPh>
    <rPh sb="4" eb="6">
      <t>クミアイ</t>
    </rPh>
    <phoneticPr fontId="5"/>
  </si>
  <si>
    <t>嶺北広域行政　 事務組合</t>
    <rPh sb="0" eb="1">
      <t>レイ</t>
    </rPh>
    <rPh sb="1" eb="2">
      <t>ホク</t>
    </rPh>
    <rPh sb="2" eb="4">
      <t>コウイキ</t>
    </rPh>
    <rPh sb="4" eb="6">
      <t>ギョウセイ</t>
    </rPh>
    <rPh sb="8" eb="10">
      <t>ジム</t>
    </rPh>
    <rPh sb="10" eb="12">
      <t>クミアイ</t>
    </rPh>
    <phoneticPr fontId="5"/>
  </si>
  <si>
    <t>幡多中央
消防組合</t>
    <rPh sb="0" eb="2">
      <t>ハタ</t>
    </rPh>
    <rPh sb="2" eb="4">
      <t>チュウオウ</t>
    </rPh>
    <rPh sb="5" eb="7">
      <t>ショウボウ</t>
    </rPh>
    <rPh sb="7" eb="9">
      <t>クミアイ</t>
    </rPh>
    <phoneticPr fontId="5"/>
  </si>
  <si>
    <t>幡多西部   　  消防組合</t>
    <rPh sb="0" eb="2">
      <t>ハタ</t>
    </rPh>
    <rPh sb="2" eb="4">
      <t>セイブ</t>
    </rPh>
    <rPh sb="10" eb="12">
      <t>ショウボウ</t>
    </rPh>
    <rPh sb="12" eb="14">
      <t>クミアイ</t>
    </rPh>
    <phoneticPr fontId="5"/>
  </si>
  <si>
    <t>芸西村</t>
    <rPh sb="0" eb="3">
      <t>ゲイセイムラ</t>
    </rPh>
    <phoneticPr fontId="5"/>
  </si>
  <si>
    <t>第８表　月別年別火災発生件数の状況</t>
    <rPh sb="0" eb="1">
      <t>ダイ</t>
    </rPh>
    <rPh sb="2" eb="3">
      <t>ヒョウ</t>
    </rPh>
    <rPh sb="4" eb="6">
      <t>ツキベツ</t>
    </rPh>
    <rPh sb="6" eb="8">
      <t>ネンベツ</t>
    </rPh>
    <rPh sb="8" eb="10">
      <t>カサイ</t>
    </rPh>
    <rPh sb="10" eb="12">
      <t>ハッセイ</t>
    </rPh>
    <rPh sb="12" eb="14">
      <t>ケンスウ</t>
    </rPh>
    <rPh sb="15" eb="17">
      <t>ジョウキョウ</t>
    </rPh>
    <phoneticPr fontId="5"/>
  </si>
  <si>
    <t>（Ｈ18～Ｈ27の10年間）</t>
    <rPh sb="11" eb="13">
      <t>ネンカン</t>
    </rPh>
    <phoneticPr fontId="5"/>
  </si>
  <si>
    <t>月　　　　別　　　　件　　　　数</t>
    <rPh sb="0" eb="1">
      <t>ツキ</t>
    </rPh>
    <rPh sb="5" eb="6">
      <t>ベツ</t>
    </rPh>
    <rPh sb="10" eb="11">
      <t>ケン</t>
    </rPh>
    <rPh sb="15" eb="16">
      <t>カズ</t>
    </rPh>
    <phoneticPr fontId="5"/>
  </si>
  <si>
    <t>損　　害　　額</t>
    <rPh sb="0" eb="1">
      <t>ソン</t>
    </rPh>
    <rPh sb="3" eb="4">
      <t>ガイ</t>
    </rPh>
    <rPh sb="6" eb="7">
      <t>ガク</t>
    </rPh>
    <phoneticPr fontId="5"/>
  </si>
  <si>
    <t>1月</t>
    <rPh sb="1" eb="2">
      <t>ガツ</t>
    </rPh>
    <phoneticPr fontId="5"/>
  </si>
  <si>
    <t>2月</t>
  </si>
  <si>
    <t>3月</t>
  </si>
  <si>
    <t>4月</t>
  </si>
  <si>
    <t>5月</t>
  </si>
  <si>
    <t>6月</t>
  </si>
  <si>
    <t>7月</t>
  </si>
  <si>
    <t>8月</t>
  </si>
  <si>
    <t>9月</t>
  </si>
  <si>
    <t>10月</t>
  </si>
  <si>
    <t>11月</t>
  </si>
  <si>
    <t>12月</t>
  </si>
  <si>
    <t>損害額</t>
    <rPh sb="0" eb="2">
      <t>ソンガイ</t>
    </rPh>
    <rPh sb="2" eb="3">
      <t>ガク</t>
    </rPh>
    <phoneticPr fontId="5"/>
  </si>
  <si>
    <t>1件あたり</t>
    <rPh sb="1" eb="2">
      <t>ケン</t>
    </rPh>
    <phoneticPr fontId="5"/>
  </si>
  <si>
    <t>千円</t>
    <rPh sb="0" eb="2">
      <t>センエン</t>
    </rPh>
    <phoneticPr fontId="5"/>
  </si>
  <si>
    <t>18年</t>
    <rPh sb="2" eb="3">
      <t>ネン</t>
    </rPh>
    <phoneticPr fontId="5"/>
  </si>
  <si>
    <t>19年</t>
    <rPh sb="2" eb="3">
      <t>ネン</t>
    </rPh>
    <phoneticPr fontId="5"/>
  </si>
  <si>
    <t>20年</t>
    <rPh sb="2" eb="3">
      <t>ネン</t>
    </rPh>
    <phoneticPr fontId="5"/>
  </si>
  <si>
    <t>21年</t>
    <rPh sb="2" eb="3">
      <t>ネン</t>
    </rPh>
    <phoneticPr fontId="5"/>
  </si>
  <si>
    <t>22年</t>
    <rPh sb="2" eb="3">
      <t>ネン</t>
    </rPh>
    <phoneticPr fontId="5"/>
  </si>
  <si>
    <t>23年</t>
    <rPh sb="2" eb="3">
      <t>ネン</t>
    </rPh>
    <phoneticPr fontId="5"/>
  </si>
  <si>
    <t>24年</t>
    <rPh sb="2" eb="3">
      <t>ネン</t>
    </rPh>
    <phoneticPr fontId="5"/>
  </si>
  <si>
    <t>25年</t>
    <rPh sb="2" eb="3">
      <t>ネン</t>
    </rPh>
    <phoneticPr fontId="5"/>
  </si>
  <si>
    <t>26年</t>
    <rPh sb="2" eb="3">
      <t>ネン</t>
    </rPh>
    <phoneticPr fontId="5"/>
  </si>
  <si>
    <t>27年</t>
    <rPh sb="2" eb="3">
      <t>ネン</t>
    </rPh>
    <phoneticPr fontId="5"/>
  </si>
  <si>
    <t>－</t>
    <phoneticPr fontId="5"/>
  </si>
  <si>
    <t>構成比</t>
    <rPh sb="0" eb="3">
      <t>コウセイヒ</t>
    </rPh>
    <phoneticPr fontId="5"/>
  </si>
  <si>
    <t>平　均</t>
    <rPh sb="0" eb="1">
      <t>ヒラ</t>
    </rPh>
    <rPh sb="2" eb="3">
      <t>ヒトシ</t>
    </rPh>
    <phoneticPr fontId="5"/>
  </si>
  <si>
    <t>第９表　時間別火災発生状況</t>
    <rPh sb="0" eb="1">
      <t>ダイ</t>
    </rPh>
    <rPh sb="2" eb="3">
      <t>ヒョウ</t>
    </rPh>
    <rPh sb="4" eb="6">
      <t>ジカン</t>
    </rPh>
    <rPh sb="6" eb="7">
      <t>ベツ</t>
    </rPh>
    <rPh sb="7" eb="9">
      <t>カサイ</t>
    </rPh>
    <rPh sb="9" eb="11">
      <t>ハッセイ</t>
    </rPh>
    <rPh sb="11" eb="13">
      <t>ジョウキョウ</t>
    </rPh>
    <phoneticPr fontId="5"/>
  </si>
  <si>
    <t>月</t>
    <rPh sb="0" eb="1">
      <t>ツキ</t>
    </rPh>
    <phoneticPr fontId="5"/>
  </si>
  <si>
    <t>H18～H27計</t>
    <rPh sb="7" eb="8">
      <t>ケイ</t>
    </rPh>
    <phoneticPr fontId="5"/>
  </si>
  <si>
    <t>時間</t>
    <rPh sb="0" eb="2">
      <t>ジカン</t>
    </rPh>
    <phoneticPr fontId="5"/>
  </si>
  <si>
    <t>件数</t>
    <rPh sb="0" eb="2">
      <t>ケンスウ</t>
    </rPh>
    <phoneticPr fontId="5"/>
  </si>
  <si>
    <t xml:space="preserve"> 0～ 1</t>
    <phoneticPr fontId="5"/>
  </si>
  <si>
    <t xml:space="preserve"> 1～ 2</t>
    <phoneticPr fontId="5"/>
  </si>
  <si>
    <t xml:space="preserve"> 2～ 3</t>
    <phoneticPr fontId="5"/>
  </si>
  <si>
    <t xml:space="preserve"> 3～ 4</t>
    <phoneticPr fontId="5"/>
  </si>
  <si>
    <t xml:space="preserve"> 4～ 5</t>
    <phoneticPr fontId="5"/>
  </si>
  <si>
    <t xml:space="preserve"> 5～ 6</t>
    <phoneticPr fontId="5"/>
  </si>
  <si>
    <t xml:space="preserve"> 6～ 7</t>
    <phoneticPr fontId="5"/>
  </si>
  <si>
    <t xml:space="preserve"> 7～ 8</t>
    <phoneticPr fontId="5"/>
  </si>
  <si>
    <t xml:space="preserve"> 8～ 9</t>
    <phoneticPr fontId="5"/>
  </si>
  <si>
    <t xml:space="preserve"> 9～10</t>
    <phoneticPr fontId="5"/>
  </si>
  <si>
    <t>10～11</t>
    <phoneticPr fontId="5"/>
  </si>
  <si>
    <t>11～12</t>
    <phoneticPr fontId="5"/>
  </si>
  <si>
    <t>12～13</t>
    <phoneticPr fontId="5"/>
  </si>
  <si>
    <t>13～14</t>
    <phoneticPr fontId="5"/>
  </si>
  <si>
    <t>14～15</t>
    <phoneticPr fontId="5"/>
  </si>
  <si>
    <t>15～16</t>
    <phoneticPr fontId="5"/>
  </si>
  <si>
    <t>16～17</t>
    <phoneticPr fontId="5"/>
  </si>
  <si>
    <t>17～18</t>
    <phoneticPr fontId="5"/>
  </si>
  <si>
    <t>18～19</t>
    <phoneticPr fontId="5"/>
  </si>
  <si>
    <t>19～20</t>
    <phoneticPr fontId="5"/>
  </si>
  <si>
    <t>20～21</t>
    <phoneticPr fontId="5"/>
  </si>
  <si>
    <t>21～22</t>
    <phoneticPr fontId="5"/>
  </si>
  <si>
    <t>22～23</t>
    <phoneticPr fontId="5"/>
  </si>
  <si>
    <t>23～24</t>
    <phoneticPr fontId="5"/>
  </si>
  <si>
    <t>不明</t>
    <rPh sb="0" eb="2">
      <t>フメイ</t>
    </rPh>
    <phoneticPr fontId="5"/>
  </si>
  <si>
    <t>第10表　月別火災の状況</t>
    <rPh sb="0" eb="1">
      <t>ダイ</t>
    </rPh>
    <rPh sb="3" eb="4">
      <t>ヒョウ</t>
    </rPh>
    <rPh sb="5" eb="7">
      <t>ツキベツ</t>
    </rPh>
    <rPh sb="7" eb="9">
      <t>カサイ</t>
    </rPh>
    <rPh sb="10" eb="12">
      <t>ジョウキョウ</t>
    </rPh>
    <phoneticPr fontId="5"/>
  </si>
  <si>
    <t>（平成27年月別及び過去10年間、爆発を含む）</t>
    <rPh sb="1" eb="3">
      <t>ヘイセイ</t>
    </rPh>
    <rPh sb="5" eb="6">
      <t>ネン</t>
    </rPh>
    <rPh sb="6" eb="8">
      <t>ツキベツ</t>
    </rPh>
    <rPh sb="8" eb="9">
      <t>オヨ</t>
    </rPh>
    <rPh sb="10" eb="12">
      <t>カコ</t>
    </rPh>
    <rPh sb="14" eb="16">
      <t>ネンカン</t>
    </rPh>
    <rPh sb="17" eb="19">
      <t>バクハツ</t>
    </rPh>
    <rPh sb="20" eb="21">
      <t>フク</t>
    </rPh>
    <phoneticPr fontId="5"/>
  </si>
  <si>
    <t>火　災　件　数</t>
    <rPh sb="0" eb="1">
      <t>ヒ</t>
    </rPh>
    <rPh sb="2" eb="3">
      <t>ワザワ</t>
    </rPh>
    <rPh sb="4" eb="5">
      <t>ケン</t>
    </rPh>
    <rPh sb="6" eb="7">
      <t>カズ</t>
    </rPh>
    <phoneticPr fontId="5"/>
  </si>
  <si>
    <t>焼　損　棟　数</t>
    <rPh sb="0" eb="1">
      <t>ヤキ</t>
    </rPh>
    <rPh sb="2" eb="3">
      <t>ソン</t>
    </rPh>
    <rPh sb="4" eb="5">
      <t>トウ</t>
    </rPh>
    <rPh sb="6" eb="7">
      <t>スウ</t>
    </rPh>
    <phoneticPr fontId="5"/>
  </si>
  <si>
    <t>り 災 世 帯 数</t>
    <rPh sb="2" eb="3">
      <t>サイ</t>
    </rPh>
    <rPh sb="4" eb="5">
      <t>ヨ</t>
    </rPh>
    <rPh sb="6" eb="7">
      <t>オビ</t>
    </rPh>
    <rPh sb="8" eb="9">
      <t>カズ</t>
    </rPh>
    <phoneticPr fontId="5"/>
  </si>
  <si>
    <t>り災人員</t>
    <rPh sb="1" eb="2">
      <t>サイ</t>
    </rPh>
    <rPh sb="2" eb="4">
      <t>ジンイン</t>
    </rPh>
    <phoneticPr fontId="5"/>
  </si>
  <si>
    <t>死　　　者</t>
    <rPh sb="0" eb="1">
      <t>シ</t>
    </rPh>
    <rPh sb="4" eb="5">
      <t>モノ</t>
    </rPh>
    <phoneticPr fontId="5"/>
  </si>
  <si>
    <t>負　傷　者</t>
    <rPh sb="0" eb="1">
      <t>フ</t>
    </rPh>
    <rPh sb="2" eb="3">
      <t>キズ</t>
    </rPh>
    <rPh sb="4" eb="5">
      <t>モノ</t>
    </rPh>
    <phoneticPr fontId="5"/>
  </si>
  <si>
    <t>焼損面積</t>
    <rPh sb="0" eb="2">
      <t>ショウソン</t>
    </rPh>
    <rPh sb="2" eb="4">
      <t>メンセキ</t>
    </rPh>
    <phoneticPr fontId="5"/>
  </si>
  <si>
    <t>損　　　害　　　額（千円）</t>
    <rPh sb="0" eb="1">
      <t>ソン</t>
    </rPh>
    <rPh sb="4" eb="5">
      <t>ガイ</t>
    </rPh>
    <rPh sb="8" eb="9">
      <t>ガク</t>
    </rPh>
    <rPh sb="10" eb="12">
      <t>センエン</t>
    </rPh>
    <phoneticPr fontId="5"/>
  </si>
  <si>
    <t>建物</t>
    <rPh sb="0" eb="2">
      <t>タテモノ</t>
    </rPh>
    <phoneticPr fontId="5"/>
  </si>
  <si>
    <t>林野</t>
    <rPh sb="0" eb="2">
      <t>リンヤ</t>
    </rPh>
    <phoneticPr fontId="5"/>
  </si>
  <si>
    <t>車輌</t>
    <rPh sb="0" eb="2">
      <t>シャリョウ</t>
    </rPh>
    <phoneticPr fontId="5"/>
  </si>
  <si>
    <t>船舶</t>
    <rPh sb="0" eb="2">
      <t>センパク</t>
    </rPh>
    <phoneticPr fontId="5"/>
  </si>
  <si>
    <t>火元</t>
    <rPh sb="0" eb="2">
      <t>ヒモト</t>
    </rPh>
    <phoneticPr fontId="5"/>
  </si>
  <si>
    <t>延焼</t>
    <rPh sb="0" eb="2">
      <t>エンショウ</t>
    </rPh>
    <phoneticPr fontId="5"/>
  </si>
  <si>
    <t>全損</t>
    <rPh sb="0" eb="2">
      <t>ゼンソン</t>
    </rPh>
    <phoneticPr fontId="5"/>
  </si>
  <si>
    <t>半損</t>
    <rPh sb="0" eb="1">
      <t>ハン</t>
    </rPh>
    <rPh sb="1" eb="2">
      <t>ソン</t>
    </rPh>
    <phoneticPr fontId="5"/>
  </si>
  <si>
    <t>小損</t>
    <rPh sb="0" eb="1">
      <t>ショウ</t>
    </rPh>
    <rPh sb="1" eb="2">
      <t>ソン</t>
    </rPh>
    <phoneticPr fontId="5"/>
  </si>
  <si>
    <t>建物　㎡</t>
    <rPh sb="0" eb="2">
      <t>タテモノ</t>
    </rPh>
    <phoneticPr fontId="5"/>
  </si>
  <si>
    <t>林野ａ</t>
    <rPh sb="0" eb="2">
      <t>リンヤ</t>
    </rPh>
    <phoneticPr fontId="5"/>
  </si>
  <si>
    <t>建　　　　物</t>
    <rPh sb="0" eb="1">
      <t>ダテ</t>
    </rPh>
    <rPh sb="5" eb="6">
      <t>モノ</t>
    </rPh>
    <phoneticPr fontId="5"/>
  </si>
  <si>
    <t>爆発</t>
    <rPh sb="0" eb="2">
      <t>バクハツ</t>
    </rPh>
    <phoneticPr fontId="5"/>
  </si>
  <si>
    <t>全焼</t>
    <rPh sb="0" eb="2">
      <t>ゼンショウ</t>
    </rPh>
    <phoneticPr fontId="5"/>
  </si>
  <si>
    <t>半焼</t>
    <rPh sb="0" eb="2">
      <t>ハンショウ</t>
    </rPh>
    <phoneticPr fontId="5"/>
  </si>
  <si>
    <t>部分焼</t>
    <rPh sb="0" eb="2">
      <t>ブブン</t>
    </rPh>
    <rPh sb="2" eb="3">
      <t>ヤ</t>
    </rPh>
    <phoneticPr fontId="5"/>
  </si>
  <si>
    <t>床面積</t>
    <rPh sb="0" eb="3">
      <t>ユカメンセキ</t>
    </rPh>
    <phoneticPr fontId="5"/>
  </si>
  <si>
    <t>表面積</t>
    <rPh sb="0" eb="3">
      <t>ヒョウメンセキ</t>
    </rPh>
    <phoneticPr fontId="5"/>
  </si>
  <si>
    <t>収容物</t>
    <rPh sb="0" eb="2">
      <t>シュウヨウ</t>
    </rPh>
    <rPh sb="2" eb="3">
      <t>ブツ</t>
    </rPh>
    <phoneticPr fontId="5"/>
  </si>
  <si>
    <t>27年計</t>
    <rPh sb="2" eb="3">
      <t>ネン</t>
    </rPh>
    <rPh sb="3" eb="4">
      <t>ケイ</t>
    </rPh>
    <phoneticPr fontId="5"/>
  </si>
  <si>
    <t>第11表　市町村別火災発生状況</t>
    <rPh sb="0" eb="1">
      <t>ダイ</t>
    </rPh>
    <rPh sb="3" eb="4">
      <t>ヒョウ</t>
    </rPh>
    <rPh sb="5" eb="8">
      <t>シチョウソン</t>
    </rPh>
    <rPh sb="8" eb="9">
      <t>ベツ</t>
    </rPh>
    <rPh sb="9" eb="11">
      <t>カサイ</t>
    </rPh>
    <rPh sb="11" eb="13">
      <t>ハッセイ</t>
    </rPh>
    <rPh sb="13" eb="15">
      <t>ジョウキョウ</t>
    </rPh>
    <phoneticPr fontId="5"/>
  </si>
  <si>
    <t>火　　元</t>
    <rPh sb="0" eb="1">
      <t>ヒ</t>
    </rPh>
    <rPh sb="3" eb="4">
      <t>モト</t>
    </rPh>
    <phoneticPr fontId="5"/>
  </si>
  <si>
    <t>延　　焼</t>
    <rPh sb="0" eb="1">
      <t>エン</t>
    </rPh>
    <rPh sb="3" eb="4">
      <t>ヤキ</t>
    </rPh>
    <phoneticPr fontId="5"/>
  </si>
  <si>
    <t>爆発</t>
    <rPh sb="0" eb="1">
      <t>バク</t>
    </rPh>
    <rPh sb="1" eb="2">
      <t>パツ</t>
    </rPh>
    <phoneticPr fontId="5"/>
  </si>
  <si>
    <t>香美市</t>
    <rPh sb="0" eb="1">
      <t>カ</t>
    </rPh>
    <rPh sb="1" eb="2">
      <t>ミ</t>
    </rPh>
    <rPh sb="2" eb="3">
      <t>シ</t>
    </rPh>
    <phoneticPr fontId="5"/>
  </si>
  <si>
    <t>津野町</t>
    <rPh sb="0" eb="1">
      <t>ツ</t>
    </rPh>
    <rPh sb="1" eb="2">
      <t>ノ</t>
    </rPh>
    <rPh sb="2" eb="3">
      <t>チョウ</t>
    </rPh>
    <phoneticPr fontId="16"/>
  </si>
  <si>
    <t>事務組合
広域町村
高吾北</t>
    <rPh sb="0" eb="2">
      <t>ジム</t>
    </rPh>
    <rPh sb="2" eb="4">
      <t>クミアイ</t>
    </rPh>
    <phoneticPr fontId="5"/>
  </si>
  <si>
    <t>仁淀川町</t>
    <rPh sb="0" eb="2">
      <t>ニヨド</t>
    </rPh>
    <rPh sb="2" eb="3">
      <t>ガワ</t>
    </rPh>
    <rPh sb="3" eb="4">
      <t>チョウ</t>
    </rPh>
    <phoneticPr fontId="5"/>
  </si>
  <si>
    <t>いの町</t>
    <phoneticPr fontId="5"/>
  </si>
  <si>
    <t>行政事務組合
嶺北広域　　　</t>
    <rPh sb="0" eb="1">
      <t>ギョウ</t>
    </rPh>
    <rPh sb="1" eb="2">
      <t>セイ</t>
    </rPh>
    <rPh sb="2" eb="4">
      <t>ジム</t>
    </rPh>
    <rPh sb="4" eb="6">
      <t>クミアイ</t>
    </rPh>
    <phoneticPr fontId="5"/>
  </si>
  <si>
    <t>消防組合
幡多中央</t>
    <rPh sb="0" eb="2">
      <t>ショウボウ</t>
    </rPh>
    <rPh sb="2" eb="4">
      <t>クミアイ</t>
    </rPh>
    <phoneticPr fontId="5"/>
  </si>
  <si>
    <t>四万十市</t>
    <rPh sb="0" eb="3">
      <t>シマント</t>
    </rPh>
    <rPh sb="3" eb="4">
      <t>シ</t>
    </rPh>
    <phoneticPr fontId="5"/>
  </si>
  <si>
    <t>消防組合
幡多西部</t>
    <rPh sb="0" eb="2">
      <t>ショウボウ</t>
    </rPh>
    <rPh sb="2" eb="4">
      <t>クミアイ</t>
    </rPh>
    <phoneticPr fontId="5"/>
  </si>
  <si>
    <t>第12表　出火原因（発火源）別、月別火災件数</t>
    <rPh sb="0" eb="1">
      <t>ダイ</t>
    </rPh>
    <rPh sb="3" eb="4">
      <t>ヒョウ</t>
    </rPh>
    <rPh sb="5" eb="7">
      <t>シュッカ</t>
    </rPh>
    <rPh sb="7" eb="9">
      <t>ゲンイン</t>
    </rPh>
    <rPh sb="10" eb="12">
      <t>ハッカ</t>
    </rPh>
    <rPh sb="12" eb="13">
      <t>ゲン</t>
    </rPh>
    <rPh sb="14" eb="15">
      <t>ベツ</t>
    </rPh>
    <rPh sb="16" eb="18">
      <t>ツキベツ</t>
    </rPh>
    <rPh sb="18" eb="20">
      <t>カサイ</t>
    </rPh>
    <rPh sb="20" eb="22">
      <t>ケンスウ</t>
    </rPh>
    <phoneticPr fontId="5"/>
  </si>
  <si>
    <t>月別</t>
    <rPh sb="0" eb="2">
      <t>ツキベツ</t>
    </rPh>
    <phoneticPr fontId="5"/>
  </si>
  <si>
    <t>出火原因（発火源）</t>
    <rPh sb="0" eb="2">
      <t>シュッカ</t>
    </rPh>
    <rPh sb="2" eb="4">
      <t>ゲンイン</t>
    </rPh>
    <rPh sb="5" eb="7">
      <t>ハッカ</t>
    </rPh>
    <rPh sb="7" eb="8">
      <t>ゲン</t>
    </rPh>
    <phoneticPr fontId="5"/>
  </si>
  <si>
    <t>合　　　　　計</t>
    <rPh sb="0" eb="1">
      <t>ゴウ</t>
    </rPh>
    <rPh sb="6" eb="7">
      <t>ケイ</t>
    </rPh>
    <phoneticPr fontId="5"/>
  </si>
  <si>
    <t>火種（それ自身発火しているもの）</t>
    <rPh sb="0" eb="2">
      <t>ヒダネ</t>
    </rPh>
    <rPh sb="5" eb="7">
      <t>ジシン</t>
    </rPh>
    <rPh sb="7" eb="9">
      <t>ハッカ</t>
    </rPh>
    <phoneticPr fontId="5"/>
  </si>
  <si>
    <t>電気による発熱体</t>
    <rPh sb="0" eb="2">
      <t>デンキ</t>
    </rPh>
    <rPh sb="5" eb="8">
      <t>ハツネツタイ</t>
    </rPh>
    <phoneticPr fontId="5"/>
  </si>
  <si>
    <t>裸火（器に入っていないもの）</t>
    <rPh sb="0" eb="1">
      <t>ハダカ</t>
    </rPh>
    <rPh sb="1" eb="2">
      <t>ヒ</t>
    </rPh>
    <rPh sb="3" eb="4">
      <t>ウツワ</t>
    </rPh>
    <rPh sb="5" eb="6">
      <t>ハイ</t>
    </rPh>
    <phoneticPr fontId="5"/>
  </si>
  <si>
    <t>移動可能な電熱器</t>
    <rPh sb="0" eb="2">
      <t>イドウ</t>
    </rPh>
    <rPh sb="2" eb="4">
      <t>カノウ</t>
    </rPh>
    <rPh sb="5" eb="8">
      <t>デンネツキ</t>
    </rPh>
    <phoneticPr fontId="5"/>
  </si>
  <si>
    <t>たばことマッチ</t>
    <phoneticPr fontId="5"/>
  </si>
  <si>
    <t>固定の電熱器</t>
    <rPh sb="0" eb="2">
      <t>コテイ</t>
    </rPh>
    <rPh sb="3" eb="6">
      <t>デンネツキ</t>
    </rPh>
    <phoneticPr fontId="5"/>
  </si>
  <si>
    <t>火の粉</t>
    <rPh sb="0" eb="1">
      <t>ヒ</t>
    </rPh>
    <rPh sb="2" eb="3">
      <t>コ</t>
    </rPh>
    <phoneticPr fontId="5"/>
  </si>
  <si>
    <t>電気機器</t>
    <rPh sb="0" eb="2">
      <t>デンキ</t>
    </rPh>
    <rPh sb="2" eb="4">
      <t>キキ</t>
    </rPh>
    <phoneticPr fontId="5"/>
  </si>
  <si>
    <t>火花（固体の衝撃摩擦による）</t>
    <rPh sb="0" eb="2">
      <t>ヒバナ</t>
    </rPh>
    <rPh sb="3" eb="5">
      <t>コタイ</t>
    </rPh>
    <rPh sb="6" eb="8">
      <t>ショウゲキ</t>
    </rPh>
    <rPh sb="8" eb="10">
      <t>マサツ</t>
    </rPh>
    <phoneticPr fontId="5"/>
  </si>
  <si>
    <t>電気装置</t>
    <rPh sb="0" eb="2">
      <t>デンキ</t>
    </rPh>
    <rPh sb="2" eb="4">
      <t>ソウチ</t>
    </rPh>
    <phoneticPr fontId="5"/>
  </si>
  <si>
    <t>電灯電話等の配線</t>
    <rPh sb="0" eb="2">
      <t>デントウ</t>
    </rPh>
    <rPh sb="2" eb="4">
      <t>デンワ</t>
    </rPh>
    <rPh sb="4" eb="5">
      <t>トウ</t>
    </rPh>
    <rPh sb="6" eb="8">
      <t>ハイセン</t>
    </rPh>
    <phoneticPr fontId="5"/>
  </si>
  <si>
    <t>高温の固体</t>
    <rPh sb="0" eb="2">
      <t>コウオン</t>
    </rPh>
    <rPh sb="3" eb="5">
      <t>コタイ</t>
    </rPh>
    <phoneticPr fontId="5"/>
  </si>
  <si>
    <t>配線器具</t>
    <rPh sb="0" eb="2">
      <t>ハイセン</t>
    </rPh>
    <rPh sb="2" eb="4">
      <t>キグ</t>
    </rPh>
    <phoneticPr fontId="5"/>
  </si>
  <si>
    <t>高温気体で熱せられたもの</t>
    <rPh sb="0" eb="2">
      <t>コウオン</t>
    </rPh>
    <rPh sb="2" eb="4">
      <t>キタイ</t>
    </rPh>
    <rPh sb="5" eb="6">
      <t>ネッ</t>
    </rPh>
    <phoneticPr fontId="5"/>
  </si>
  <si>
    <t>漏電により発熱しやすい部分</t>
    <rPh sb="0" eb="2">
      <t>ロウデン</t>
    </rPh>
    <rPh sb="5" eb="7">
      <t>ハツネツ</t>
    </rPh>
    <phoneticPr fontId="5"/>
  </si>
  <si>
    <t>摩擦により熱せられたもの</t>
    <rPh sb="0" eb="2">
      <t>マサツ</t>
    </rPh>
    <rPh sb="5" eb="6">
      <t>ネッ</t>
    </rPh>
    <phoneticPr fontId="5"/>
  </si>
  <si>
    <t>静電スパーク</t>
    <rPh sb="0" eb="2">
      <t>セイデン</t>
    </rPh>
    <phoneticPr fontId="5"/>
  </si>
  <si>
    <t>ガス・油類を燃料とする道具装置</t>
    <rPh sb="3" eb="4">
      <t>ユ</t>
    </rPh>
    <rPh sb="4" eb="5">
      <t>ルイ</t>
    </rPh>
    <rPh sb="6" eb="8">
      <t>ネンリョウ</t>
    </rPh>
    <phoneticPr fontId="5"/>
  </si>
  <si>
    <t>自然発火あるいは再燃を起こしやすいもの</t>
    <rPh sb="0" eb="2">
      <t>シゼン</t>
    </rPh>
    <rPh sb="2" eb="4">
      <t>ハッカ</t>
    </rPh>
    <rPh sb="8" eb="10">
      <t>サイネン</t>
    </rPh>
    <rPh sb="11" eb="12">
      <t>オ</t>
    </rPh>
    <phoneticPr fontId="5"/>
  </si>
  <si>
    <t>1,2</t>
    <phoneticPr fontId="5"/>
  </si>
  <si>
    <t>移動可能な道具</t>
    <rPh sb="0" eb="2">
      <t>イドウ</t>
    </rPh>
    <rPh sb="2" eb="4">
      <t>カノウ</t>
    </rPh>
    <rPh sb="5" eb="7">
      <t>ドウグ</t>
    </rPh>
    <phoneticPr fontId="5"/>
  </si>
  <si>
    <t>自己反応性物質</t>
    <rPh sb="0" eb="2">
      <t>ジコ</t>
    </rPh>
    <rPh sb="2" eb="4">
      <t>ハンノウ</t>
    </rPh>
    <rPh sb="4" eb="5">
      <t>セイ</t>
    </rPh>
    <rPh sb="5" eb="7">
      <t>ブッシツ</t>
    </rPh>
    <phoneticPr fontId="5"/>
  </si>
  <si>
    <t>3,4</t>
    <phoneticPr fontId="5"/>
  </si>
  <si>
    <t>固定したガス設備</t>
    <rPh sb="0" eb="2">
      <t>コテイ</t>
    </rPh>
    <rPh sb="6" eb="8">
      <t>セツビ</t>
    </rPh>
    <phoneticPr fontId="5"/>
  </si>
  <si>
    <t>自然発火性物質及び禁水性物質</t>
    <rPh sb="0" eb="2">
      <t>シゼン</t>
    </rPh>
    <rPh sb="2" eb="5">
      <t>ハッカセイ</t>
    </rPh>
    <rPh sb="5" eb="7">
      <t>ブッシツ</t>
    </rPh>
    <rPh sb="7" eb="8">
      <t>オヨ</t>
    </rPh>
    <phoneticPr fontId="5"/>
  </si>
  <si>
    <t>油を燃料とする移動可能な道具</t>
    <rPh sb="0" eb="1">
      <t>アブラ</t>
    </rPh>
    <rPh sb="2" eb="4">
      <t>ネンリョウ</t>
    </rPh>
    <rPh sb="7" eb="9">
      <t>イドウ</t>
    </rPh>
    <rPh sb="9" eb="11">
      <t>カノウ</t>
    </rPh>
    <phoneticPr fontId="5"/>
  </si>
  <si>
    <t>その他自然発火しやすいもの</t>
    <rPh sb="2" eb="3">
      <t>タ</t>
    </rPh>
    <rPh sb="3" eb="5">
      <t>シゼン</t>
    </rPh>
    <rPh sb="5" eb="7">
      <t>ハッカ</t>
    </rPh>
    <phoneticPr fontId="5"/>
  </si>
  <si>
    <t>油を燃料とする固定設備</t>
    <rPh sb="0" eb="1">
      <t>アブラ</t>
    </rPh>
    <rPh sb="2" eb="4">
      <t>ネンリョウ</t>
    </rPh>
    <rPh sb="7" eb="9">
      <t>コテイ</t>
    </rPh>
    <rPh sb="9" eb="11">
      <t>セツビ</t>
    </rPh>
    <phoneticPr fontId="5"/>
  </si>
  <si>
    <t>再燃により出火原因となりやすいもの</t>
    <rPh sb="0" eb="2">
      <t>サイネン</t>
    </rPh>
    <rPh sb="5" eb="7">
      <t>シュッカ</t>
    </rPh>
    <rPh sb="7" eb="9">
      <t>ゲンイン</t>
    </rPh>
    <phoneticPr fontId="5"/>
  </si>
  <si>
    <t>明り</t>
    <rPh sb="0" eb="1">
      <t>アカ</t>
    </rPh>
    <phoneticPr fontId="5"/>
  </si>
  <si>
    <t>レンズ</t>
    <phoneticPr fontId="5"/>
  </si>
  <si>
    <t>まき、炭、石炭（コークス）を燃料とする道具装置</t>
    <rPh sb="3" eb="4">
      <t>スミ</t>
    </rPh>
    <rPh sb="5" eb="7">
      <t>セキタン</t>
    </rPh>
    <phoneticPr fontId="5"/>
  </si>
  <si>
    <t>危険物品</t>
    <rPh sb="0" eb="2">
      <t>キケン</t>
    </rPh>
    <rPh sb="2" eb="4">
      <t>ブッピン</t>
    </rPh>
    <phoneticPr fontId="5"/>
  </si>
  <si>
    <t>炭、たどん（練炭）を燃料とするもの</t>
    <rPh sb="0" eb="1">
      <t>スミ</t>
    </rPh>
    <rPh sb="6" eb="8">
      <t>レンタン</t>
    </rPh>
    <phoneticPr fontId="5"/>
  </si>
  <si>
    <t>火薬類</t>
    <rPh sb="0" eb="2">
      <t>カヤク</t>
    </rPh>
    <rPh sb="2" eb="3">
      <t>ルイ</t>
    </rPh>
    <phoneticPr fontId="5"/>
  </si>
  <si>
    <t>まき(かんな屑、わら紙)を燃料とするもの</t>
    <rPh sb="6" eb="7">
      <t>クズ</t>
    </rPh>
    <rPh sb="10" eb="11">
      <t>カミ</t>
    </rPh>
    <phoneticPr fontId="5"/>
  </si>
  <si>
    <t>酸化性気体</t>
    <rPh sb="0" eb="3">
      <t>サンカセイ</t>
    </rPh>
    <rPh sb="3" eb="5">
      <t>キタイ</t>
    </rPh>
    <phoneticPr fontId="5"/>
  </si>
  <si>
    <t>石炭燃料の移動可能な道具</t>
    <rPh sb="0" eb="2">
      <t>セキタン</t>
    </rPh>
    <rPh sb="2" eb="4">
      <t>ネンリョウ</t>
    </rPh>
    <rPh sb="5" eb="7">
      <t>イドウ</t>
    </rPh>
    <rPh sb="7" eb="9">
      <t>カノウ</t>
    </rPh>
    <rPh sb="10" eb="12">
      <t>ドウグ</t>
    </rPh>
    <phoneticPr fontId="5"/>
  </si>
  <si>
    <t>酸化性液体</t>
    <rPh sb="0" eb="3">
      <t>サンカセイ</t>
    </rPh>
    <rPh sb="3" eb="5">
      <t>エキタイ</t>
    </rPh>
    <phoneticPr fontId="5"/>
  </si>
  <si>
    <t>石炭燃料の固定装置</t>
    <rPh sb="0" eb="2">
      <t>セキタン</t>
    </rPh>
    <rPh sb="2" eb="4">
      <t>ネンリョウ</t>
    </rPh>
    <rPh sb="5" eb="7">
      <t>コテイ</t>
    </rPh>
    <rPh sb="7" eb="9">
      <t>ソウチ</t>
    </rPh>
    <phoneticPr fontId="5"/>
  </si>
  <si>
    <t>酸化性固体</t>
    <rPh sb="0" eb="3">
      <t>サンカセイ</t>
    </rPh>
    <rPh sb="3" eb="5">
      <t>コタイ</t>
    </rPh>
    <phoneticPr fontId="5"/>
  </si>
  <si>
    <t>火を消すための器</t>
    <rPh sb="0" eb="1">
      <t>ヒ</t>
    </rPh>
    <rPh sb="2" eb="3">
      <t>ケ</t>
    </rPh>
    <rPh sb="7" eb="8">
      <t>ウツワ</t>
    </rPh>
    <phoneticPr fontId="5"/>
  </si>
  <si>
    <t>天災</t>
    <rPh sb="0" eb="2">
      <t>テンサイ</t>
    </rPh>
    <phoneticPr fontId="5"/>
  </si>
  <si>
    <t>雷</t>
    <rPh sb="0" eb="1">
      <t>カミナリ</t>
    </rPh>
    <phoneticPr fontId="5"/>
  </si>
  <si>
    <t>不明・調査中</t>
    <rPh sb="0" eb="2">
      <t>フメイ</t>
    </rPh>
    <rPh sb="3" eb="6">
      <t>チョウサチュウ</t>
    </rPh>
    <phoneticPr fontId="5"/>
  </si>
  <si>
    <t>第13表　火災記録（損害額1,000万円以上、林野火災10ha以上）　（Ｈ27.1.1～12.31）</t>
    <rPh sb="0" eb="1">
      <t>ダイ</t>
    </rPh>
    <rPh sb="3" eb="4">
      <t>ヒョウ</t>
    </rPh>
    <rPh sb="5" eb="7">
      <t>カサイ</t>
    </rPh>
    <rPh sb="7" eb="9">
      <t>キロク</t>
    </rPh>
    <rPh sb="10" eb="12">
      <t>ソンガイ</t>
    </rPh>
    <rPh sb="12" eb="13">
      <t>ガク</t>
    </rPh>
    <rPh sb="18" eb="20">
      <t>マンエン</t>
    </rPh>
    <rPh sb="20" eb="22">
      <t>イジョウ</t>
    </rPh>
    <rPh sb="23" eb="25">
      <t>リンヤ</t>
    </rPh>
    <rPh sb="25" eb="27">
      <t>カサイ</t>
    </rPh>
    <rPh sb="31" eb="33">
      <t>イジョウ</t>
    </rPh>
    <phoneticPr fontId="5"/>
  </si>
  <si>
    <t>出火月</t>
    <rPh sb="0" eb="2">
      <t>シュッカ</t>
    </rPh>
    <rPh sb="2" eb="3">
      <t>ガツ</t>
    </rPh>
    <phoneticPr fontId="5"/>
  </si>
  <si>
    <t>火災種別</t>
    <rPh sb="0" eb="2">
      <t>カサイ</t>
    </rPh>
    <rPh sb="2" eb="4">
      <t>シュベツ</t>
    </rPh>
    <phoneticPr fontId="5"/>
  </si>
  <si>
    <t>出火原因</t>
    <rPh sb="0" eb="1">
      <t>デ</t>
    </rPh>
    <rPh sb="1" eb="2">
      <t>ヒ</t>
    </rPh>
    <rPh sb="2" eb="3">
      <t>ハラ</t>
    </rPh>
    <rPh sb="3" eb="4">
      <t>イン</t>
    </rPh>
    <phoneticPr fontId="5"/>
  </si>
  <si>
    <t>気　象　状　況</t>
    <rPh sb="0" eb="1">
      <t>キ</t>
    </rPh>
    <rPh sb="2" eb="3">
      <t>ゾウ</t>
    </rPh>
    <rPh sb="4" eb="5">
      <t>ジョウ</t>
    </rPh>
    <rPh sb="6" eb="7">
      <t>イワン</t>
    </rPh>
    <phoneticPr fontId="5"/>
  </si>
  <si>
    <t>損　害　状　況</t>
    <rPh sb="0" eb="1">
      <t>ソン</t>
    </rPh>
    <rPh sb="2" eb="3">
      <t>ガイ</t>
    </rPh>
    <rPh sb="4" eb="5">
      <t>ジョウ</t>
    </rPh>
    <rPh sb="6" eb="7">
      <t>イワン</t>
    </rPh>
    <phoneticPr fontId="5"/>
  </si>
  <si>
    <t>焼損
棟数</t>
    <rPh sb="0" eb="2">
      <t>ショウソン</t>
    </rPh>
    <rPh sb="3" eb="4">
      <t>トウ</t>
    </rPh>
    <rPh sb="4" eb="5">
      <t>スウ</t>
    </rPh>
    <phoneticPr fontId="5"/>
  </si>
  <si>
    <t>り災
世帯</t>
    <rPh sb="1" eb="2">
      <t>サイ</t>
    </rPh>
    <rPh sb="3" eb="5">
      <t>セタイ</t>
    </rPh>
    <phoneticPr fontId="5"/>
  </si>
  <si>
    <t>負傷
者数</t>
    <rPh sb="0" eb="2">
      <t>フショウ</t>
    </rPh>
    <rPh sb="3" eb="4">
      <t>シャ</t>
    </rPh>
    <rPh sb="4" eb="5">
      <t>スウ</t>
    </rPh>
    <phoneticPr fontId="5"/>
  </si>
  <si>
    <t>出火時刻</t>
    <rPh sb="0" eb="2">
      <t>シュッカ</t>
    </rPh>
    <rPh sb="2" eb="4">
      <t>ジコク</t>
    </rPh>
    <phoneticPr fontId="5"/>
  </si>
  <si>
    <t>鎮火時刻</t>
    <rPh sb="0" eb="2">
      <t>チンカ</t>
    </rPh>
    <rPh sb="2" eb="4">
      <t>ジコク</t>
    </rPh>
    <phoneticPr fontId="5"/>
  </si>
  <si>
    <t>発火源</t>
    <rPh sb="0" eb="2">
      <t>ハッカ</t>
    </rPh>
    <rPh sb="2" eb="3">
      <t>ゲン</t>
    </rPh>
    <phoneticPr fontId="5"/>
  </si>
  <si>
    <t>経過</t>
    <rPh sb="0" eb="1">
      <t>キョウ</t>
    </rPh>
    <rPh sb="1" eb="2">
      <t>カ</t>
    </rPh>
    <phoneticPr fontId="5"/>
  </si>
  <si>
    <t>着火物</t>
    <rPh sb="0" eb="2">
      <t>チャッカ</t>
    </rPh>
    <rPh sb="2" eb="3">
      <t>ブツ</t>
    </rPh>
    <phoneticPr fontId="5"/>
  </si>
  <si>
    <t>天気</t>
    <rPh sb="0" eb="2">
      <t>テンキ</t>
    </rPh>
    <phoneticPr fontId="5"/>
  </si>
  <si>
    <t>風向</t>
    <rPh sb="0" eb="2">
      <t>フウコウ</t>
    </rPh>
    <phoneticPr fontId="5"/>
  </si>
  <si>
    <t>風速</t>
    <rPh sb="0" eb="2">
      <t>フウソク</t>
    </rPh>
    <phoneticPr fontId="5"/>
  </si>
  <si>
    <t>気温</t>
    <rPh sb="0" eb="2">
      <t>キオン</t>
    </rPh>
    <phoneticPr fontId="5"/>
  </si>
  <si>
    <t>湿度</t>
    <rPh sb="0" eb="2">
      <t>シツド</t>
    </rPh>
    <phoneticPr fontId="5"/>
  </si>
  <si>
    <t>建物焼損床面積（㎡）</t>
    <rPh sb="0" eb="2">
      <t>タテモノ</t>
    </rPh>
    <rPh sb="2" eb="4">
      <t>ショウソン</t>
    </rPh>
    <rPh sb="4" eb="7">
      <t>ユカメンセキ</t>
    </rPh>
    <phoneticPr fontId="5"/>
  </si>
  <si>
    <t>建物焼損表面積（㎡）</t>
    <rPh sb="0" eb="2">
      <t>タテモノ</t>
    </rPh>
    <rPh sb="2" eb="4">
      <t>ショウソン</t>
    </rPh>
    <rPh sb="4" eb="7">
      <t>ヒョウメンセキ</t>
    </rPh>
    <phoneticPr fontId="5"/>
  </si>
  <si>
    <t>林野焼損
面積（ha）</t>
    <rPh sb="0" eb="2">
      <t>リンヤ</t>
    </rPh>
    <rPh sb="2" eb="4">
      <t>ショウソン</t>
    </rPh>
    <rPh sb="5" eb="7">
      <t>メンセキ</t>
    </rPh>
    <phoneticPr fontId="5"/>
  </si>
  <si>
    <t>死者数</t>
    <rPh sb="0" eb="3">
      <t>シシャスウ</t>
    </rPh>
    <phoneticPr fontId="5"/>
  </si>
  <si>
    <t>m/s</t>
    <phoneticPr fontId="5"/>
  </si>
  <si>
    <t>℃</t>
    <phoneticPr fontId="5"/>
  </si>
  <si>
    <t>％</t>
    <phoneticPr fontId="5"/>
  </si>
  <si>
    <t>1月</t>
    <rPh sb="1" eb="2">
      <t>ガツ</t>
    </rPh>
    <phoneticPr fontId="27"/>
  </si>
  <si>
    <t>建物火災</t>
    <rPh sb="0" eb="2">
      <t>タテモノ</t>
    </rPh>
    <rPh sb="2" eb="4">
      <t>カサイ</t>
    </rPh>
    <phoneticPr fontId="9"/>
  </si>
  <si>
    <t>風呂かまどの火の粉</t>
    <rPh sb="0" eb="2">
      <t>フロ</t>
    </rPh>
    <rPh sb="6" eb="7">
      <t>ヒ</t>
    </rPh>
    <rPh sb="8" eb="9">
      <t>コ</t>
    </rPh>
    <phoneticPr fontId="9"/>
  </si>
  <si>
    <t>火の粉が散る遠くへ飛火する</t>
    <rPh sb="0" eb="1">
      <t>ヒ</t>
    </rPh>
    <rPh sb="2" eb="3">
      <t>コ</t>
    </rPh>
    <rPh sb="4" eb="5">
      <t>チ</t>
    </rPh>
    <rPh sb="6" eb="7">
      <t>トオ</t>
    </rPh>
    <rPh sb="9" eb="11">
      <t>トビヒ</t>
    </rPh>
    <phoneticPr fontId="9"/>
  </si>
  <si>
    <t>袋及び紙製品</t>
    <rPh sb="0" eb="1">
      <t>フクロ</t>
    </rPh>
    <rPh sb="1" eb="2">
      <t>オヨ</t>
    </rPh>
    <rPh sb="3" eb="4">
      <t>カミ</t>
    </rPh>
    <rPh sb="4" eb="6">
      <t>セイヒン</t>
    </rPh>
    <phoneticPr fontId="9"/>
  </si>
  <si>
    <t>曇</t>
    <rPh sb="0" eb="1">
      <t>クモ</t>
    </rPh>
    <phoneticPr fontId="9"/>
  </si>
  <si>
    <t>西北西</t>
    <rPh sb="0" eb="3">
      <t>セイホクセイ</t>
    </rPh>
    <phoneticPr fontId="9"/>
  </si>
  <si>
    <t>電気ストーブ・火鉢（開放式）</t>
    <rPh sb="0" eb="2">
      <t>デンキ</t>
    </rPh>
    <rPh sb="7" eb="9">
      <t>ヒバチ</t>
    </rPh>
    <rPh sb="10" eb="12">
      <t>カイホウ</t>
    </rPh>
    <rPh sb="12" eb="13">
      <t>シキ</t>
    </rPh>
    <phoneticPr fontId="9"/>
  </si>
  <si>
    <t>輻射を受けて発火する</t>
    <rPh sb="0" eb="1">
      <t>ヤ</t>
    </rPh>
    <rPh sb="1" eb="2">
      <t>イ</t>
    </rPh>
    <rPh sb="3" eb="4">
      <t>ウ</t>
    </rPh>
    <rPh sb="6" eb="8">
      <t>ハッカ</t>
    </rPh>
    <phoneticPr fontId="9"/>
  </si>
  <si>
    <t>ふとん、座ぶとん、寝具</t>
    <rPh sb="4" eb="5">
      <t>ザ</t>
    </rPh>
    <rPh sb="9" eb="11">
      <t>シング</t>
    </rPh>
    <phoneticPr fontId="9"/>
  </si>
  <si>
    <t>晴</t>
    <rPh sb="0" eb="1">
      <t>ハレ</t>
    </rPh>
    <phoneticPr fontId="9"/>
  </si>
  <si>
    <t>北西</t>
    <rPh sb="0" eb="2">
      <t>ホクセイ</t>
    </rPh>
    <phoneticPr fontId="9"/>
  </si>
  <si>
    <t>2月</t>
    <rPh sb="1" eb="2">
      <t>ガツ</t>
    </rPh>
    <phoneticPr fontId="27"/>
  </si>
  <si>
    <t>ストーブ</t>
  </si>
  <si>
    <t>木屑、かんな屑、のこぎり屑</t>
    <rPh sb="0" eb="2">
      <t>キクズ</t>
    </rPh>
    <rPh sb="6" eb="7">
      <t>クズ</t>
    </rPh>
    <rPh sb="12" eb="13">
      <t>クズ</t>
    </rPh>
    <phoneticPr fontId="9"/>
  </si>
  <si>
    <t>不明</t>
    <rPh sb="0" eb="2">
      <t>フメイ</t>
    </rPh>
    <phoneticPr fontId="9"/>
  </si>
  <si>
    <t>東北東</t>
    <rPh sb="0" eb="3">
      <t>トウホクトウ</t>
    </rPh>
    <phoneticPr fontId="9"/>
  </si>
  <si>
    <t>不明</t>
    <rPh sb="0" eb="2">
      <t>フメイ</t>
    </rPh>
    <phoneticPr fontId="9"/>
  </si>
  <si>
    <t>3月</t>
    <rPh sb="1" eb="2">
      <t>ガツ</t>
    </rPh>
    <phoneticPr fontId="27"/>
  </si>
  <si>
    <t>たばこ</t>
  </si>
  <si>
    <t>残り火の処置が不充分</t>
    <rPh sb="0" eb="1">
      <t>ノコ</t>
    </rPh>
    <rPh sb="2" eb="3">
      <t>ビ</t>
    </rPh>
    <rPh sb="4" eb="6">
      <t>ショチ</t>
    </rPh>
    <rPh sb="7" eb="10">
      <t>フジュウブン</t>
    </rPh>
    <phoneticPr fontId="9"/>
  </si>
  <si>
    <t>北北西</t>
    <rPh sb="0" eb="3">
      <t>ホクホクセイ</t>
    </rPh>
    <phoneticPr fontId="9"/>
  </si>
  <si>
    <t>5月</t>
    <rPh sb="1" eb="2">
      <t>ガツ</t>
    </rPh>
    <phoneticPr fontId="27"/>
  </si>
  <si>
    <t>電気フライヤー</t>
    <rPh sb="0" eb="2">
      <t>デンキ</t>
    </rPh>
    <phoneticPr fontId="9"/>
  </si>
  <si>
    <t>機械が故障を起こす</t>
    <rPh sb="0" eb="2">
      <t>キカイ</t>
    </rPh>
    <rPh sb="3" eb="5">
      <t>コショウ</t>
    </rPh>
    <rPh sb="6" eb="7">
      <t>オ</t>
    </rPh>
    <phoneticPr fontId="9"/>
  </si>
  <si>
    <t>テックス</t>
  </si>
  <si>
    <t>6月</t>
    <rPh sb="1" eb="2">
      <t>ガツ</t>
    </rPh>
    <phoneticPr fontId="27"/>
  </si>
  <si>
    <t>船舶火災</t>
    <rPh sb="0" eb="2">
      <t>センパク</t>
    </rPh>
    <rPh sb="2" eb="4">
      <t>カサイ</t>
    </rPh>
    <phoneticPr fontId="9"/>
  </si>
  <si>
    <t>雨</t>
    <rPh sb="0" eb="1">
      <t>アメ</t>
    </rPh>
    <phoneticPr fontId="9"/>
  </si>
  <si>
    <t>南</t>
    <rPh sb="0" eb="1">
      <t>ミナミ</t>
    </rPh>
    <phoneticPr fontId="9"/>
  </si>
  <si>
    <t>7月</t>
    <rPh sb="1" eb="2">
      <t>ガツ</t>
    </rPh>
    <phoneticPr fontId="27"/>
  </si>
  <si>
    <t>その他</t>
    <rPh sb="2" eb="3">
      <t>タ</t>
    </rPh>
    <phoneticPr fontId="9"/>
  </si>
  <si>
    <t>9月</t>
    <rPh sb="1" eb="2">
      <t>ガツ</t>
    </rPh>
    <phoneticPr fontId="27"/>
  </si>
  <si>
    <t>不適当なところに捨て置く</t>
    <rPh sb="0" eb="3">
      <t>フテキトウ</t>
    </rPh>
    <rPh sb="8" eb="9">
      <t>ス</t>
    </rPh>
    <rPh sb="10" eb="11">
      <t>オ</t>
    </rPh>
    <phoneticPr fontId="9"/>
  </si>
  <si>
    <t>南東</t>
    <rPh sb="0" eb="2">
      <t>ナントウ</t>
    </rPh>
    <phoneticPr fontId="9"/>
  </si>
  <si>
    <t>12月</t>
    <rPh sb="2" eb="3">
      <t>ガツ</t>
    </rPh>
    <phoneticPr fontId="27"/>
  </si>
  <si>
    <t>みぞれ</t>
  </si>
  <si>
    <t>西南西</t>
    <rPh sb="0" eb="3">
      <t>セイナンセイ</t>
    </rPh>
    <phoneticPr fontId="9"/>
  </si>
  <si>
    <t>※焼損棟数は、火元及び延焼による焼損棟数　　</t>
    <phoneticPr fontId="5"/>
  </si>
  <si>
    <t>　</t>
    <phoneticPr fontId="5"/>
  </si>
  <si>
    <t>第14表　火災による死者・負傷者の状況</t>
    <rPh sb="5" eb="7">
      <t>カサイ</t>
    </rPh>
    <phoneticPr fontId="5"/>
  </si>
  <si>
    <t>　　　　　　年</t>
  </si>
  <si>
    <t>　区　分</t>
  </si>
  <si>
    <t>死　　　者</t>
  </si>
  <si>
    <t>　計</t>
  </si>
  <si>
    <t>年齢別内訳</t>
  </si>
  <si>
    <t>　６０歳以上</t>
  </si>
  <si>
    <t>（うち６５歳以上）</t>
    <phoneticPr fontId="5"/>
  </si>
  <si>
    <t>　４０～５９歳</t>
  </si>
  <si>
    <t>　２０～３９歳</t>
  </si>
  <si>
    <t>　１０～１９歳</t>
  </si>
  <si>
    <t>　　９歳以下</t>
  </si>
  <si>
    <t>　　不　　明</t>
  </si>
  <si>
    <t>負　　傷　　者</t>
  </si>
  <si>
    <t>死者のうち、放火自殺者等を除く内訳</t>
  </si>
  <si>
    <t>死者の発生した経過（平成27年中）</t>
    <rPh sb="0" eb="2">
      <t>シシャ</t>
    </rPh>
    <rPh sb="3" eb="5">
      <t>ハッセイ</t>
    </rPh>
    <rPh sb="7" eb="9">
      <t>ケイカ</t>
    </rPh>
    <rPh sb="10" eb="12">
      <t>ヘイセイ</t>
    </rPh>
    <rPh sb="14" eb="15">
      <t>ネン</t>
    </rPh>
    <rPh sb="15" eb="16">
      <t>チュウ</t>
    </rPh>
    <phoneticPr fontId="5"/>
  </si>
  <si>
    <t>経過別</t>
    <rPh sb="0" eb="1">
      <t>キョウ</t>
    </rPh>
    <rPh sb="1" eb="2">
      <t>カ</t>
    </rPh>
    <rPh sb="2" eb="3">
      <t>ベツ</t>
    </rPh>
    <phoneticPr fontId="5"/>
  </si>
  <si>
    <t>理由等</t>
    <rPh sb="0" eb="1">
      <t>リ</t>
    </rPh>
    <rPh sb="1" eb="2">
      <t>ヨシ</t>
    </rPh>
    <rPh sb="2" eb="3">
      <t>トウ</t>
    </rPh>
    <phoneticPr fontId="5"/>
  </si>
  <si>
    <t>発見が遅れ、気づいた時は、火煙が回り、すでに逃げ道がなかったものと思われる。
（全く気づかなかった場合も含む）</t>
    <rPh sb="0" eb="2">
      <t>ハッケン</t>
    </rPh>
    <rPh sb="3" eb="4">
      <t>オク</t>
    </rPh>
    <rPh sb="6" eb="7">
      <t>キ</t>
    </rPh>
    <rPh sb="10" eb="11">
      <t>トキ</t>
    </rPh>
    <rPh sb="13" eb="14">
      <t>ヒ</t>
    </rPh>
    <rPh sb="14" eb="15">
      <t>ケムリ</t>
    </rPh>
    <rPh sb="16" eb="17">
      <t>マワ</t>
    </rPh>
    <rPh sb="22" eb="23">
      <t>ニ</t>
    </rPh>
    <rPh sb="24" eb="25">
      <t>ミチ</t>
    </rPh>
    <rPh sb="33" eb="34">
      <t>オモ</t>
    </rPh>
    <rPh sb="40" eb="41">
      <t>マッタ</t>
    </rPh>
    <rPh sb="42" eb="43">
      <t>キ</t>
    </rPh>
    <rPh sb="49" eb="51">
      <t>バアイ</t>
    </rPh>
    <rPh sb="52" eb="53">
      <t>フク</t>
    </rPh>
    <phoneticPr fontId="5"/>
  </si>
  <si>
    <t>熟睡</t>
    <rPh sb="0" eb="2">
      <t>ジュクスイ</t>
    </rPh>
    <phoneticPr fontId="5"/>
  </si>
  <si>
    <t>泥酔</t>
    <rPh sb="0" eb="2">
      <t>デイスイ</t>
    </rPh>
    <phoneticPr fontId="5"/>
  </si>
  <si>
    <t>病気・身体不自由</t>
    <rPh sb="0" eb="2">
      <t>ビョウキ</t>
    </rPh>
    <rPh sb="3" eb="5">
      <t>シンタイ</t>
    </rPh>
    <rPh sb="5" eb="8">
      <t>フジユウ</t>
    </rPh>
    <phoneticPr fontId="5"/>
  </si>
  <si>
    <t>判断力に欠け、あるいは体力的条件が悪く、ほとんど避難できなかったと思われる。</t>
    <rPh sb="0" eb="2">
      <t>ハンダン</t>
    </rPh>
    <rPh sb="2" eb="3">
      <t>チカラ</t>
    </rPh>
    <rPh sb="4" eb="5">
      <t>カ</t>
    </rPh>
    <rPh sb="11" eb="14">
      <t>タイリョクテキ</t>
    </rPh>
    <rPh sb="14" eb="16">
      <t>ジョウケン</t>
    </rPh>
    <rPh sb="17" eb="18">
      <t>ワル</t>
    </rPh>
    <rPh sb="24" eb="26">
      <t>ヒナン</t>
    </rPh>
    <rPh sb="33" eb="34">
      <t>オモ</t>
    </rPh>
    <phoneticPr fontId="5"/>
  </si>
  <si>
    <t>乳幼児（5歳まで）</t>
    <rPh sb="0" eb="3">
      <t>ニュウヨウジ</t>
    </rPh>
    <rPh sb="5" eb="6">
      <t>サイ</t>
    </rPh>
    <phoneticPr fontId="5"/>
  </si>
  <si>
    <t>老衰</t>
    <rPh sb="0" eb="2">
      <t>ロウスイ</t>
    </rPh>
    <phoneticPr fontId="5"/>
  </si>
  <si>
    <t>延焼拡大が早かった等のため、ほとんど避難できなかったと思われるもの。</t>
    <rPh sb="0" eb="2">
      <t>エンショウ</t>
    </rPh>
    <rPh sb="2" eb="4">
      <t>カクダイ</t>
    </rPh>
    <rPh sb="5" eb="6">
      <t>ハヤ</t>
    </rPh>
    <rPh sb="9" eb="10">
      <t>トウ</t>
    </rPh>
    <rPh sb="18" eb="20">
      <t>ヒナン</t>
    </rPh>
    <rPh sb="27" eb="28">
      <t>オモ</t>
    </rPh>
    <phoneticPr fontId="5"/>
  </si>
  <si>
    <t>ガス爆発のため</t>
    <rPh sb="2" eb="4">
      <t>バクハツ</t>
    </rPh>
    <phoneticPr fontId="5"/>
  </si>
  <si>
    <t>危険物燃焼のため</t>
    <rPh sb="0" eb="3">
      <t>キケンブツ</t>
    </rPh>
    <rPh sb="3" eb="5">
      <t>ネンショウ</t>
    </rPh>
    <phoneticPr fontId="5"/>
  </si>
  <si>
    <t>逃げれば逃げられたが、逃げる機会を失ったと思われるもの。</t>
    <rPh sb="0" eb="1">
      <t>ニ</t>
    </rPh>
    <rPh sb="4" eb="5">
      <t>ニ</t>
    </rPh>
    <rPh sb="11" eb="12">
      <t>ニ</t>
    </rPh>
    <rPh sb="14" eb="16">
      <t>キカイ</t>
    </rPh>
    <rPh sb="17" eb="18">
      <t>ウシナ</t>
    </rPh>
    <rPh sb="21" eb="22">
      <t>オモ</t>
    </rPh>
    <phoneticPr fontId="5"/>
  </si>
  <si>
    <t>狼狽して</t>
    <rPh sb="0" eb="2">
      <t>ロウバイ</t>
    </rPh>
    <phoneticPr fontId="5"/>
  </si>
  <si>
    <t>持出品・服装に気を取られ</t>
    <rPh sb="0" eb="2">
      <t>モチダシ</t>
    </rPh>
    <rPh sb="2" eb="3">
      <t>ヒン</t>
    </rPh>
    <rPh sb="4" eb="6">
      <t>フクソウ</t>
    </rPh>
    <rPh sb="7" eb="8">
      <t>キ</t>
    </rPh>
    <rPh sb="9" eb="10">
      <t>ト</t>
    </rPh>
    <phoneticPr fontId="5"/>
  </si>
  <si>
    <t>火災をふれまわっているうちに</t>
    <rPh sb="0" eb="2">
      <t>カサイ</t>
    </rPh>
    <phoneticPr fontId="5"/>
  </si>
  <si>
    <t>消火しようとしていて</t>
    <rPh sb="0" eb="2">
      <t>ショウカ</t>
    </rPh>
    <phoneticPr fontId="5"/>
  </si>
  <si>
    <t>人を救助しようとしていて</t>
    <rPh sb="0" eb="1">
      <t>ヒト</t>
    </rPh>
    <rPh sb="2" eb="4">
      <t>キュウジョ</t>
    </rPh>
    <phoneticPr fontId="5"/>
  </si>
  <si>
    <t>避難行動を起こしているが、逃げ切れなかったと思われるもの。
（一応自力避難したが、避難中火傷、ガス吸引し病院等で死亡した場合を含む）</t>
    <rPh sb="0" eb="2">
      <t>ヒナン</t>
    </rPh>
    <rPh sb="2" eb="4">
      <t>コウドウ</t>
    </rPh>
    <rPh sb="5" eb="6">
      <t>オ</t>
    </rPh>
    <rPh sb="13" eb="14">
      <t>ニ</t>
    </rPh>
    <rPh sb="15" eb="16">
      <t>キ</t>
    </rPh>
    <rPh sb="22" eb="23">
      <t>オモ</t>
    </rPh>
    <rPh sb="31" eb="33">
      <t>イチオウ</t>
    </rPh>
    <rPh sb="33" eb="35">
      <t>ジリキ</t>
    </rPh>
    <rPh sb="35" eb="37">
      <t>ヒナン</t>
    </rPh>
    <rPh sb="41" eb="44">
      <t>ヒナンチュウ</t>
    </rPh>
    <rPh sb="44" eb="46">
      <t>ヤケド</t>
    </rPh>
    <rPh sb="49" eb="51">
      <t>キュウイン</t>
    </rPh>
    <rPh sb="52" eb="55">
      <t>ビョウイントウ</t>
    </rPh>
    <rPh sb="56" eb="58">
      <t>シボウ</t>
    </rPh>
    <rPh sb="60" eb="62">
      <t>バアイ</t>
    </rPh>
    <rPh sb="63" eb="64">
      <t>フク</t>
    </rPh>
    <phoneticPr fontId="5"/>
  </si>
  <si>
    <t>身体不自由のため</t>
    <rPh sb="0" eb="2">
      <t>シンタイ</t>
    </rPh>
    <rPh sb="2" eb="5">
      <t>フジユウ</t>
    </rPh>
    <phoneticPr fontId="5"/>
  </si>
  <si>
    <t>延焼拡大が早く</t>
    <rPh sb="0" eb="2">
      <t>エンショウ</t>
    </rPh>
    <rPh sb="2" eb="4">
      <t>カクダイ</t>
    </rPh>
    <rPh sb="5" eb="6">
      <t>ハヤ</t>
    </rPh>
    <phoneticPr fontId="5"/>
  </si>
  <si>
    <t>逃げ道を間違えて</t>
    <rPh sb="0" eb="1">
      <t>ニ</t>
    </rPh>
    <rPh sb="2" eb="3">
      <t>ミチ</t>
    </rPh>
    <rPh sb="4" eb="6">
      <t>マチガ</t>
    </rPh>
    <phoneticPr fontId="5"/>
  </si>
  <si>
    <t>出入口施錠のため</t>
    <rPh sb="0" eb="2">
      <t>デイリ</t>
    </rPh>
    <rPh sb="2" eb="3">
      <t>グチ</t>
    </rPh>
    <rPh sb="3" eb="5">
      <t>セジョウ</t>
    </rPh>
    <phoneticPr fontId="5"/>
  </si>
  <si>
    <t>一旦屋外避難後、再進入したと思われるもの。
出火時屋外にいて、出火後進入したと思われるもの。</t>
    <rPh sb="0" eb="2">
      <t>イッタン</t>
    </rPh>
    <rPh sb="2" eb="4">
      <t>オクガイ</t>
    </rPh>
    <rPh sb="4" eb="6">
      <t>ヒナン</t>
    </rPh>
    <rPh sb="6" eb="7">
      <t>ゴ</t>
    </rPh>
    <rPh sb="8" eb="9">
      <t>サイ</t>
    </rPh>
    <rPh sb="9" eb="10">
      <t>シン</t>
    </rPh>
    <rPh sb="10" eb="11">
      <t>ニュウ</t>
    </rPh>
    <rPh sb="14" eb="15">
      <t>オモ</t>
    </rPh>
    <rPh sb="22" eb="24">
      <t>シュッカ</t>
    </rPh>
    <rPh sb="24" eb="25">
      <t>ジ</t>
    </rPh>
    <rPh sb="25" eb="27">
      <t>オクガイ</t>
    </rPh>
    <rPh sb="31" eb="33">
      <t>シュッカ</t>
    </rPh>
    <rPh sb="33" eb="34">
      <t>ゴ</t>
    </rPh>
    <rPh sb="34" eb="36">
      <t>シンニュウ</t>
    </rPh>
    <rPh sb="39" eb="40">
      <t>オモ</t>
    </rPh>
    <phoneticPr fontId="5"/>
  </si>
  <si>
    <t>救出・物品搬出のため</t>
    <rPh sb="0" eb="2">
      <t>キュウシュツ</t>
    </rPh>
    <rPh sb="3" eb="5">
      <t>ブッピン</t>
    </rPh>
    <rPh sb="5" eb="7">
      <t>ハンシュツ</t>
    </rPh>
    <phoneticPr fontId="5"/>
  </si>
  <si>
    <t>消火のため</t>
    <rPh sb="0" eb="2">
      <t>ショウカ</t>
    </rPh>
    <phoneticPr fontId="5"/>
  </si>
  <si>
    <t>着衣着火し、火傷（熱傷）あるいはガス中毒により死亡したと思われるもの。</t>
    <rPh sb="0" eb="2">
      <t>チャクイ</t>
    </rPh>
    <rPh sb="2" eb="4">
      <t>チャッカ</t>
    </rPh>
    <rPh sb="6" eb="8">
      <t>ヤケド</t>
    </rPh>
    <rPh sb="9" eb="10">
      <t>ネツ</t>
    </rPh>
    <rPh sb="10" eb="11">
      <t>キズ</t>
    </rPh>
    <rPh sb="18" eb="20">
      <t>チュウドク</t>
    </rPh>
    <rPh sb="23" eb="25">
      <t>シボウ</t>
    </rPh>
    <rPh sb="28" eb="29">
      <t>オモ</t>
    </rPh>
    <phoneticPr fontId="5"/>
  </si>
  <si>
    <t>喫煙中</t>
    <rPh sb="0" eb="3">
      <t>キツエンチュウ</t>
    </rPh>
    <phoneticPr fontId="5"/>
  </si>
  <si>
    <t>炊事中</t>
    <rPh sb="0" eb="3">
      <t>スイジチュウ</t>
    </rPh>
    <phoneticPr fontId="5"/>
  </si>
  <si>
    <t>採暖中（除くたき火）</t>
    <rPh sb="0" eb="1">
      <t>サイ</t>
    </rPh>
    <rPh sb="1" eb="2">
      <t>ダン</t>
    </rPh>
    <rPh sb="2" eb="3">
      <t>チュウ</t>
    </rPh>
    <rPh sb="4" eb="5">
      <t>ノゾ</t>
    </rPh>
    <rPh sb="8" eb="9">
      <t>ビ</t>
    </rPh>
    <phoneticPr fontId="5"/>
  </si>
  <si>
    <t>たき火中</t>
    <rPh sb="2" eb="3">
      <t>ビ</t>
    </rPh>
    <rPh sb="3" eb="4">
      <t>チュウ</t>
    </rPh>
    <phoneticPr fontId="5"/>
  </si>
  <si>
    <t>火遊び中</t>
    <rPh sb="0" eb="2">
      <t>ヒアソ</t>
    </rPh>
    <rPh sb="3" eb="4">
      <t>チュウ</t>
    </rPh>
    <phoneticPr fontId="5"/>
  </si>
  <si>
    <t>その他火気取扱中</t>
    <rPh sb="2" eb="3">
      <t>タ</t>
    </rPh>
    <rPh sb="3" eb="5">
      <t>カキ</t>
    </rPh>
    <rPh sb="5" eb="8">
      <t>トリアツカイチュウ</t>
    </rPh>
    <phoneticPr fontId="5"/>
  </si>
  <si>
    <t>放火自殺（心中の道づれを含む）</t>
    <rPh sb="0" eb="2">
      <t>ホウカ</t>
    </rPh>
    <rPh sb="2" eb="4">
      <t>ジサツ</t>
    </rPh>
    <rPh sb="5" eb="7">
      <t>シンジュウ</t>
    </rPh>
    <rPh sb="8" eb="9">
      <t>ミチ</t>
    </rPh>
    <rPh sb="12" eb="13">
      <t>フク</t>
    </rPh>
    <phoneticPr fontId="5"/>
  </si>
  <si>
    <t>放火自殺の巻添者（心中の道づれを除く）</t>
    <rPh sb="0" eb="2">
      <t>ホウカ</t>
    </rPh>
    <rPh sb="2" eb="4">
      <t>ジサツ</t>
    </rPh>
    <rPh sb="5" eb="6">
      <t>マ</t>
    </rPh>
    <rPh sb="6" eb="7">
      <t>ゾ</t>
    </rPh>
    <rPh sb="7" eb="8">
      <t>シャ</t>
    </rPh>
    <rPh sb="16" eb="17">
      <t>ノゾ</t>
    </rPh>
    <phoneticPr fontId="5"/>
  </si>
  <si>
    <t>放火殺人の犠牲者</t>
    <rPh sb="0" eb="2">
      <t>ホウカ</t>
    </rPh>
    <rPh sb="2" eb="4">
      <t>サツジン</t>
    </rPh>
    <rPh sb="5" eb="8">
      <t>ギセイシャ</t>
    </rPh>
    <phoneticPr fontId="5"/>
  </si>
  <si>
    <t>第15表　火災による死者の調査表</t>
    <rPh sb="0" eb="1">
      <t>ダイ</t>
    </rPh>
    <rPh sb="3" eb="4">
      <t>ヒョウ</t>
    </rPh>
    <rPh sb="5" eb="7">
      <t>カサイ</t>
    </rPh>
    <rPh sb="10" eb="12">
      <t>シシャ</t>
    </rPh>
    <rPh sb="13" eb="16">
      <t>チョウサヒョウ</t>
    </rPh>
    <phoneticPr fontId="5"/>
  </si>
  <si>
    <t>（Ｈ27.1.1～12.31）</t>
    <phoneticPr fontId="5"/>
  </si>
  <si>
    <t>番号</t>
    <rPh sb="0" eb="2">
      <t>バンゴウ</t>
    </rPh>
    <phoneticPr fontId="5"/>
  </si>
  <si>
    <t>出火
（月・時間）</t>
    <rPh sb="0" eb="2">
      <t>シュッカ</t>
    </rPh>
    <rPh sb="4" eb="5">
      <t>ツキ</t>
    </rPh>
    <rPh sb="6" eb="8">
      <t>ジカン</t>
    </rPh>
    <phoneticPr fontId="5"/>
  </si>
  <si>
    <t>覚知</t>
    <rPh sb="0" eb="1">
      <t>カク</t>
    </rPh>
    <rPh sb="1" eb="2">
      <t>チ</t>
    </rPh>
    <phoneticPr fontId="5"/>
  </si>
  <si>
    <t>鎮火</t>
    <rPh sb="0" eb="2">
      <t>チンカ</t>
    </rPh>
    <phoneticPr fontId="5"/>
  </si>
  <si>
    <t>用　途</t>
    <rPh sb="0" eb="1">
      <t>ヨウ</t>
    </rPh>
    <rPh sb="2" eb="3">
      <t>ト</t>
    </rPh>
    <phoneticPr fontId="5"/>
  </si>
  <si>
    <t>出火箇所</t>
    <rPh sb="0" eb="2">
      <t>シュッカ</t>
    </rPh>
    <rPh sb="2" eb="4">
      <t>カショ</t>
    </rPh>
    <phoneticPr fontId="5"/>
  </si>
  <si>
    <t>出火原因</t>
    <rPh sb="0" eb="2">
      <t>シュッカ</t>
    </rPh>
    <rPh sb="2" eb="4">
      <t>ゲンイン</t>
    </rPh>
    <phoneticPr fontId="5"/>
  </si>
  <si>
    <t>性別</t>
    <rPh sb="0" eb="2">
      <t>セイベツ</t>
    </rPh>
    <phoneticPr fontId="5"/>
  </si>
  <si>
    <t>年齢</t>
    <rPh sb="0" eb="2">
      <t>ネンレイ</t>
    </rPh>
    <phoneticPr fontId="5"/>
  </si>
  <si>
    <t>死者の生じた概要</t>
    <rPh sb="0" eb="2">
      <t>シシャ</t>
    </rPh>
    <rPh sb="3" eb="4">
      <t>ショウ</t>
    </rPh>
    <rPh sb="6" eb="8">
      <t>ガイヨウ</t>
    </rPh>
    <phoneticPr fontId="5"/>
  </si>
  <si>
    <t>同日</t>
    <rPh sb="0" eb="2">
      <t>ドウジツ</t>
    </rPh>
    <phoneticPr fontId="5"/>
  </si>
  <si>
    <t>住宅</t>
    <rPh sb="0" eb="2">
      <t>ジュウタク</t>
    </rPh>
    <phoneticPr fontId="5"/>
  </si>
  <si>
    <t>台所</t>
    <rPh sb="0" eb="2">
      <t>ダイドコロ</t>
    </rPh>
    <phoneticPr fontId="5"/>
  </si>
  <si>
    <t>男</t>
    <rPh sb="0" eb="1">
      <t>オトコ</t>
    </rPh>
    <phoneticPr fontId="5"/>
  </si>
  <si>
    <t>納屋</t>
    <rPh sb="0" eb="2">
      <t>ナヤ</t>
    </rPh>
    <phoneticPr fontId="5"/>
  </si>
  <si>
    <t>一般倉庫</t>
    <rPh sb="0" eb="2">
      <t>イッパン</t>
    </rPh>
    <rPh sb="2" eb="4">
      <t>ソウコ</t>
    </rPh>
    <phoneticPr fontId="5"/>
  </si>
  <si>
    <t>共同住宅</t>
    <rPh sb="0" eb="2">
      <t>キョウドウ</t>
    </rPh>
    <rPh sb="2" eb="4">
      <t>ジュウタク</t>
    </rPh>
    <phoneticPr fontId="5"/>
  </si>
  <si>
    <t>居室</t>
    <rPh sb="0" eb="2">
      <t>キョシツ</t>
    </rPh>
    <phoneticPr fontId="5"/>
  </si>
  <si>
    <t>たばこ</t>
    <phoneticPr fontId="5"/>
  </si>
  <si>
    <t>女</t>
    <rPh sb="0" eb="1">
      <t>オンナ</t>
    </rPh>
    <phoneticPr fontId="5"/>
  </si>
  <si>
    <t>避難行動を起こしているが、逃げ切れなかったと思われるもの</t>
    <rPh sb="0" eb="2">
      <t>ヒナン</t>
    </rPh>
    <phoneticPr fontId="5"/>
  </si>
  <si>
    <t>2月</t>
    <rPh sb="1" eb="2">
      <t>ガツ</t>
    </rPh>
    <phoneticPr fontId="5"/>
  </si>
  <si>
    <t>車両</t>
    <rPh sb="0" eb="2">
      <t>シャリョウ</t>
    </rPh>
    <phoneticPr fontId="5"/>
  </si>
  <si>
    <t>―</t>
  </si>
  <si>
    <t>運転席</t>
    <rPh sb="0" eb="3">
      <t>ウンテンセキ</t>
    </rPh>
    <phoneticPr fontId="5"/>
  </si>
  <si>
    <t>七輪こんろ</t>
    <rPh sb="0" eb="2">
      <t>シチリン</t>
    </rPh>
    <phoneticPr fontId="5"/>
  </si>
  <si>
    <t>放火自殺</t>
    <rPh sb="0" eb="2">
      <t>ホウカ</t>
    </rPh>
    <rPh sb="2" eb="4">
      <t>ジサツ</t>
    </rPh>
    <phoneticPr fontId="5"/>
  </si>
  <si>
    <t>食事室</t>
    <rPh sb="0" eb="3">
      <t>ショクジシツ</t>
    </rPh>
    <phoneticPr fontId="5"/>
  </si>
  <si>
    <t>電気ストーブ・火鉢（開放式）</t>
    <rPh sb="0" eb="2">
      <t>デンキ</t>
    </rPh>
    <rPh sb="7" eb="9">
      <t>ヒバチ</t>
    </rPh>
    <rPh sb="10" eb="12">
      <t>カイホウ</t>
    </rPh>
    <rPh sb="12" eb="13">
      <t>シキ</t>
    </rPh>
    <phoneticPr fontId="5"/>
  </si>
  <si>
    <t>病気・身体不自由により判断力に欠け、あるいは体力的条件が悪く、ほとんど避難できなかったと思われるもの</t>
    <rPh sb="0" eb="2">
      <t>ビョウキ</t>
    </rPh>
    <rPh sb="3" eb="5">
      <t>シンタイ</t>
    </rPh>
    <rPh sb="5" eb="8">
      <t>フジユウ</t>
    </rPh>
    <rPh sb="11" eb="14">
      <t>ハンダンリョク</t>
    </rPh>
    <rPh sb="15" eb="16">
      <t>カ</t>
    </rPh>
    <rPh sb="22" eb="24">
      <t>タイリョク</t>
    </rPh>
    <rPh sb="24" eb="25">
      <t>テキ</t>
    </rPh>
    <rPh sb="25" eb="27">
      <t>ジョウケン</t>
    </rPh>
    <rPh sb="28" eb="29">
      <t>ワル</t>
    </rPh>
    <rPh sb="35" eb="37">
      <t>ヒナン</t>
    </rPh>
    <rPh sb="44" eb="45">
      <t>オモ</t>
    </rPh>
    <phoneticPr fontId="5"/>
  </si>
  <si>
    <t>翌日</t>
    <rPh sb="0" eb="2">
      <t>ヨクジツ</t>
    </rPh>
    <phoneticPr fontId="5"/>
  </si>
  <si>
    <t>3月</t>
    <rPh sb="1" eb="2">
      <t>ガツ</t>
    </rPh>
    <phoneticPr fontId="5"/>
  </si>
  <si>
    <t>トーチランプ</t>
    <phoneticPr fontId="5"/>
  </si>
  <si>
    <t>延焼拡大が早く、避難行動を起こしているが、逃げ切れなかったと思われるもの</t>
    <rPh sb="0" eb="2">
      <t>エンショウ</t>
    </rPh>
    <rPh sb="2" eb="4">
      <t>カクダイ</t>
    </rPh>
    <rPh sb="5" eb="6">
      <t>ハヤ</t>
    </rPh>
    <rPh sb="8" eb="10">
      <t>ヒナン</t>
    </rPh>
    <phoneticPr fontId="5"/>
  </si>
  <si>
    <t>消火のため、一旦屋外避難後、再進入したと思われるもの</t>
    <rPh sb="0" eb="2">
      <t>ショウカ</t>
    </rPh>
    <rPh sb="6" eb="8">
      <t>イッタン</t>
    </rPh>
    <rPh sb="8" eb="10">
      <t>オクガイ</t>
    </rPh>
    <rPh sb="10" eb="12">
      <t>ヒナン</t>
    </rPh>
    <rPh sb="12" eb="13">
      <t>ゴ</t>
    </rPh>
    <rPh sb="14" eb="15">
      <t>サイ</t>
    </rPh>
    <rPh sb="15" eb="17">
      <t>シンニュウ</t>
    </rPh>
    <rPh sb="20" eb="21">
      <t>オモ</t>
    </rPh>
    <phoneticPr fontId="5"/>
  </si>
  <si>
    <t>4月</t>
    <rPh sb="1" eb="2">
      <t>ガツ</t>
    </rPh>
    <phoneticPr fontId="5"/>
  </si>
  <si>
    <t>熟睡のため、発見が遅れ、気づいたときには、火煙が回り、すでに逃げ道がなかったものと思われるもの</t>
    <rPh sb="0" eb="2">
      <t>ジュクスイ</t>
    </rPh>
    <rPh sb="6" eb="8">
      <t>ハッケン</t>
    </rPh>
    <rPh sb="9" eb="10">
      <t>オク</t>
    </rPh>
    <rPh sb="12" eb="13">
      <t>キ</t>
    </rPh>
    <rPh sb="21" eb="22">
      <t>ヒ</t>
    </rPh>
    <rPh sb="22" eb="23">
      <t>ケムリ</t>
    </rPh>
    <rPh sb="24" eb="25">
      <t>マワ</t>
    </rPh>
    <rPh sb="30" eb="31">
      <t>ニ</t>
    </rPh>
    <rPh sb="32" eb="33">
      <t>ミチ</t>
    </rPh>
    <rPh sb="41" eb="42">
      <t>オモ</t>
    </rPh>
    <phoneticPr fontId="5"/>
  </si>
  <si>
    <t>5月</t>
    <rPh sb="1" eb="2">
      <t>ガツ</t>
    </rPh>
    <phoneticPr fontId="5"/>
  </si>
  <si>
    <t>発見が遅れ、気づいたときには、火煙が回り、すでに逃げ道がなかったものと思われるもの</t>
    <rPh sb="0" eb="2">
      <t>ハッケン</t>
    </rPh>
    <rPh sb="3" eb="4">
      <t>オク</t>
    </rPh>
    <rPh sb="6" eb="7">
      <t>キ</t>
    </rPh>
    <rPh sb="15" eb="16">
      <t>ヒ</t>
    </rPh>
    <rPh sb="16" eb="17">
      <t>ケムリ</t>
    </rPh>
    <rPh sb="18" eb="19">
      <t>マワ</t>
    </rPh>
    <rPh sb="24" eb="25">
      <t>ニ</t>
    </rPh>
    <rPh sb="26" eb="27">
      <t>ミチ</t>
    </rPh>
    <rPh sb="35" eb="36">
      <t>オモ</t>
    </rPh>
    <phoneticPr fontId="5"/>
  </si>
  <si>
    <t>不明（3時台）</t>
    <rPh sb="0" eb="2">
      <t>フメイ</t>
    </rPh>
    <rPh sb="4" eb="5">
      <t>ジ</t>
    </rPh>
    <rPh sb="5" eb="6">
      <t>ダイ</t>
    </rPh>
    <phoneticPr fontId="5"/>
  </si>
  <si>
    <t>6月</t>
    <rPh sb="1" eb="2">
      <t>ガツ</t>
    </rPh>
    <phoneticPr fontId="5"/>
  </si>
  <si>
    <t>7月</t>
    <rPh sb="1" eb="2">
      <t>ガツ</t>
    </rPh>
    <phoneticPr fontId="5"/>
  </si>
  <si>
    <t>ライター</t>
    <phoneticPr fontId="5"/>
  </si>
  <si>
    <t>前日</t>
    <rPh sb="0" eb="2">
      <t>ゼンジツ</t>
    </rPh>
    <phoneticPr fontId="5"/>
  </si>
  <si>
    <t>道路</t>
    <rPh sb="0" eb="2">
      <t>ドウロ</t>
    </rPh>
    <phoneticPr fontId="5"/>
  </si>
  <si>
    <t>廊下</t>
    <rPh sb="0" eb="2">
      <t>ロウカ</t>
    </rPh>
    <phoneticPr fontId="5"/>
  </si>
  <si>
    <t>病気・身体不自由により判断力に欠け、あるいは体力的条件が悪く、ほとんど避難できなかったと思われるもの。</t>
    <rPh sb="0" eb="2">
      <t>ビョウキ</t>
    </rPh>
    <rPh sb="3" eb="5">
      <t>シンタイ</t>
    </rPh>
    <rPh sb="5" eb="8">
      <t>フジユウ</t>
    </rPh>
    <rPh sb="11" eb="14">
      <t>ハンダンリョク</t>
    </rPh>
    <rPh sb="15" eb="16">
      <t>カ</t>
    </rPh>
    <rPh sb="22" eb="24">
      <t>タイリョク</t>
    </rPh>
    <rPh sb="24" eb="25">
      <t>テキ</t>
    </rPh>
    <rPh sb="25" eb="27">
      <t>ジョウケン</t>
    </rPh>
    <rPh sb="28" eb="29">
      <t>ワル</t>
    </rPh>
    <rPh sb="35" eb="37">
      <t>ヒナン</t>
    </rPh>
    <rPh sb="44" eb="45">
      <t>オモ</t>
    </rPh>
    <phoneticPr fontId="5"/>
  </si>
  <si>
    <t xml:space="preserve">7月
</t>
    <rPh sb="1" eb="2">
      <t>ガツ</t>
    </rPh>
    <phoneticPr fontId="5"/>
  </si>
  <si>
    <t>8月</t>
    <rPh sb="1" eb="2">
      <t>ガツ</t>
    </rPh>
    <phoneticPr fontId="5"/>
  </si>
  <si>
    <t>火のついたゴミ</t>
    <rPh sb="0" eb="1">
      <t>ヒ</t>
    </rPh>
    <phoneticPr fontId="5"/>
  </si>
  <si>
    <t>第16表　救急体制の現況</t>
    <rPh sb="0" eb="1">
      <t>ダイ</t>
    </rPh>
    <rPh sb="3" eb="4">
      <t>ヒョウ</t>
    </rPh>
    <rPh sb="5" eb="7">
      <t>キュウキュウ</t>
    </rPh>
    <rPh sb="7" eb="9">
      <t>タイセイ</t>
    </rPh>
    <rPh sb="10" eb="12">
      <t>ゲンキョウ</t>
    </rPh>
    <phoneticPr fontId="16"/>
  </si>
  <si>
    <t>（H28.4.1現在）</t>
    <rPh sb="8" eb="10">
      <t>ゲンザイ</t>
    </rPh>
    <phoneticPr fontId="16"/>
  </si>
  <si>
    <t>消　　　　　防　　　　　救　　　　　急　　　　　体　　　　　制</t>
    <rPh sb="0" eb="1">
      <t>ケ</t>
    </rPh>
    <rPh sb="6" eb="7">
      <t>ボウ</t>
    </rPh>
    <rPh sb="12" eb="13">
      <t>スク</t>
    </rPh>
    <rPh sb="18" eb="19">
      <t>キュウ</t>
    </rPh>
    <rPh sb="24" eb="25">
      <t>カラダ</t>
    </rPh>
    <rPh sb="30" eb="31">
      <t>セイ</t>
    </rPh>
    <phoneticPr fontId="16"/>
  </si>
  <si>
    <t>救　　　　　急　　　　　医　　　　　療　　　　　体　　　　　制</t>
    <rPh sb="0" eb="1">
      <t>スク</t>
    </rPh>
    <rPh sb="6" eb="7">
      <t>キュウ</t>
    </rPh>
    <rPh sb="12" eb="13">
      <t>イ</t>
    </rPh>
    <rPh sb="18" eb="19">
      <t>リョウ</t>
    </rPh>
    <rPh sb="24" eb="25">
      <t>カラダ</t>
    </rPh>
    <rPh sb="30" eb="31">
      <t>セイ</t>
    </rPh>
    <phoneticPr fontId="16"/>
  </si>
  <si>
    <t>救　　急　　自　　動　　車　　数</t>
    <rPh sb="0" eb="1">
      <t>スク</t>
    </rPh>
    <rPh sb="3" eb="4">
      <t>キュウ</t>
    </rPh>
    <rPh sb="6" eb="7">
      <t>ジ</t>
    </rPh>
    <rPh sb="9" eb="10">
      <t>ドウ</t>
    </rPh>
    <rPh sb="12" eb="13">
      <t>クルマ</t>
    </rPh>
    <rPh sb="15" eb="16">
      <t>スウ</t>
    </rPh>
    <phoneticPr fontId="16"/>
  </si>
  <si>
    <t>救　急　隊　員　数</t>
    <rPh sb="0" eb="1">
      <t>スク</t>
    </rPh>
    <rPh sb="2" eb="3">
      <t>キュウ</t>
    </rPh>
    <rPh sb="4" eb="5">
      <t>タイ</t>
    </rPh>
    <rPh sb="6" eb="7">
      <t>イン</t>
    </rPh>
    <rPh sb="8" eb="9">
      <t>スウ</t>
    </rPh>
    <phoneticPr fontId="16"/>
  </si>
  <si>
    <t>救　急　告　示　医　療　機　関</t>
    <rPh sb="0" eb="1">
      <t>スク</t>
    </rPh>
    <rPh sb="2" eb="3">
      <t>キュウ</t>
    </rPh>
    <rPh sb="4" eb="5">
      <t>コク</t>
    </rPh>
    <rPh sb="6" eb="7">
      <t>シメ</t>
    </rPh>
    <rPh sb="8" eb="9">
      <t>イ</t>
    </rPh>
    <rPh sb="10" eb="11">
      <t>リョウ</t>
    </rPh>
    <rPh sb="12" eb="13">
      <t>キ</t>
    </rPh>
    <rPh sb="14" eb="15">
      <t>セキ</t>
    </rPh>
    <phoneticPr fontId="16"/>
  </si>
  <si>
    <t>そ の 他 の 医 療 機 関</t>
    <rPh sb="4" eb="5">
      <t>タ</t>
    </rPh>
    <rPh sb="8" eb="9">
      <t>イ</t>
    </rPh>
    <rPh sb="10" eb="11">
      <t>リョウ</t>
    </rPh>
    <rPh sb="12" eb="13">
      <t>キ</t>
    </rPh>
    <rPh sb="14" eb="15">
      <t>セキ</t>
    </rPh>
    <phoneticPr fontId="16"/>
  </si>
  <si>
    <t>医 療 機 関 合 計</t>
  </si>
  <si>
    <t>計</t>
    <rPh sb="0" eb="1">
      <t>ケイ</t>
    </rPh>
    <phoneticPr fontId="16"/>
  </si>
  <si>
    <t>１年未満</t>
    <rPh sb="1" eb="2">
      <t>ネン</t>
    </rPh>
    <rPh sb="2" eb="4">
      <t>ミマン</t>
    </rPh>
    <phoneticPr fontId="16"/>
  </si>
  <si>
    <t>１年以上　　　５年未満</t>
    <rPh sb="1" eb="4">
      <t>ネンイジョウ</t>
    </rPh>
    <rPh sb="8" eb="9">
      <t>ネン</t>
    </rPh>
    <rPh sb="9" eb="11">
      <t>ミマン</t>
    </rPh>
    <phoneticPr fontId="16"/>
  </si>
  <si>
    <t>５年以上</t>
    <rPh sb="1" eb="4">
      <t>ネンイジョウ</t>
    </rPh>
    <phoneticPr fontId="16"/>
  </si>
  <si>
    <t>高規格救　急　自動車</t>
    <rPh sb="0" eb="3">
      <t>コウキカク</t>
    </rPh>
    <rPh sb="3" eb="4">
      <t>スク</t>
    </rPh>
    <rPh sb="5" eb="6">
      <t>キュウ</t>
    </rPh>
    <rPh sb="7" eb="10">
      <t>ジドウシャ</t>
    </rPh>
    <phoneticPr fontId="16"/>
  </si>
  <si>
    <t>専任</t>
    <rPh sb="0" eb="2">
      <t>センニン</t>
    </rPh>
    <phoneticPr fontId="16"/>
  </si>
  <si>
    <t>兼任</t>
    <rPh sb="0" eb="2">
      <t>ケンニン</t>
    </rPh>
    <phoneticPr fontId="16"/>
  </si>
  <si>
    <t>救急　救命　士数</t>
    <rPh sb="0" eb="2">
      <t>キュウキュウ</t>
    </rPh>
    <rPh sb="3" eb="5">
      <t>キュウメイ</t>
    </rPh>
    <rPh sb="6" eb="7">
      <t>シ</t>
    </rPh>
    <rPh sb="7" eb="8">
      <t>スウ</t>
    </rPh>
    <phoneticPr fontId="16"/>
  </si>
  <si>
    <t>国公立</t>
    <rPh sb="0" eb="3">
      <t>コッコウリツ</t>
    </rPh>
    <phoneticPr fontId="16"/>
  </si>
  <si>
    <t>公的</t>
    <rPh sb="0" eb="2">
      <t>コウテキ</t>
    </rPh>
    <phoneticPr fontId="16"/>
  </si>
  <si>
    <t>私　的</t>
    <rPh sb="0" eb="1">
      <t>ワタシ</t>
    </rPh>
    <rPh sb="2" eb="3">
      <t>マト</t>
    </rPh>
    <phoneticPr fontId="16"/>
  </si>
  <si>
    <t>　　 １年未満</t>
    <rPh sb="4" eb="5">
      <t>ネン</t>
    </rPh>
    <rPh sb="5" eb="7">
      <t>ミマン</t>
    </rPh>
    <phoneticPr fontId="16"/>
  </si>
  <si>
    <t xml:space="preserve"> １年以上５年未満</t>
    <rPh sb="2" eb="5">
      <t>ネンイジョウ</t>
    </rPh>
    <rPh sb="6" eb="7">
      <t>ネン</t>
    </rPh>
    <rPh sb="7" eb="9">
      <t>ミマン</t>
    </rPh>
    <phoneticPr fontId="16"/>
  </si>
  <si>
    <t xml:space="preserve">      ５年以上</t>
    <rPh sb="7" eb="8">
      <t>ネン</t>
    </rPh>
    <rPh sb="8" eb="10">
      <t>イジョウ</t>
    </rPh>
    <phoneticPr fontId="16"/>
  </si>
  <si>
    <t>救命</t>
    <rPh sb="0" eb="2">
      <t>キュウメイ</t>
    </rPh>
    <phoneticPr fontId="16"/>
  </si>
  <si>
    <t>　　　私　的</t>
    <rPh sb="3" eb="4">
      <t>ワタシ</t>
    </rPh>
    <rPh sb="5" eb="6">
      <t>マト</t>
    </rPh>
    <phoneticPr fontId="16"/>
  </si>
  <si>
    <t>車輌数</t>
    <rPh sb="0" eb="2">
      <t>シャリョウ</t>
    </rPh>
    <rPh sb="2" eb="3">
      <t>スウ</t>
    </rPh>
    <phoneticPr fontId="16"/>
  </si>
  <si>
    <t>非　常　用　　救急自動車（内数）</t>
    <rPh sb="0" eb="1">
      <t>ヒ</t>
    </rPh>
    <rPh sb="2" eb="3">
      <t>ツネ</t>
    </rPh>
    <rPh sb="4" eb="5">
      <t>ヨウ</t>
    </rPh>
    <rPh sb="7" eb="8">
      <t>スク</t>
    </rPh>
    <rPh sb="8" eb="9">
      <t>キュウ</t>
    </rPh>
    <rPh sb="9" eb="12">
      <t>ジドウシャ</t>
    </rPh>
    <rPh sb="13" eb="14">
      <t>ナイ</t>
    </rPh>
    <rPh sb="14" eb="15">
      <t>スウ</t>
    </rPh>
    <phoneticPr fontId="16"/>
  </si>
  <si>
    <t>病院</t>
    <rPh sb="0" eb="2">
      <t>ビョウイン</t>
    </rPh>
    <phoneticPr fontId="16"/>
  </si>
  <si>
    <t>診療所</t>
    <rPh sb="0" eb="2">
      <t>シンリョウ</t>
    </rPh>
    <rPh sb="2" eb="3">
      <t>ショ</t>
    </rPh>
    <phoneticPr fontId="16"/>
  </si>
  <si>
    <t>(内数)</t>
    <rPh sb="1" eb="2">
      <t>ナイ</t>
    </rPh>
    <rPh sb="2" eb="3">
      <t>スウ</t>
    </rPh>
    <phoneticPr fontId="16"/>
  </si>
  <si>
    <t>(別掲)</t>
    <rPh sb="1" eb="3">
      <t>ベッケイ</t>
    </rPh>
    <phoneticPr fontId="16"/>
  </si>
  <si>
    <t>県　　　　計</t>
    <rPh sb="0" eb="1">
      <t>ケン</t>
    </rPh>
    <rPh sb="5" eb="6">
      <t>ケイ</t>
    </rPh>
    <phoneticPr fontId="16"/>
  </si>
  <si>
    <t>消　防　本　部　設　置　市</t>
    <rPh sb="0" eb="1">
      <t>ケ</t>
    </rPh>
    <rPh sb="2" eb="3">
      <t>ボウ</t>
    </rPh>
    <rPh sb="4" eb="5">
      <t>ホン</t>
    </rPh>
    <rPh sb="6" eb="7">
      <t>ブ</t>
    </rPh>
    <rPh sb="8" eb="9">
      <t>セツ</t>
    </rPh>
    <rPh sb="10" eb="11">
      <t>チ</t>
    </rPh>
    <rPh sb="12" eb="13">
      <t>シ</t>
    </rPh>
    <phoneticPr fontId="16"/>
  </si>
  <si>
    <t>高知市</t>
    <rPh sb="0" eb="1">
      <t>タカ</t>
    </rPh>
    <rPh sb="1" eb="2">
      <t>チ</t>
    </rPh>
    <rPh sb="2" eb="3">
      <t>シ</t>
    </rPh>
    <phoneticPr fontId="16"/>
  </si>
  <si>
    <t>室戸市</t>
    <rPh sb="0" eb="1">
      <t>ムロ</t>
    </rPh>
    <rPh sb="1" eb="2">
      <t>ト</t>
    </rPh>
    <rPh sb="2" eb="3">
      <t>シ</t>
    </rPh>
    <phoneticPr fontId="16"/>
  </si>
  <si>
    <t>安芸市</t>
    <rPh sb="0" eb="2">
      <t>アキ</t>
    </rPh>
    <rPh sb="2" eb="3">
      <t>シ</t>
    </rPh>
    <phoneticPr fontId="16"/>
  </si>
  <si>
    <t>香南市</t>
    <rPh sb="0" eb="3">
      <t>コウナンシ</t>
    </rPh>
    <phoneticPr fontId="16"/>
  </si>
  <si>
    <t>香美市</t>
    <rPh sb="0" eb="3">
      <t>カミシ</t>
    </rPh>
    <phoneticPr fontId="16"/>
  </si>
  <si>
    <t>南国市</t>
    <rPh sb="0" eb="3">
      <t>ナンコクシ</t>
    </rPh>
    <phoneticPr fontId="16"/>
  </si>
  <si>
    <t>土佐市</t>
    <rPh sb="0" eb="3">
      <t>トサシ</t>
    </rPh>
    <phoneticPr fontId="16"/>
  </si>
  <si>
    <t>土佐清水市</t>
    <rPh sb="0" eb="5">
      <t>トサシミズシ</t>
    </rPh>
    <phoneticPr fontId="16"/>
  </si>
  <si>
    <t>消　　　防　　　組　　　合</t>
    <rPh sb="0" eb="1">
      <t>ショウ</t>
    </rPh>
    <rPh sb="4" eb="5">
      <t>ボウ</t>
    </rPh>
    <rPh sb="8" eb="9">
      <t>クミ</t>
    </rPh>
    <rPh sb="12" eb="13">
      <t>ゴウ</t>
    </rPh>
    <phoneticPr fontId="16"/>
  </si>
  <si>
    <t>高幡消防組合</t>
    <rPh sb="0" eb="1">
      <t>コウ</t>
    </rPh>
    <rPh sb="1" eb="2">
      <t>バン</t>
    </rPh>
    <rPh sb="2" eb="4">
      <t>ショウボウ</t>
    </rPh>
    <rPh sb="4" eb="6">
      <t>クミアイ</t>
    </rPh>
    <phoneticPr fontId="16"/>
  </si>
  <si>
    <t>中芸広域連合</t>
    <rPh sb="0" eb="1">
      <t>チュウ</t>
    </rPh>
    <rPh sb="1" eb="2">
      <t>ゲイ</t>
    </rPh>
    <rPh sb="2" eb="4">
      <t>コウイキ</t>
    </rPh>
    <rPh sb="4" eb="6">
      <t>レンゴウ</t>
    </rPh>
    <phoneticPr fontId="16"/>
  </si>
  <si>
    <t>高吾北広域町村事務組合</t>
    <rPh sb="0" eb="11">
      <t>コウゴホク</t>
    </rPh>
    <phoneticPr fontId="16"/>
  </si>
  <si>
    <t>仁淀消防組合</t>
    <rPh sb="0" eb="2">
      <t>ニヨド</t>
    </rPh>
    <rPh sb="2" eb="4">
      <t>ショウボウ</t>
    </rPh>
    <rPh sb="4" eb="6">
      <t>クミアイ</t>
    </rPh>
    <phoneticPr fontId="16"/>
  </si>
  <si>
    <t>嶺北広域行政事務組合</t>
    <rPh sb="0" eb="10">
      <t>レイホク</t>
    </rPh>
    <phoneticPr fontId="16"/>
  </si>
  <si>
    <t>幡多中央消防組合</t>
    <rPh sb="0" eb="2">
      <t>ハタ</t>
    </rPh>
    <rPh sb="2" eb="4">
      <t>チュウオウ</t>
    </rPh>
    <rPh sb="4" eb="6">
      <t>ショウボウ</t>
    </rPh>
    <rPh sb="6" eb="8">
      <t>クミアイ</t>
    </rPh>
    <phoneticPr fontId="16"/>
  </si>
  <si>
    <t>幡多西部消防組合</t>
    <rPh sb="0" eb="2">
      <t>ハタ</t>
    </rPh>
    <rPh sb="2" eb="4">
      <t>セイブ</t>
    </rPh>
    <rPh sb="4" eb="6">
      <t>ショウボウ</t>
    </rPh>
    <rPh sb="6" eb="8">
      <t>クミアイ</t>
    </rPh>
    <phoneticPr fontId="16"/>
  </si>
  <si>
    <t>第17表　救急活動の状況　（H27.1.1～12.31）</t>
    <rPh sb="0" eb="1">
      <t>ダイ</t>
    </rPh>
    <rPh sb="3" eb="4">
      <t>ヒョウ</t>
    </rPh>
    <rPh sb="5" eb="7">
      <t>キュウキュウ</t>
    </rPh>
    <rPh sb="7" eb="9">
      <t>カツドウ</t>
    </rPh>
    <rPh sb="10" eb="12">
      <t>ジョウキョウ</t>
    </rPh>
    <phoneticPr fontId="16"/>
  </si>
  <si>
    <t>事　 故　 種　 別　 救　 急　 出　 場 　件 　数</t>
    <rPh sb="0" eb="1">
      <t>コト</t>
    </rPh>
    <rPh sb="3" eb="4">
      <t>ユエ</t>
    </rPh>
    <rPh sb="6" eb="7">
      <t>タネ</t>
    </rPh>
    <rPh sb="9" eb="10">
      <t>ベツ</t>
    </rPh>
    <rPh sb="12" eb="13">
      <t>スク</t>
    </rPh>
    <rPh sb="15" eb="16">
      <t>キュウ</t>
    </rPh>
    <rPh sb="18" eb="19">
      <t>デ</t>
    </rPh>
    <rPh sb="21" eb="22">
      <t>バ</t>
    </rPh>
    <rPh sb="24" eb="25">
      <t>ケン</t>
    </rPh>
    <rPh sb="27" eb="28">
      <t>カズ</t>
    </rPh>
    <phoneticPr fontId="16"/>
  </si>
  <si>
    <t>事　　故　　種　　別　　搬　　送　　人　　員</t>
    <rPh sb="0" eb="1">
      <t>コト</t>
    </rPh>
    <rPh sb="3" eb="4">
      <t>ユエ</t>
    </rPh>
    <rPh sb="6" eb="7">
      <t>タネ</t>
    </rPh>
    <rPh sb="9" eb="10">
      <t>ベツ</t>
    </rPh>
    <rPh sb="12" eb="13">
      <t>ハコ</t>
    </rPh>
    <rPh sb="15" eb="16">
      <t>ソウ</t>
    </rPh>
    <rPh sb="18" eb="19">
      <t>ヒト</t>
    </rPh>
    <rPh sb="21" eb="22">
      <t>イン</t>
    </rPh>
    <phoneticPr fontId="16"/>
  </si>
  <si>
    <t>そ　　の　　他</t>
    <rPh sb="6" eb="7">
      <t>タ</t>
    </rPh>
    <phoneticPr fontId="16"/>
  </si>
  <si>
    <t>火災</t>
    <rPh sb="0" eb="2">
      <t>カサイ</t>
    </rPh>
    <phoneticPr fontId="16"/>
  </si>
  <si>
    <t>自然災害</t>
    <rPh sb="0" eb="2">
      <t>シゼン</t>
    </rPh>
    <rPh sb="2" eb="4">
      <t>サイガイ</t>
    </rPh>
    <phoneticPr fontId="16"/>
  </si>
  <si>
    <t>水難</t>
    <rPh sb="0" eb="2">
      <t>スイナン</t>
    </rPh>
    <phoneticPr fontId="16"/>
  </si>
  <si>
    <t>交通事故</t>
    <rPh sb="0" eb="2">
      <t>コウツウ</t>
    </rPh>
    <rPh sb="2" eb="4">
      <t>ジコ</t>
    </rPh>
    <phoneticPr fontId="16"/>
  </si>
  <si>
    <t>労働災害</t>
    <rPh sb="0" eb="2">
      <t>ロウドウ</t>
    </rPh>
    <rPh sb="2" eb="4">
      <t>サイガイ</t>
    </rPh>
    <phoneticPr fontId="16"/>
  </si>
  <si>
    <t>運動競技</t>
    <rPh sb="0" eb="2">
      <t>ウンドウ</t>
    </rPh>
    <rPh sb="2" eb="4">
      <t>キョウギ</t>
    </rPh>
    <phoneticPr fontId="16"/>
  </si>
  <si>
    <t>一般負傷</t>
    <rPh sb="0" eb="2">
      <t>イッパン</t>
    </rPh>
    <rPh sb="2" eb="4">
      <t>フショウ</t>
    </rPh>
    <phoneticPr fontId="16"/>
  </si>
  <si>
    <t>加害</t>
    <rPh sb="0" eb="2">
      <t>カガイ</t>
    </rPh>
    <phoneticPr fontId="16"/>
  </si>
  <si>
    <t>自損行為</t>
    <rPh sb="0" eb="1">
      <t>ジ</t>
    </rPh>
    <rPh sb="1" eb="2">
      <t>ソン</t>
    </rPh>
    <rPh sb="2" eb="4">
      <t>コウイ</t>
    </rPh>
    <phoneticPr fontId="16"/>
  </si>
  <si>
    <t>急病</t>
    <rPh sb="0" eb="2">
      <t>キュウビョウ</t>
    </rPh>
    <phoneticPr fontId="16"/>
  </si>
  <si>
    <t>転院搬送</t>
    <rPh sb="0" eb="2">
      <t>テンイン</t>
    </rPh>
    <rPh sb="2" eb="4">
      <t>ハンソウ</t>
    </rPh>
    <phoneticPr fontId="16"/>
  </si>
  <si>
    <t>医師搬送</t>
    <rPh sb="0" eb="2">
      <t>イシ</t>
    </rPh>
    <rPh sb="2" eb="4">
      <t>ハンソウ</t>
    </rPh>
    <phoneticPr fontId="16"/>
  </si>
  <si>
    <t>資機材等輸送</t>
    <rPh sb="0" eb="1">
      <t>シ</t>
    </rPh>
    <rPh sb="1" eb="4">
      <t>キザイナド</t>
    </rPh>
    <rPh sb="4" eb="6">
      <t>ユソウ</t>
    </rPh>
    <phoneticPr fontId="16"/>
  </si>
  <si>
    <t>その他</t>
    <rPh sb="2" eb="3">
      <t>タ</t>
    </rPh>
    <phoneticPr fontId="16"/>
  </si>
  <si>
    <t>の</t>
    <phoneticPr fontId="16"/>
  </si>
  <si>
    <t>他</t>
    <rPh sb="0" eb="1">
      <t>タ</t>
    </rPh>
    <phoneticPr fontId="16"/>
  </si>
  <si>
    <t>県　　　　　計</t>
    <rPh sb="0" eb="1">
      <t>ケン</t>
    </rPh>
    <rPh sb="6" eb="7">
      <t>ケイ</t>
    </rPh>
    <phoneticPr fontId="16"/>
  </si>
  <si>
    <t>第18表　民間防火組織一覧表（H28.4.1現在）</t>
    <rPh sb="0" eb="1">
      <t>ダイ</t>
    </rPh>
    <rPh sb="3" eb="4">
      <t>ヒョウ</t>
    </rPh>
    <rPh sb="5" eb="7">
      <t>ミンカン</t>
    </rPh>
    <rPh sb="7" eb="9">
      <t>ボウカ</t>
    </rPh>
    <rPh sb="9" eb="11">
      <t>ソシキ</t>
    </rPh>
    <rPh sb="11" eb="13">
      <t>イチラン</t>
    </rPh>
    <rPh sb="13" eb="14">
      <t>ヒョウ</t>
    </rPh>
    <rPh sb="22" eb="24">
      <t>ゲンザイ</t>
    </rPh>
    <phoneticPr fontId="16"/>
  </si>
  <si>
    <t>合　　計</t>
    <rPh sb="0" eb="1">
      <t>ゴウ</t>
    </rPh>
    <rPh sb="3" eb="4">
      <t>ケイ</t>
    </rPh>
    <phoneticPr fontId="16"/>
  </si>
  <si>
    <t xml:space="preserve"> 幼年消防クラブ</t>
    <rPh sb="1" eb="3">
      <t>ヨウネン</t>
    </rPh>
    <rPh sb="3" eb="5">
      <t>ショウボウ</t>
    </rPh>
    <phoneticPr fontId="16"/>
  </si>
  <si>
    <t xml:space="preserve"> 少年消防クラブ</t>
    <rPh sb="1" eb="3">
      <t>ショウネン</t>
    </rPh>
    <rPh sb="3" eb="5">
      <t>ショウボウ</t>
    </rPh>
    <phoneticPr fontId="16"/>
  </si>
  <si>
    <t xml:space="preserve"> 女性防火クラブ</t>
    <rPh sb="1" eb="3">
      <t>ジョセイ</t>
    </rPh>
    <rPh sb="3" eb="5">
      <t>ボウカ</t>
    </rPh>
    <phoneticPr fontId="16"/>
  </si>
  <si>
    <t>クラブ数</t>
    <rPh sb="3" eb="4">
      <t>スウ</t>
    </rPh>
    <phoneticPr fontId="16"/>
  </si>
  <si>
    <t>人数</t>
    <rPh sb="0" eb="2">
      <t>ニンズウ</t>
    </rPh>
    <phoneticPr fontId="16"/>
  </si>
  <si>
    <t>町村事務組合
高吾北広域</t>
    <rPh sb="0" eb="2">
      <t>チョウソン</t>
    </rPh>
    <rPh sb="2" eb="4">
      <t>ジム</t>
    </rPh>
    <rPh sb="4" eb="6">
      <t>クミアイ</t>
    </rPh>
    <phoneticPr fontId="16"/>
  </si>
  <si>
    <t>本　部　計</t>
    <rPh sb="0" eb="1">
      <t>ホン</t>
    </rPh>
    <rPh sb="2" eb="3">
      <t>ブ</t>
    </rPh>
    <rPh sb="4" eb="5">
      <t>ケイ</t>
    </rPh>
    <phoneticPr fontId="16"/>
  </si>
  <si>
    <t>高知市</t>
    <rPh sb="0" eb="3">
      <t>コウチシ</t>
    </rPh>
    <phoneticPr fontId="16"/>
  </si>
  <si>
    <t>仁淀川町</t>
    <rPh sb="0" eb="3">
      <t>ニヨドガワ</t>
    </rPh>
    <rPh sb="3" eb="4">
      <t>チョウ</t>
    </rPh>
    <phoneticPr fontId="16"/>
  </si>
  <si>
    <t>消防本部設置市</t>
    <rPh sb="0" eb="2">
      <t>ショウボウ</t>
    </rPh>
    <rPh sb="2" eb="4">
      <t>ホンブ</t>
    </rPh>
    <rPh sb="4" eb="6">
      <t>セッチ</t>
    </rPh>
    <rPh sb="6" eb="7">
      <t>シ</t>
    </rPh>
    <phoneticPr fontId="16"/>
  </si>
  <si>
    <t>室戸市</t>
    <rPh sb="0" eb="2">
      <t>ムロト</t>
    </rPh>
    <rPh sb="2" eb="3">
      <t>シ</t>
    </rPh>
    <phoneticPr fontId="16"/>
  </si>
  <si>
    <t>佐川町</t>
    <rPh sb="0" eb="3">
      <t>サカワチョウ</t>
    </rPh>
    <phoneticPr fontId="16"/>
  </si>
  <si>
    <t>安芸市</t>
    <rPh sb="0" eb="3">
      <t>アキシ</t>
    </rPh>
    <phoneticPr fontId="16"/>
  </si>
  <si>
    <t>越知町</t>
    <rPh sb="0" eb="3">
      <t>オチチョウ</t>
    </rPh>
    <phoneticPr fontId="16"/>
  </si>
  <si>
    <t>いの町</t>
    <rPh sb="2" eb="3">
      <t>チョウ</t>
    </rPh>
    <phoneticPr fontId="16"/>
  </si>
  <si>
    <t>日高村</t>
    <rPh sb="0" eb="3">
      <t>ヒダカムラ</t>
    </rPh>
    <phoneticPr fontId="16"/>
  </si>
  <si>
    <t>嶺北広域行政事務組合</t>
    <rPh sb="0" eb="1">
      <t>レイ</t>
    </rPh>
    <rPh sb="1" eb="2">
      <t>ホク</t>
    </rPh>
    <rPh sb="2" eb="4">
      <t>コウイキ</t>
    </rPh>
    <rPh sb="4" eb="6">
      <t>ギョウセイ</t>
    </rPh>
    <rPh sb="6" eb="8">
      <t>ジム</t>
    </rPh>
    <rPh sb="8" eb="10">
      <t>クミアイ</t>
    </rPh>
    <phoneticPr fontId="16"/>
  </si>
  <si>
    <t>本山町</t>
    <rPh sb="0" eb="3">
      <t>モトヤマチョウ</t>
    </rPh>
    <phoneticPr fontId="16"/>
  </si>
  <si>
    <t>大豊町</t>
    <rPh sb="0" eb="3">
      <t>オオトヨチョウ</t>
    </rPh>
    <phoneticPr fontId="16"/>
  </si>
  <si>
    <t>高
幡
消
防
組
合</t>
    <rPh sb="0" eb="1">
      <t>コウ</t>
    </rPh>
    <rPh sb="2" eb="3">
      <t>バン</t>
    </rPh>
    <rPh sb="4" eb="5">
      <t>ケ</t>
    </rPh>
    <rPh sb="6" eb="7">
      <t>ボウ</t>
    </rPh>
    <rPh sb="8" eb="9">
      <t>クミ</t>
    </rPh>
    <rPh sb="10" eb="11">
      <t>ゴウ</t>
    </rPh>
    <phoneticPr fontId="16"/>
  </si>
  <si>
    <t>土佐町</t>
    <rPh sb="0" eb="3">
      <t>トサチョウ</t>
    </rPh>
    <phoneticPr fontId="16"/>
  </si>
  <si>
    <t>須崎市</t>
    <rPh sb="0" eb="3">
      <t>スサキシ</t>
    </rPh>
    <phoneticPr fontId="16"/>
  </si>
  <si>
    <t>大川村</t>
    <rPh sb="0" eb="3">
      <t>オオカワムラ</t>
    </rPh>
    <phoneticPr fontId="16"/>
  </si>
  <si>
    <t>中土佐町</t>
    <rPh sb="0" eb="4">
      <t>ナカトサチョウ</t>
    </rPh>
    <phoneticPr fontId="16"/>
  </si>
  <si>
    <t>消防組合
幡多中央</t>
    <rPh sb="0" eb="2">
      <t>ショウボウ</t>
    </rPh>
    <rPh sb="2" eb="4">
      <t>クミアイ</t>
    </rPh>
    <phoneticPr fontId="16"/>
  </si>
  <si>
    <t>四万十市</t>
    <rPh sb="0" eb="4">
      <t>シマントシ</t>
    </rPh>
    <phoneticPr fontId="16"/>
  </si>
  <si>
    <t>黒潮町</t>
    <rPh sb="0" eb="3">
      <t>クロシオチョウ</t>
    </rPh>
    <phoneticPr fontId="16"/>
  </si>
  <si>
    <t>梼原町</t>
    <rPh sb="0" eb="2">
      <t>ユスハラ</t>
    </rPh>
    <rPh sb="2" eb="3">
      <t>チョウ</t>
    </rPh>
    <phoneticPr fontId="16"/>
  </si>
  <si>
    <t>中芸広域連合</t>
    <rPh sb="0" eb="1">
      <t>ナカ</t>
    </rPh>
    <rPh sb="1" eb="2">
      <t>ゲイ</t>
    </rPh>
    <rPh sb="2" eb="4">
      <t>コウイキ</t>
    </rPh>
    <rPh sb="4" eb="6">
      <t>レンゴウ</t>
    </rPh>
    <phoneticPr fontId="16"/>
  </si>
  <si>
    <t>宿毛市</t>
    <rPh sb="0" eb="3">
      <t>スクモシ</t>
    </rPh>
    <phoneticPr fontId="16"/>
  </si>
  <si>
    <t>芸</t>
    <rPh sb="0" eb="1">
      <t>ゲイ</t>
    </rPh>
    <phoneticPr fontId="16"/>
  </si>
  <si>
    <t>大月町</t>
    <rPh sb="0" eb="3">
      <t>オオツキチョウ</t>
    </rPh>
    <phoneticPr fontId="16"/>
  </si>
  <si>
    <t>広</t>
    <rPh sb="0" eb="1">
      <t>ヒロ</t>
    </rPh>
    <phoneticPr fontId="16"/>
  </si>
  <si>
    <t>田野町</t>
    <rPh sb="0" eb="2">
      <t>タノ</t>
    </rPh>
    <rPh sb="2" eb="3">
      <t>チョウ</t>
    </rPh>
    <phoneticPr fontId="16"/>
  </si>
  <si>
    <t>三原村</t>
    <rPh sb="0" eb="3">
      <t>ミハラムラ</t>
    </rPh>
    <phoneticPr fontId="16"/>
  </si>
  <si>
    <t>域</t>
    <rPh sb="0" eb="1">
      <t>イキ</t>
    </rPh>
    <phoneticPr fontId="16"/>
  </si>
  <si>
    <t>組合消防本部計</t>
    <rPh sb="0" eb="2">
      <t>クミアイ</t>
    </rPh>
    <rPh sb="2" eb="4">
      <t>ショウボウ</t>
    </rPh>
    <rPh sb="4" eb="6">
      <t>ホンブ</t>
    </rPh>
    <rPh sb="6" eb="7">
      <t>ケイ</t>
    </rPh>
    <phoneticPr fontId="16"/>
  </si>
  <si>
    <t>連</t>
    <rPh sb="0" eb="1">
      <t>レン</t>
    </rPh>
    <phoneticPr fontId="16"/>
  </si>
  <si>
    <t>北川村</t>
    <rPh sb="0" eb="2">
      <t>キタガワ</t>
    </rPh>
    <rPh sb="2" eb="3">
      <t>ムラ</t>
    </rPh>
    <phoneticPr fontId="16"/>
  </si>
  <si>
    <t>東洋町</t>
    <rPh sb="0" eb="2">
      <t>トウヨウ</t>
    </rPh>
    <rPh sb="2" eb="3">
      <t>チョウ</t>
    </rPh>
    <phoneticPr fontId="16"/>
  </si>
  <si>
    <t>合</t>
    <rPh sb="0" eb="1">
      <t>ゴウ</t>
    </rPh>
    <phoneticPr fontId="16"/>
  </si>
  <si>
    <t>馬路村</t>
    <rPh sb="0" eb="3">
      <t>ウマジムラ</t>
    </rPh>
    <phoneticPr fontId="16"/>
  </si>
  <si>
    <t>芸西村</t>
    <rPh sb="0" eb="3">
      <t>ゲイセイムラ</t>
    </rPh>
    <phoneticPr fontId="16"/>
  </si>
  <si>
    <t>２町村計</t>
    <rPh sb="1" eb="3">
      <t>チョウソン</t>
    </rPh>
    <rPh sb="3" eb="4">
      <t>ケイ</t>
    </rPh>
    <phoneticPr fontId="16"/>
  </si>
  <si>
    <t xml:space="preserve">第19表　防火対象物の状況        </t>
    <rPh sb="0" eb="1">
      <t>ダイ</t>
    </rPh>
    <rPh sb="3" eb="4">
      <t>ヒョウ</t>
    </rPh>
    <rPh sb="5" eb="7">
      <t>ボウカ</t>
    </rPh>
    <rPh sb="7" eb="10">
      <t>タイショウブツ</t>
    </rPh>
    <rPh sb="11" eb="13">
      <t>ジョウキョウ</t>
    </rPh>
    <phoneticPr fontId="5"/>
  </si>
  <si>
    <t>（H28.3.31現在）</t>
    <rPh sb="9" eb="11">
      <t>ゲンザイ</t>
    </rPh>
    <phoneticPr fontId="5"/>
  </si>
  <si>
    <t>令別表第１の区分</t>
    <rPh sb="0" eb="1">
      <t>レイ</t>
    </rPh>
    <rPh sb="1" eb="3">
      <t>ベッピョウ</t>
    </rPh>
    <rPh sb="3" eb="4">
      <t>ダイ</t>
    </rPh>
    <rPh sb="6" eb="8">
      <t>クブン</t>
    </rPh>
    <phoneticPr fontId="5"/>
  </si>
  <si>
    <t>（１）</t>
    <phoneticPr fontId="5"/>
  </si>
  <si>
    <t>（２）</t>
  </si>
  <si>
    <t>（３）</t>
  </si>
  <si>
    <t>（４）</t>
    <phoneticPr fontId="5"/>
  </si>
  <si>
    <t>（５）</t>
    <phoneticPr fontId="5"/>
  </si>
  <si>
    <t>（６）</t>
    <phoneticPr fontId="5"/>
  </si>
  <si>
    <t>（７）</t>
    <phoneticPr fontId="5"/>
  </si>
  <si>
    <t>（８）</t>
    <phoneticPr fontId="5"/>
  </si>
  <si>
    <t>（９）</t>
    <phoneticPr fontId="5"/>
  </si>
  <si>
    <t>（10）</t>
    <phoneticPr fontId="5"/>
  </si>
  <si>
    <t>（11）</t>
    <phoneticPr fontId="5"/>
  </si>
  <si>
    <t>（12）</t>
    <phoneticPr fontId="5"/>
  </si>
  <si>
    <t>（13）</t>
  </si>
  <si>
    <t>（14）</t>
    <phoneticPr fontId="5"/>
  </si>
  <si>
    <t>（15）</t>
    <phoneticPr fontId="5"/>
  </si>
  <si>
    <t>（16）</t>
    <phoneticPr fontId="5"/>
  </si>
  <si>
    <t>(16</t>
    <phoneticPr fontId="5"/>
  </si>
  <si>
    <t>（17）</t>
    <phoneticPr fontId="5"/>
  </si>
  <si>
    <t>（18）</t>
    <phoneticPr fontId="5"/>
  </si>
  <si>
    <t>（19）</t>
    <phoneticPr fontId="5"/>
  </si>
  <si>
    <t>（20)</t>
    <phoneticPr fontId="5"/>
  </si>
  <si>
    <t>イ</t>
    <phoneticPr fontId="5"/>
  </si>
  <si>
    <t>ロ</t>
    <phoneticPr fontId="5"/>
  </si>
  <si>
    <t>ハ</t>
    <phoneticPr fontId="5"/>
  </si>
  <si>
    <t>ニ</t>
    <phoneticPr fontId="5"/>
  </si>
  <si>
    <t xml:space="preserve"> の2)</t>
    <phoneticPr fontId="5"/>
  </si>
  <si>
    <t xml:space="preserve"> の3)</t>
    <phoneticPr fontId="5"/>
  </si>
  <si>
    <t>階層区分</t>
    <rPh sb="0" eb="2">
      <t>カイソウ</t>
    </rPh>
    <rPh sb="2" eb="4">
      <t>クブン</t>
    </rPh>
    <phoneticPr fontId="5"/>
  </si>
  <si>
    <r>
      <t>５階未満</t>
    </r>
    <r>
      <rPr>
        <sz val="6"/>
        <rFont val="ＭＳ ゴシック"/>
        <family val="3"/>
        <charset val="128"/>
      </rPr>
      <t>（地下のみを除く）</t>
    </r>
    <rPh sb="1" eb="2">
      <t>カイ</t>
    </rPh>
    <rPh sb="2" eb="4">
      <t>ミマン</t>
    </rPh>
    <rPh sb="5" eb="7">
      <t>チカ</t>
    </rPh>
    <rPh sb="10" eb="11">
      <t>ノゾ</t>
    </rPh>
    <phoneticPr fontId="5"/>
  </si>
  <si>
    <t>５階以上</t>
    <rPh sb="1" eb="4">
      <t>カイイジョウ</t>
    </rPh>
    <phoneticPr fontId="5"/>
  </si>
  <si>
    <t>地下のみ</t>
    <rPh sb="0" eb="2">
      <t>チカ</t>
    </rPh>
    <phoneticPr fontId="5"/>
  </si>
  <si>
    <t>町村事務組合
高吾北広域</t>
    <rPh sb="0" eb="2">
      <t>チョウソン</t>
    </rPh>
    <rPh sb="2" eb="4">
      <t>ジム</t>
    </rPh>
    <rPh sb="4" eb="6">
      <t>クミアイ</t>
    </rPh>
    <phoneticPr fontId="5"/>
  </si>
  <si>
    <t>仁淀川町</t>
    <rPh sb="0" eb="3">
      <t>ニヨドガワ</t>
    </rPh>
    <rPh sb="3" eb="4">
      <t>チョウ</t>
    </rPh>
    <phoneticPr fontId="5"/>
  </si>
  <si>
    <t>組合
仁淀消防</t>
    <rPh sb="3" eb="5">
      <t>ニヨド</t>
    </rPh>
    <rPh sb="5" eb="7">
      <t>ショウボウ</t>
    </rPh>
    <phoneticPr fontId="5"/>
  </si>
  <si>
    <t>事務組合
嶺北広域行政</t>
    <rPh sb="0" eb="2">
      <t>ジム</t>
    </rPh>
    <rPh sb="2" eb="4">
      <t>クミアイ</t>
    </rPh>
    <phoneticPr fontId="5"/>
  </si>
  <si>
    <t>第20表　防火管理の状況</t>
    <rPh sb="0" eb="1">
      <t>ダイ</t>
    </rPh>
    <rPh sb="3" eb="4">
      <t>ヒョウ</t>
    </rPh>
    <rPh sb="5" eb="7">
      <t>ボウカ</t>
    </rPh>
    <rPh sb="7" eb="9">
      <t>カンリ</t>
    </rPh>
    <rPh sb="10" eb="12">
      <t>ジョウキョウ</t>
    </rPh>
    <phoneticPr fontId="5"/>
  </si>
  <si>
    <t>(16 
の2)</t>
    <phoneticPr fontId="5"/>
  </si>
  <si>
    <t xml:space="preserve"> 項目</t>
    <rPh sb="1" eb="3">
      <t>コウモク</t>
    </rPh>
    <phoneticPr fontId="5"/>
  </si>
  <si>
    <t>甲</t>
    <rPh sb="0" eb="1">
      <t>コウ</t>
    </rPh>
    <phoneticPr fontId="5"/>
  </si>
  <si>
    <t>第８条対象物</t>
    <rPh sb="0" eb="1">
      <t>ダイ</t>
    </rPh>
    <rPh sb="2" eb="3">
      <t>ジョウ</t>
    </rPh>
    <rPh sb="3" eb="6">
      <t>タイショウブツ</t>
    </rPh>
    <phoneticPr fontId="5"/>
  </si>
  <si>
    <t>乙</t>
    <rPh sb="0" eb="1">
      <t>オツ</t>
    </rPh>
    <phoneticPr fontId="5"/>
  </si>
  <si>
    <t>（注１）</t>
    <rPh sb="1" eb="2">
      <t>チュウ</t>
    </rPh>
    <phoneticPr fontId="5"/>
  </si>
  <si>
    <t>防火管理者届出済</t>
    <rPh sb="0" eb="2">
      <t>ボウカ</t>
    </rPh>
    <rPh sb="2" eb="5">
      <t>カンリシャ</t>
    </rPh>
    <rPh sb="5" eb="7">
      <t>トドケデ</t>
    </rPh>
    <rPh sb="7" eb="8">
      <t>ズ</t>
    </rPh>
    <phoneticPr fontId="5"/>
  </si>
  <si>
    <t>（注２）</t>
    <rPh sb="1" eb="2">
      <t>チュウ</t>
    </rPh>
    <phoneticPr fontId="5"/>
  </si>
  <si>
    <t>消防計画届出済</t>
    <rPh sb="0" eb="2">
      <t>ショウボウ</t>
    </rPh>
    <rPh sb="2" eb="4">
      <t>ケイカク</t>
    </rPh>
    <rPh sb="4" eb="6">
      <t>トドケデ</t>
    </rPh>
    <rPh sb="6" eb="7">
      <t>ズ</t>
    </rPh>
    <phoneticPr fontId="5"/>
  </si>
  <si>
    <t>（注３）</t>
    <rPh sb="1" eb="2">
      <t>チュウ</t>
    </rPh>
    <phoneticPr fontId="5"/>
  </si>
  <si>
    <t>（注１）管理権原者が２以上に分かれている対象物を含む。</t>
    <rPh sb="1" eb="2">
      <t>チュウ</t>
    </rPh>
    <rPh sb="4" eb="6">
      <t>カンリ</t>
    </rPh>
    <rPh sb="6" eb="7">
      <t>ケン</t>
    </rPh>
    <rPh sb="7" eb="8">
      <t>ハラ</t>
    </rPh>
    <rPh sb="8" eb="9">
      <t>シャ</t>
    </rPh>
    <rPh sb="11" eb="13">
      <t>イジョウ</t>
    </rPh>
    <rPh sb="14" eb="15">
      <t>ワ</t>
    </rPh>
    <rPh sb="20" eb="23">
      <t>タイショウブツ</t>
    </rPh>
    <rPh sb="24" eb="25">
      <t>フク</t>
    </rPh>
    <phoneticPr fontId="5"/>
  </si>
  <si>
    <t>（注２）防火管理者は、完全に選任されているもののみの数である。</t>
    <rPh sb="1" eb="2">
      <t>チュウ</t>
    </rPh>
    <rPh sb="4" eb="6">
      <t>ボウカ</t>
    </rPh>
    <rPh sb="6" eb="9">
      <t>カンリシャ</t>
    </rPh>
    <rPh sb="11" eb="13">
      <t>カンゼン</t>
    </rPh>
    <rPh sb="14" eb="16">
      <t>センニン</t>
    </rPh>
    <rPh sb="26" eb="27">
      <t>カズ</t>
    </rPh>
    <phoneticPr fontId="5"/>
  </si>
  <si>
    <t>（注３）消防計画は、全体の消防計画届出済みのもののみの数である。</t>
    <rPh sb="1" eb="2">
      <t>チュウ</t>
    </rPh>
    <rPh sb="4" eb="6">
      <t>ショウボウ</t>
    </rPh>
    <rPh sb="6" eb="8">
      <t>ケイカク</t>
    </rPh>
    <rPh sb="10" eb="12">
      <t>ゼンタイ</t>
    </rPh>
    <rPh sb="13" eb="15">
      <t>ショウボウ</t>
    </rPh>
    <rPh sb="15" eb="17">
      <t>ケイカク</t>
    </rPh>
    <rPh sb="17" eb="19">
      <t>トドケデ</t>
    </rPh>
    <rPh sb="19" eb="20">
      <t>ズ</t>
    </rPh>
    <rPh sb="27" eb="28">
      <t>カズ</t>
    </rPh>
    <phoneticPr fontId="5"/>
  </si>
  <si>
    <t>第21表　自動火災報知設備及び屋内消火栓設備の設置状況</t>
    <rPh sb="0" eb="1">
      <t>ダイ</t>
    </rPh>
    <rPh sb="3" eb="4">
      <t>ヒョウ</t>
    </rPh>
    <rPh sb="5" eb="7">
      <t>ジドウ</t>
    </rPh>
    <rPh sb="7" eb="9">
      <t>カサイ</t>
    </rPh>
    <rPh sb="9" eb="11">
      <t>ホウチ</t>
    </rPh>
    <rPh sb="11" eb="13">
      <t>セツビ</t>
    </rPh>
    <rPh sb="13" eb="14">
      <t>オヨ</t>
    </rPh>
    <rPh sb="15" eb="17">
      <t>オクナイ</t>
    </rPh>
    <rPh sb="17" eb="20">
      <t>ショウカセン</t>
    </rPh>
    <rPh sb="20" eb="22">
      <t>セツビ</t>
    </rPh>
    <rPh sb="23" eb="25">
      <t>セッチ</t>
    </rPh>
    <rPh sb="25" eb="27">
      <t>ジョウキョウ</t>
    </rPh>
    <phoneticPr fontId="5"/>
  </si>
  <si>
    <t>(16 
の3)</t>
  </si>
  <si>
    <t>ハ</t>
  </si>
  <si>
    <t>自動火災報知設備</t>
    <rPh sb="0" eb="2">
      <t>ジドウ</t>
    </rPh>
    <rPh sb="2" eb="4">
      <t>カサイ</t>
    </rPh>
    <rPh sb="4" eb="6">
      <t>ホウチ</t>
    </rPh>
    <rPh sb="6" eb="8">
      <t>セツビ</t>
    </rPh>
    <phoneticPr fontId="5"/>
  </si>
  <si>
    <t xml:space="preserve"> 対　象　物</t>
    <rPh sb="1" eb="2">
      <t>タイ</t>
    </rPh>
    <rPh sb="3" eb="4">
      <t>ゾウ</t>
    </rPh>
    <rPh sb="5" eb="6">
      <t>モノ</t>
    </rPh>
    <phoneticPr fontId="5"/>
  </si>
  <si>
    <t xml:space="preserve"> 違　　　反</t>
    <rPh sb="1" eb="2">
      <t>タガ</t>
    </rPh>
    <rPh sb="5" eb="6">
      <t>ハン</t>
    </rPh>
    <phoneticPr fontId="5"/>
  </si>
  <si>
    <t>屋内消火栓
設備</t>
    <rPh sb="0" eb="1">
      <t>ヤ</t>
    </rPh>
    <rPh sb="1" eb="2">
      <t>ウチ</t>
    </rPh>
    <rPh sb="2" eb="5">
      <t>ショウカセン</t>
    </rPh>
    <rPh sb="6" eb="7">
      <t>セツ</t>
    </rPh>
    <rPh sb="7" eb="8">
      <t>ビ</t>
    </rPh>
    <phoneticPr fontId="5"/>
  </si>
  <si>
    <t>第22表　消防用設備の点検報告の状況</t>
    <rPh sb="0" eb="1">
      <t>ダイ</t>
    </rPh>
    <rPh sb="3" eb="4">
      <t>ヒョウ</t>
    </rPh>
    <rPh sb="5" eb="8">
      <t>ショウボウヨウ</t>
    </rPh>
    <rPh sb="8" eb="10">
      <t>セツビ</t>
    </rPh>
    <rPh sb="11" eb="13">
      <t>テンケン</t>
    </rPh>
    <rPh sb="13" eb="15">
      <t>ホウコク</t>
    </rPh>
    <rPh sb="16" eb="18">
      <t>ジョウキョウ</t>
    </rPh>
    <phoneticPr fontId="5"/>
  </si>
  <si>
    <t>（H27.4.1～H28.3.31）</t>
    <phoneticPr fontId="5"/>
  </si>
  <si>
    <t>点検を要する防火対象物</t>
    <rPh sb="0" eb="2">
      <t>テンケン</t>
    </rPh>
    <rPh sb="3" eb="4">
      <t>ヨウ</t>
    </rPh>
    <rPh sb="6" eb="8">
      <t>ボウカ</t>
    </rPh>
    <rPh sb="8" eb="9">
      <t>タイ</t>
    </rPh>
    <rPh sb="9" eb="10">
      <t>ゾウ</t>
    </rPh>
    <rPh sb="10" eb="11">
      <t>モノ</t>
    </rPh>
    <phoneticPr fontId="5"/>
  </si>
  <si>
    <t>1,000㎡未満</t>
    <rPh sb="6" eb="8">
      <t>ミマン</t>
    </rPh>
    <phoneticPr fontId="5"/>
  </si>
  <si>
    <t>1,000㎡以上</t>
    <rPh sb="6" eb="8">
      <t>イジョウ</t>
    </rPh>
    <phoneticPr fontId="5"/>
  </si>
  <si>
    <t>報告済
防火対象物</t>
    <rPh sb="0" eb="1">
      <t>ホウ</t>
    </rPh>
    <rPh sb="1" eb="2">
      <t>コク</t>
    </rPh>
    <rPh sb="2" eb="3">
      <t>ズ</t>
    </rPh>
    <rPh sb="4" eb="5">
      <t>ボウ</t>
    </rPh>
    <rPh sb="5" eb="6">
      <t>ヒ</t>
    </rPh>
    <rPh sb="6" eb="7">
      <t>タイ</t>
    </rPh>
    <rPh sb="7" eb="8">
      <t>ゾウ</t>
    </rPh>
    <rPh sb="8" eb="9">
      <t>モノ</t>
    </rPh>
    <phoneticPr fontId="5"/>
  </si>
  <si>
    <t>第23表　防火対象物定期点検報告制度実施状況一覧表</t>
    <rPh sb="0" eb="1">
      <t>ダイ</t>
    </rPh>
    <rPh sb="3" eb="4">
      <t>ヒョウ</t>
    </rPh>
    <rPh sb="5" eb="7">
      <t>ボウカ</t>
    </rPh>
    <rPh sb="7" eb="10">
      <t>タイショウブツ</t>
    </rPh>
    <rPh sb="10" eb="12">
      <t>テイキ</t>
    </rPh>
    <rPh sb="12" eb="14">
      <t>テンケン</t>
    </rPh>
    <rPh sb="14" eb="16">
      <t>ホウコク</t>
    </rPh>
    <rPh sb="16" eb="18">
      <t>セイド</t>
    </rPh>
    <rPh sb="18" eb="20">
      <t>ジッシ</t>
    </rPh>
    <rPh sb="20" eb="22">
      <t>ジョウキョウ</t>
    </rPh>
    <rPh sb="22" eb="24">
      <t>イチラン</t>
    </rPh>
    <rPh sb="24" eb="25">
      <t>ヒョウ</t>
    </rPh>
    <phoneticPr fontId="5"/>
  </si>
  <si>
    <t>（H28.3.31現在）</t>
    <phoneticPr fontId="5"/>
  </si>
  <si>
    <t>該当防火対象物数</t>
    <rPh sb="0" eb="2">
      <t>ガイトウ</t>
    </rPh>
    <rPh sb="2" eb="4">
      <t>ボウカ</t>
    </rPh>
    <rPh sb="4" eb="7">
      <t>タイショウブツ</t>
    </rPh>
    <rPh sb="7" eb="8">
      <t>カズ</t>
    </rPh>
    <phoneticPr fontId="5"/>
  </si>
  <si>
    <t>点検報告済防火対象物数</t>
    <rPh sb="0" eb="2">
      <t>テンケン</t>
    </rPh>
    <rPh sb="2" eb="4">
      <t>ホウコク</t>
    </rPh>
    <rPh sb="4" eb="5">
      <t>スミ</t>
    </rPh>
    <rPh sb="5" eb="7">
      <t>ボウカ</t>
    </rPh>
    <rPh sb="7" eb="10">
      <t>タイショウブツ</t>
    </rPh>
    <rPh sb="10" eb="11">
      <t>カズ</t>
    </rPh>
    <phoneticPr fontId="5"/>
  </si>
  <si>
    <t>特例認定済防火対象物数</t>
    <rPh sb="0" eb="2">
      <t>トクレイ</t>
    </rPh>
    <rPh sb="2" eb="4">
      <t>ニンテイ</t>
    </rPh>
    <rPh sb="4" eb="5">
      <t>スミ</t>
    </rPh>
    <rPh sb="5" eb="7">
      <t>ボウカ</t>
    </rPh>
    <rPh sb="7" eb="10">
      <t>タイショウブツ</t>
    </rPh>
    <rPh sb="10" eb="11">
      <t>カズ</t>
    </rPh>
    <phoneticPr fontId="5"/>
  </si>
  <si>
    <t>点検報告件数</t>
    <rPh sb="0" eb="2">
      <t>テンケン</t>
    </rPh>
    <rPh sb="2" eb="4">
      <t>ホウコク</t>
    </rPh>
    <rPh sb="4" eb="6">
      <t>ケンスウ</t>
    </rPh>
    <phoneticPr fontId="5"/>
  </si>
  <si>
    <t>認定件数</t>
    <rPh sb="0" eb="2">
      <t>ニンテイ</t>
    </rPh>
    <rPh sb="2" eb="4">
      <t>ケンスウ</t>
    </rPh>
    <phoneticPr fontId="5"/>
  </si>
  <si>
    <t>第1号該当</t>
    <rPh sb="0" eb="1">
      <t>ダイ</t>
    </rPh>
    <rPh sb="2" eb="3">
      <t>ゴウ</t>
    </rPh>
    <rPh sb="3" eb="5">
      <t>ガイトウ</t>
    </rPh>
    <phoneticPr fontId="5"/>
  </si>
  <si>
    <t>第2号該当</t>
    <rPh sb="0" eb="1">
      <t>ダイ</t>
    </rPh>
    <rPh sb="2" eb="3">
      <t>ゴウ</t>
    </rPh>
    <rPh sb="3" eb="5">
      <t>ガイトウ</t>
    </rPh>
    <phoneticPr fontId="5"/>
  </si>
  <si>
    <t>第1号
該 当</t>
    <rPh sb="0" eb="1">
      <t>ダイ</t>
    </rPh>
    <rPh sb="2" eb="3">
      <t>ゴウ</t>
    </rPh>
    <rPh sb="4" eb="5">
      <t>ガイ</t>
    </rPh>
    <rPh sb="6" eb="7">
      <t>トウ</t>
    </rPh>
    <phoneticPr fontId="5"/>
  </si>
  <si>
    <t>第2号
該 当</t>
    <rPh sb="0" eb="1">
      <t>ダイ</t>
    </rPh>
    <rPh sb="2" eb="3">
      <t>ゴウ</t>
    </rPh>
    <rPh sb="4" eb="5">
      <t>ガイ</t>
    </rPh>
    <rPh sb="6" eb="7">
      <t>トウ</t>
    </rPh>
    <phoneticPr fontId="5"/>
  </si>
  <si>
    <t>複数
権原</t>
    <rPh sb="0" eb="2">
      <t>フクスウ</t>
    </rPh>
    <rPh sb="3" eb="4">
      <t>ケン</t>
    </rPh>
    <rPh sb="4" eb="5">
      <t>ハラ</t>
    </rPh>
    <phoneticPr fontId="5"/>
  </si>
  <si>
    <t>基準
適合</t>
    <rPh sb="0" eb="2">
      <t>キジュン</t>
    </rPh>
    <rPh sb="3" eb="5">
      <t>テキゴウ</t>
    </rPh>
    <phoneticPr fontId="5"/>
  </si>
  <si>
    <t>総　　　計</t>
    <rPh sb="0" eb="1">
      <t>ソウ</t>
    </rPh>
    <rPh sb="4" eb="5">
      <t>ケイ</t>
    </rPh>
    <phoneticPr fontId="5"/>
  </si>
  <si>
    <t>町村事務組合
高吾北広域</t>
    <rPh sb="7" eb="8">
      <t>コウ</t>
    </rPh>
    <rPh sb="8" eb="10">
      <t>ゴホク</t>
    </rPh>
    <rPh sb="10" eb="12">
      <t>コウイキ</t>
    </rPh>
    <phoneticPr fontId="5"/>
  </si>
  <si>
    <t>事務組合
嶺北広域行政</t>
    <rPh sb="5" eb="6">
      <t>レイ</t>
    </rPh>
    <rPh sb="6" eb="7">
      <t>ホク</t>
    </rPh>
    <rPh sb="7" eb="9">
      <t>コウイキ</t>
    </rPh>
    <rPh sb="9" eb="11">
      <t>ギョウセイ</t>
    </rPh>
    <phoneticPr fontId="5"/>
  </si>
  <si>
    <t>消防組合
幡多西部</t>
    <rPh sb="5" eb="7">
      <t>ハタ</t>
    </rPh>
    <rPh sb="7" eb="9">
      <t>セイブ</t>
    </rPh>
    <phoneticPr fontId="5"/>
  </si>
  <si>
    <t>第24表　消防設備士試験実施状況（H18～H27）</t>
    <rPh sb="0" eb="1">
      <t>ダイ</t>
    </rPh>
    <rPh sb="3" eb="4">
      <t>ヒョウ</t>
    </rPh>
    <rPh sb="5" eb="7">
      <t>ショウボウ</t>
    </rPh>
    <rPh sb="7" eb="9">
      <t>セツビ</t>
    </rPh>
    <rPh sb="9" eb="10">
      <t>シ</t>
    </rPh>
    <rPh sb="10" eb="12">
      <t>シケン</t>
    </rPh>
    <rPh sb="12" eb="14">
      <t>ジッシ</t>
    </rPh>
    <rPh sb="14" eb="16">
      <t>ジョウキョウ</t>
    </rPh>
    <phoneticPr fontId="5"/>
  </si>
  <si>
    <t>特類</t>
    <rPh sb="0" eb="1">
      <t>トク</t>
    </rPh>
    <rPh sb="1" eb="2">
      <t>ルイ</t>
    </rPh>
    <phoneticPr fontId="5"/>
  </si>
  <si>
    <t>第１類</t>
    <rPh sb="0" eb="1">
      <t>ダイ</t>
    </rPh>
    <rPh sb="2" eb="3">
      <t>ルイ</t>
    </rPh>
    <phoneticPr fontId="5"/>
  </si>
  <si>
    <t>第２類</t>
    <rPh sb="0" eb="1">
      <t>ダイ</t>
    </rPh>
    <rPh sb="2" eb="3">
      <t>ルイ</t>
    </rPh>
    <phoneticPr fontId="5"/>
  </si>
  <si>
    <t>第３類</t>
    <rPh sb="0" eb="1">
      <t>ダイ</t>
    </rPh>
    <rPh sb="2" eb="3">
      <t>ルイ</t>
    </rPh>
    <phoneticPr fontId="5"/>
  </si>
  <si>
    <t>第４類</t>
    <rPh sb="0" eb="1">
      <t>ダイ</t>
    </rPh>
    <rPh sb="2" eb="3">
      <t>ルイ</t>
    </rPh>
    <phoneticPr fontId="5"/>
  </si>
  <si>
    <t>第５類</t>
    <rPh sb="0" eb="1">
      <t>ダイ</t>
    </rPh>
    <rPh sb="2" eb="3">
      <t>ルイ</t>
    </rPh>
    <phoneticPr fontId="5"/>
  </si>
  <si>
    <t>第６類</t>
    <rPh sb="0" eb="1">
      <t>ダイ</t>
    </rPh>
    <rPh sb="2" eb="3">
      <t>ルイ</t>
    </rPh>
    <phoneticPr fontId="5"/>
  </si>
  <si>
    <t>第７類</t>
    <rPh sb="0" eb="1">
      <t>ダイ</t>
    </rPh>
    <rPh sb="2" eb="3">
      <t>ルイ</t>
    </rPh>
    <phoneticPr fontId="5"/>
  </si>
  <si>
    <t>年度別</t>
    <rPh sb="0" eb="2">
      <t>ネンド</t>
    </rPh>
    <rPh sb="2" eb="3">
      <t>ベツ</t>
    </rPh>
    <phoneticPr fontId="5"/>
  </si>
  <si>
    <t>区分</t>
    <rPh sb="0" eb="2">
      <t>クブン</t>
    </rPh>
    <phoneticPr fontId="5"/>
  </si>
  <si>
    <t>申請者数</t>
    <rPh sb="0" eb="3">
      <t>シンセイシャ</t>
    </rPh>
    <rPh sb="3" eb="4">
      <t>スウ</t>
    </rPh>
    <phoneticPr fontId="5"/>
  </si>
  <si>
    <t>受験者数</t>
    <rPh sb="0" eb="2">
      <t>ジュケン</t>
    </rPh>
    <rPh sb="2" eb="3">
      <t>シャ</t>
    </rPh>
    <rPh sb="3" eb="4">
      <t>スウ</t>
    </rPh>
    <phoneticPr fontId="5"/>
  </si>
  <si>
    <t>合格者数</t>
    <rPh sb="0" eb="3">
      <t>ゴウカクシャ</t>
    </rPh>
    <rPh sb="3" eb="4">
      <t>スウ</t>
    </rPh>
    <phoneticPr fontId="5"/>
  </si>
  <si>
    <t>合格率</t>
    <rPh sb="0" eb="2">
      <t>ゴウカク</t>
    </rPh>
    <rPh sb="2" eb="3">
      <t>リツ</t>
    </rPh>
    <phoneticPr fontId="5"/>
  </si>
  <si>
    <t>18年度</t>
  </si>
  <si>
    <t>甲種</t>
  </si>
  <si>
    <t>乙種</t>
  </si>
  <si>
    <t/>
  </si>
  <si>
    <t>19年度</t>
  </si>
  <si>
    <t>甲種</t>
    <rPh sb="0" eb="2">
      <t>コウシュ</t>
    </rPh>
    <phoneticPr fontId="5"/>
  </si>
  <si>
    <t>乙種</t>
    <rPh sb="0" eb="2">
      <t>オツシュ</t>
    </rPh>
    <phoneticPr fontId="5"/>
  </si>
  <si>
    <t>20年度</t>
  </si>
  <si>
    <t>21年度</t>
  </si>
  <si>
    <t>22年度</t>
  </si>
  <si>
    <t>23年度</t>
  </si>
  <si>
    <t>24年度</t>
  </si>
  <si>
    <t>25年度</t>
  </si>
  <si>
    <t>26年度</t>
    <phoneticPr fontId="5"/>
  </si>
  <si>
    <t>27年度</t>
    <phoneticPr fontId="5"/>
  </si>
  <si>
    <t>第25表　消防設備士講習実施状況（H18～H27）</t>
    <rPh sb="0" eb="1">
      <t>ダイ</t>
    </rPh>
    <rPh sb="3" eb="4">
      <t>ヒョウ</t>
    </rPh>
    <rPh sb="5" eb="7">
      <t>ショウボウ</t>
    </rPh>
    <rPh sb="7" eb="9">
      <t>セツビ</t>
    </rPh>
    <rPh sb="9" eb="10">
      <t>シ</t>
    </rPh>
    <rPh sb="10" eb="12">
      <t>コウシュウ</t>
    </rPh>
    <rPh sb="12" eb="14">
      <t>ジッシ</t>
    </rPh>
    <rPh sb="14" eb="16">
      <t>ジョウキョウ</t>
    </rPh>
    <phoneticPr fontId="5"/>
  </si>
  <si>
    <t>年度</t>
    <phoneticPr fontId="5"/>
  </si>
  <si>
    <t>申請者</t>
    <rPh sb="0" eb="3">
      <t>シンセイシャ</t>
    </rPh>
    <phoneticPr fontId="5"/>
  </si>
  <si>
    <t>受講者数</t>
    <rPh sb="0" eb="3">
      <t>ジュコウシャ</t>
    </rPh>
    <rPh sb="3" eb="4">
      <t>スウ</t>
    </rPh>
    <phoneticPr fontId="5"/>
  </si>
  <si>
    <t>講習区分</t>
    <rPh sb="0" eb="2">
      <t>コウシュウ</t>
    </rPh>
    <rPh sb="2" eb="4">
      <t>クブン</t>
    </rPh>
    <phoneticPr fontId="5"/>
  </si>
  <si>
    <t>消火設備</t>
    <rPh sb="0" eb="2">
      <t>ショウカ</t>
    </rPh>
    <rPh sb="2" eb="4">
      <t>セツビ</t>
    </rPh>
    <phoneticPr fontId="5"/>
  </si>
  <si>
    <t>警報設備</t>
    <rPh sb="0" eb="2">
      <t>ケイホウ</t>
    </rPh>
    <rPh sb="2" eb="4">
      <t>セツビ</t>
    </rPh>
    <phoneticPr fontId="5"/>
  </si>
  <si>
    <t>避難設備・消火器</t>
    <rPh sb="0" eb="2">
      <t>ヒナン</t>
    </rPh>
    <rPh sb="2" eb="4">
      <t>セツビ</t>
    </rPh>
    <rPh sb="5" eb="8">
      <t>ショウカキ</t>
    </rPh>
    <phoneticPr fontId="5"/>
  </si>
  <si>
    <t>第26表　危険物規制対象数</t>
    <rPh sb="0" eb="1">
      <t>ダイ</t>
    </rPh>
    <rPh sb="3" eb="4">
      <t>ヒョウ</t>
    </rPh>
    <rPh sb="5" eb="8">
      <t>キケンブツ</t>
    </rPh>
    <rPh sb="8" eb="10">
      <t>キセイ</t>
    </rPh>
    <rPh sb="10" eb="12">
      <t>タイショウ</t>
    </rPh>
    <rPh sb="12" eb="13">
      <t>スウ</t>
    </rPh>
    <phoneticPr fontId="5"/>
  </si>
  <si>
    <t>（Ｈ28.3.31現在）</t>
    <rPh sb="9" eb="11">
      <t>ゲンザイ</t>
    </rPh>
    <phoneticPr fontId="5"/>
  </si>
  <si>
    <t>製造所貯蔵所取扱所合　計</t>
    <rPh sb="0" eb="2">
      <t>セイゾウ</t>
    </rPh>
    <rPh sb="2" eb="3">
      <t>ショ</t>
    </rPh>
    <rPh sb="3" eb="5">
      <t>チョゾウ</t>
    </rPh>
    <rPh sb="5" eb="6">
      <t>ショ</t>
    </rPh>
    <rPh sb="6" eb="8">
      <t>トリアツカイ</t>
    </rPh>
    <rPh sb="8" eb="9">
      <t>ショ</t>
    </rPh>
    <rPh sb="9" eb="10">
      <t>ゴウ</t>
    </rPh>
    <rPh sb="11" eb="12">
      <t>ケイ</t>
    </rPh>
    <phoneticPr fontId="5"/>
  </si>
  <si>
    <t>製造所</t>
    <rPh sb="0" eb="2">
      <t>セイゾウ</t>
    </rPh>
    <rPh sb="2" eb="3">
      <t>ショ</t>
    </rPh>
    <phoneticPr fontId="5"/>
  </si>
  <si>
    <t>貯　　　　　　　　　蔵　　　　　　　　所</t>
    <rPh sb="0" eb="1">
      <t>タ</t>
    </rPh>
    <rPh sb="10" eb="11">
      <t>ゾウ</t>
    </rPh>
    <rPh sb="19" eb="20">
      <t>ショ</t>
    </rPh>
    <phoneticPr fontId="5"/>
  </si>
  <si>
    <t>取　　　扱　　　所</t>
    <rPh sb="0" eb="1">
      <t>トリ</t>
    </rPh>
    <rPh sb="4" eb="5">
      <t>アツカ</t>
    </rPh>
    <rPh sb="8" eb="9">
      <t>ショ</t>
    </rPh>
    <phoneticPr fontId="5"/>
  </si>
  <si>
    <t>事業所</t>
    <rPh sb="0" eb="3">
      <t>ジギョウショ</t>
    </rPh>
    <phoneticPr fontId="5"/>
  </si>
  <si>
    <t>小計</t>
    <rPh sb="0" eb="2">
      <t>ショウケイ</t>
    </rPh>
    <phoneticPr fontId="5"/>
  </si>
  <si>
    <t>屋　内貯蔵所</t>
    <rPh sb="0" eb="1">
      <t>ヤ</t>
    </rPh>
    <rPh sb="2" eb="3">
      <t>ウチ</t>
    </rPh>
    <rPh sb="3" eb="5">
      <t>チョゾウ</t>
    </rPh>
    <rPh sb="5" eb="6">
      <t>ショ</t>
    </rPh>
    <phoneticPr fontId="5"/>
  </si>
  <si>
    <t>屋　外タンク貯蔵所</t>
    <rPh sb="0" eb="1">
      <t>ヤ</t>
    </rPh>
    <rPh sb="2" eb="3">
      <t>ソト</t>
    </rPh>
    <rPh sb="6" eb="8">
      <t>チョゾウ</t>
    </rPh>
    <rPh sb="8" eb="9">
      <t>ショ</t>
    </rPh>
    <phoneticPr fontId="5"/>
  </si>
  <si>
    <t>屋　内タンク貯蔵所</t>
    <rPh sb="0" eb="1">
      <t>ヤ</t>
    </rPh>
    <rPh sb="2" eb="3">
      <t>ウチ</t>
    </rPh>
    <rPh sb="6" eb="8">
      <t>チョゾウ</t>
    </rPh>
    <rPh sb="8" eb="9">
      <t>ショ</t>
    </rPh>
    <phoneticPr fontId="5"/>
  </si>
  <si>
    <t>地　下タンク貯蔵所</t>
    <rPh sb="0" eb="1">
      <t>チ</t>
    </rPh>
    <rPh sb="2" eb="3">
      <t>シタ</t>
    </rPh>
    <rPh sb="6" eb="8">
      <t>チョゾウ</t>
    </rPh>
    <rPh sb="8" eb="9">
      <t>ショ</t>
    </rPh>
    <phoneticPr fontId="5"/>
  </si>
  <si>
    <t>簡　易タンク貯蔵所</t>
    <rPh sb="0" eb="1">
      <t>カン</t>
    </rPh>
    <rPh sb="2" eb="3">
      <t>エキ</t>
    </rPh>
    <rPh sb="6" eb="8">
      <t>チョゾウ</t>
    </rPh>
    <rPh sb="8" eb="9">
      <t>ショ</t>
    </rPh>
    <phoneticPr fontId="5"/>
  </si>
  <si>
    <t>移　動タンク貯蔵所</t>
    <rPh sb="0" eb="1">
      <t>ワタル</t>
    </rPh>
    <rPh sb="2" eb="3">
      <t>ドウ</t>
    </rPh>
    <rPh sb="6" eb="8">
      <t>チョゾウ</t>
    </rPh>
    <rPh sb="8" eb="9">
      <t>ショ</t>
    </rPh>
    <phoneticPr fontId="5"/>
  </si>
  <si>
    <t>屋　外貯蔵所</t>
    <rPh sb="0" eb="1">
      <t>ヤ</t>
    </rPh>
    <rPh sb="2" eb="3">
      <t>ソト</t>
    </rPh>
    <phoneticPr fontId="5"/>
  </si>
  <si>
    <t>給　油取扱所</t>
    <rPh sb="0" eb="1">
      <t>キュウ</t>
    </rPh>
    <rPh sb="2" eb="3">
      <t>アブラ</t>
    </rPh>
    <rPh sb="3" eb="5">
      <t>トリアツカイ</t>
    </rPh>
    <rPh sb="5" eb="6">
      <t>ショ</t>
    </rPh>
    <phoneticPr fontId="5"/>
  </si>
  <si>
    <t>第一種販　売取扱所</t>
    <rPh sb="0" eb="3">
      <t>ダイ1シュ</t>
    </rPh>
    <rPh sb="3" eb="4">
      <t>ハン</t>
    </rPh>
    <rPh sb="5" eb="6">
      <t>バイ</t>
    </rPh>
    <rPh sb="6" eb="8">
      <t>トリアツカイ</t>
    </rPh>
    <rPh sb="8" eb="9">
      <t>ショ</t>
    </rPh>
    <phoneticPr fontId="5"/>
  </si>
  <si>
    <t>第二種販　売取扱所</t>
    <rPh sb="0" eb="3">
      <t>ダイ2シュ</t>
    </rPh>
    <rPh sb="3" eb="4">
      <t>ハン</t>
    </rPh>
    <rPh sb="5" eb="6">
      <t>バイ</t>
    </rPh>
    <rPh sb="6" eb="8">
      <t>トリアツカイ</t>
    </rPh>
    <rPh sb="8" eb="9">
      <t>ショ</t>
    </rPh>
    <phoneticPr fontId="5"/>
  </si>
  <si>
    <t>移　送取扱所</t>
    <rPh sb="0" eb="1">
      <t>ワタル</t>
    </rPh>
    <rPh sb="2" eb="3">
      <t>ソウ</t>
    </rPh>
    <rPh sb="3" eb="5">
      <t>トリアツカイ</t>
    </rPh>
    <rPh sb="5" eb="6">
      <t>ショ</t>
    </rPh>
    <phoneticPr fontId="5"/>
  </si>
  <si>
    <t>一　般取扱所</t>
    <rPh sb="0" eb="1">
      <t>１</t>
    </rPh>
    <rPh sb="2" eb="3">
      <t>バン</t>
    </rPh>
    <rPh sb="3" eb="5">
      <t>トリアツカイ</t>
    </rPh>
    <rPh sb="5" eb="6">
      <t>ショ</t>
    </rPh>
    <phoneticPr fontId="5"/>
  </si>
  <si>
    <t>準 特 定屋外タンク貯蔵所（再掲）</t>
    <rPh sb="0" eb="1">
      <t>ジュン</t>
    </rPh>
    <rPh sb="2" eb="3">
      <t>トク</t>
    </rPh>
    <rPh sb="4" eb="5">
      <t>サダム</t>
    </rPh>
    <rPh sb="5" eb="7">
      <t>オクガイ</t>
    </rPh>
    <rPh sb="10" eb="11">
      <t>チョ</t>
    </rPh>
    <rPh sb="11" eb="12">
      <t>クラ</t>
    </rPh>
    <rPh sb="12" eb="13">
      <t>ショ</t>
    </rPh>
    <rPh sb="14" eb="16">
      <t>サイケイ</t>
    </rPh>
    <phoneticPr fontId="5"/>
  </si>
  <si>
    <t>特定屋外タ ン ク貯 蔵 所（再掲）</t>
    <rPh sb="0" eb="2">
      <t>トクテイ</t>
    </rPh>
    <rPh sb="2" eb="4">
      <t>オクガイ</t>
    </rPh>
    <rPh sb="9" eb="10">
      <t>チョ</t>
    </rPh>
    <rPh sb="11" eb="12">
      <t>クラ</t>
    </rPh>
    <rPh sb="13" eb="14">
      <t>ショ</t>
    </rPh>
    <rPh sb="15" eb="17">
      <t>サイケイ</t>
    </rPh>
    <phoneticPr fontId="5"/>
  </si>
  <si>
    <t>14KLを超える被牽引車型（再掲）</t>
    <rPh sb="5" eb="6">
      <t>コ</t>
    </rPh>
    <rPh sb="8" eb="9">
      <t>ヒ</t>
    </rPh>
    <rPh sb="9" eb="10">
      <t>ヒ</t>
    </rPh>
    <rPh sb="10" eb="11">
      <t>イン</t>
    </rPh>
    <rPh sb="11" eb="12">
      <t>クルマ</t>
    </rPh>
    <rPh sb="12" eb="13">
      <t>カタ</t>
    </rPh>
    <rPh sb="14" eb="16">
      <t>サイケイ</t>
    </rPh>
    <phoneticPr fontId="5"/>
  </si>
  <si>
    <t>特定移送取扱所（再掲）</t>
    <rPh sb="0" eb="2">
      <t>トクテイ</t>
    </rPh>
    <rPh sb="2" eb="4">
      <t>イソウ</t>
    </rPh>
    <rPh sb="4" eb="6">
      <t>トリアツカイ</t>
    </rPh>
    <rPh sb="6" eb="7">
      <t>トコロ</t>
    </rPh>
    <rPh sb="8" eb="10">
      <t>サイケイ</t>
    </rPh>
    <phoneticPr fontId="5"/>
  </si>
  <si>
    <t>地中タンク貯蔵所（再掲）</t>
    <rPh sb="0" eb="2">
      <t>チチュウ</t>
    </rPh>
    <rPh sb="5" eb="6">
      <t>タ</t>
    </rPh>
    <rPh sb="6" eb="7">
      <t>ゾウ</t>
    </rPh>
    <rPh sb="7" eb="8">
      <t>ショ</t>
    </rPh>
    <phoneticPr fontId="5"/>
  </si>
  <si>
    <t>岩盤タンク貯蔵所（再掲）</t>
    <rPh sb="0" eb="1">
      <t>イワ</t>
    </rPh>
    <rPh sb="1" eb="2">
      <t>バン</t>
    </rPh>
    <rPh sb="5" eb="6">
      <t>タ</t>
    </rPh>
    <rPh sb="6" eb="7">
      <t>ゾウ</t>
    </rPh>
    <rPh sb="7" eb="8">
      <t>ショ</t>
    </rPh>
    <phoneticPr fontId="5"/>
  </si>
  <si>
    <t>海上タンク貯蔵所（再掲）</t>
    <rPh sb="0" eb="2">
      <t>カイジョウ</t>
    </rPh>
    <rPh sb="5" eb="6">
      <t>タ</t>
    </rPh>
    <rPh sb="6" eb="7">
      <t>ゾウ</t>
    </rPh>
    <rPh sb="7" eb="8">
      <t>ショ</t>
    </rPh>
    <phoneticPr fontId="5"/>
  </si>
  <si>
    <t>消　防　組　合</t>
    <rPh sb="0" eb="1">
      <t>ケ</t>
    </rPh>
    <rPh sb="2" eb="3">
      <t>ボウ</t>
    </rPh>
    <rPh sb="4" eb="5">
      <t>クミ</t>
    </rPh>
    <rPh sb="6" eb="7">
      <t>ゴウ</t>
    </rPh>
    <phoneticPr fontId="5"/>
  </si>
  <si>
    <t>第27表　類別危険物規制対象数</t>
    <rPh sb="0" eb="1">
      <t>ダイ</t>
    </rPh>
    <rPh sb="3" eb="4">
      <t>ヒョウ</t>
    </rPh>
    <rPh sb="5" eb="7">
      <t>ルイベツ</t>
    </rPh>
    <rPh sb="7" eb="10">
      <t>キケンブツ</t>
    </rPh>
    <rPh sb="10" eb="12">
      <t>キセイ</t>
    </rPh>
    <rPh sb="12" eb="14">
      <t>タイショウ</t>
    </rPh>
    <rPh sb="14" eb="15">
      <t>スウ</t>
    </rPh>
    <phoneticPr fontId="5"/>
  </si>
  <si>
    <t>屋内タンク貯蔵所（再掲）</t>
    <rPh sb="0" eb="2">
      <t>オクナイ</t>
    </rPh>
    <rPh sb="5" eb="6">
      <t>タ</t>
    </rPh>
    <rPh sb="6" eb="7">
      <t>ゾウ</t>
    </rPh>
    <rPh sb="7" eb="8">
      <t>ショ</t>
    </rPh>
    <phoneticPr fontId="5"/>
  </si>
  <si>
    <t>総　　　計</t>
    <rPh sb="0" eb="1">
      <t>フサ</t>
    </rPh>
    <rPh sb="4" eb="5">
      <t>ケイ</t>
    </rPh>
    <phoneticPr fontId="5"/>
  </si>
  <si>
    <t>類　　別</t>
    <rPh sb="0" eb="1">
      <t>タグイ</t>
    </rPh>
    <rPh sb="3" eb="4">
      <t>ベツ</t>
    </rPh>
    <phoneticPr fontId="5"/>
  </si>
  <si>
    <t>第　　１　　類</t>
    <rPh sb="0" eb="1">
      <t>ダイ</t>
    </rPh>
    <rPh sb="6" eb="7">
      <t>ルイ</t>
    </rPh>
    <phoneticPr fontId="5"/>
  </si>
  <si>
    <t>第　　２　　類</t>
    <rPh sb="0" eb="1">
      <t>ダイ</t>
    </rPh>
    <rPh sb="6" eb="7">
      <t>ルイ</t>
    </rPh>
    <phoneticPr fontId="5"/>
  </si>
  <si>
    <t>第　　３　　類</t>
    <rPh sb="0" eb="1">
      <t>ダイ</t>
    </rPh>
    <rPh sb="6" eb="7">
      <t>ルイ</t>
    </rPh>
    <phoneticPr fontId="5"/>
  </si>
  <si>
    <t>第　　４　　類</t>
    <rPh sb="0" eb="1">
      <t>ダイ</t>
    </rPh>
    <rPh sb="6" eb="7">
      <t>ルイ</t>
    </rPh>
    <phoneticPr fontId="5"/>
  </si>
  <si>
    <t>第　　５　　類</t>
    <rPh sb="0" eb="1">
      <t>ダイ</t>
    </rPh>
    <rPh sb="6" eb="7">
      <t>ルイ</t>
    </rPh>
    <phoneticPr fontId="5"/>
  </si>
  <si>
    <t>第　　６　　類</t>
    <rPh sb="0" eb="1">
      <t>ダイ</t>
    </rPh>
    <rPh sb="6" eb="7">
      <t>ルイ</t>
    </rPh>
    <phoneticPr fontId="5"/>
  </si>
  <si>
    <t>混　　　在</t>
    <rPh sb="0" eb="1">
      <t>コン</t>
    </rPh>
    <rPh sb="4" eb="5">
      <t>ザイ</t>
    </rPh>
    <phoneticPr fontId="5"/>
  </si>
  <si>
    <t>第28表　数量別危険物規制対象数</t>
    <rPh sb="0" eb="1">
      <t>ダイ</t>
    </rPh>
    <rPh sb="3" eb="4">
      <t>ヒョウ</t>
    </rPh>
    <rPh sb="5" eb="7">
      <t>スウリョウ</t>
    </rPh>
    <rPh sb="7" eb="8">
      <t>ベツ</t>
    </rPh>
    <rPh sb="8" eb="11">
      <t>キケンブツ</t>
    </rPh>
    <rPh sb="11" eb="13">
      <t>キセイ</t>
    </rPh>
    <rPh sb="13" eb="15">
      <t>タイショウ</t>
    </rPh>
    <rPh sb="15" eb="16">
      <t>スウ</t>
    </rPh>
    <phoneticPr fontId="5"/>
  </si>
  <si>
    <t>総　　　　　計</t>
    <rPh sb="0" eb="1">
      <t>フサ</t>
    </rPh>
    <rPh sb="6" eb="7">
      <t>ケイ</t>
    </rPh>
    <phoneticPr fontId="5"/>
  </si>
  <si>
    <t>　 ５倍以下</t>
    <rPh sb="3" eb="4">
      <t>バイ</t>
    </rPh>
    <rPh sb="4" eb="6">
      <t>イカ</t>
    </rPh>
    <phoneticPr fontId="5"/>
  </si>
  <si>
    <t>　 ５倍を超え　 10倍以下</t>
    <rPh sb="3" eb="4">
      <t>バイ</t>
    </rPh>
    <rPh sb="5" eb="6">
      <t>コ</t>
    </rPh>
    <rPh sb="11" eb="12">
      <t>バイ</t>
    </rPh>
    <rPh sb="12" eb="14">
      <t>イカ</t>
    </rPh>
    <phoneticPr fontId="5"/>
  </si>
  <si>
    <t>　 10倍を超え　 50倍以下</t>
    <rPh sb="4" eb="5">
      <t>バイ</t>
    </rPh>
    <rPh sb="6" eb="7">
      <t>コ</t>
    </rPh>
    <rPh sb="12" eb="13">
      <t>バイ</t>
    </rPh>
    <rPh sb="13" eb="15">
      <t>イカ</t>
    </rPh>
    <phoneticPr fontId="5"/>
  </si>
  <si>
    <t>　 50倍を超え　100倍以下</t>
    <rPh sb="4" eb="5">
      <t>バイ</t>
    </rPh>
    <rPh sb="6" eb="7">
      <t>コ</t>
    </rPh>
    <rPh sb="12" eb="13">
      <t>バイ</t>
    </rPh>
    <rPh sb="13" eb="15">
      <t>イカ</t>
    </rPh>
    <phoneticPr fontId="5"/>
  </si>
  <si>
    <t>　100倍を超え　150倍以下</t>
    <rPh sb="4" eb="5">
      <t>バイ</t>
    </rPh>
    <rPh sb="6" eb="7">
      <t>コ</t>
    </rPh>
    <rPh sb="12" eb="13">
      <t>バイ</t>
    </rPh>
    <rPh sb="13" eb="15">
      <t>イカ</t>
    </rPh>
    <phoneticPr fontId="5"/>
  </si>
  <si>
    <t>　150倍を超え　200倍以下</t>
    <rPh sb="4" eb="5">
      <t>バイ</t>
    </rPh>
    <rPh sb="6" eb="7">
      <t>コ</t>
    </rPh>
    <rPh sb="12" eb="13">
      <t>バイ</t>
    </rPh>
    <rPh sb="13" eb="15">
      <t>イカ</t>
    </rPh>
    <phoneticPr fontId="5"/>
  </si>
  <si>
    <t>　200倍を超え 1000倍以下</t>
    <rPh sb="4" eb="5">
      <t>バイ</t>
    </rPh>
    <rPh sb="6" eb="7">
      <t>コ</t>
    </rPh>
    <rPh sb="13" eb="14">
      <t>バイ</t>
    </rPh>
    <rPh sb="14" eb="16">
      <t>イカ</t>
    </rPh>
    <phoneticPr fontId="5"/>
  </si>
  <si>
    <t xml:space="preserve"> 1000倍を超え 5000倍以下</t>
    <rPh sb="5" eb="6">
      <t>バイ</t>
    </rPh>
    <rPh sb="7" eb="8">
      <t>コ</t>
    </rPh>
    <rPh sb="14" eb="15">
      <t>バイ</t>
    </rPh>
    <rPh sb="15" eb="17">
      <t>イカ</t>
    </rPh>
    <phoneticPr fontId="5"/>
  </si>
  <si>
    <t xml:space="preserve"> 5000倍を超え10000倍以下</t>
    <rPh sb="5" eb="6">
      <t>バイ</t>
    </rPh>
    <rPh sb="7" eb="8">
      <t>コ</t>
    </rPh>
    <rPh sb="14" eb="15">
      <t>バイ</t>
    </rPh>
    <rPh sb="15" eb="17">
      <t>イカ</t>
    </rPh>
    <phoneticPr fontId="5"/>
  </si>
  <si>
    <t>10000倍を超えるもの</t>
    <rPh sb="5" eb="6">
      <t>バイ</t>
    </rPh>
    <rPh sb="7" eb="8">
      <t>コ</t>
    </rPh>
    <phoneticPr fontId="5"/>
  </si>
  <si>
    <t>第29表　危険物規制対象の動き（Ｈ27.4.1～Ｈ28.3.31）</t>
    <rPh sb="0" eb="1">
      <t>ダイ</t>
    </rPh>
    <rPh sb="3" eb="4">
      <t>ヒョウ</t>
    </rPh>
    <rPh sb="5" eb="8">
      <t>キケンブツ</t>
    </rPh>
    <rPh sb="8" eb="10">
      <t>キセイ</t>
    </rPh>
    <rPh sb="10" eb="12">
      <t>タイショウ</t>
    </rPh>
    <rPh sb="13" eb="14">
      <t>ウゴ</t>
    </rPh>
    <phoneticPr fontId="5"/>
  </si>
  <si>
    <t>貯</t>
    <rPh sb="0" eb="1">
      <t>チョ</t>
    </rPh>
    <phoneticPr fontId="5"/>
  </si>
  <si>
    <t>蔵</t>
    <rPh sb="0" eb="1">
      <t>ゾウ</t>
    </rPh>
    <phoneticPr fontId="5"/>
  </si>
  <si>
    <t>仮貯蔵</t>
    <rPh sb="0" eb="1">
      <t>カリ</t>
    </rPh>
    <rPh sb="1" eb="3">
      <t>チョゾウ</t>
    </rPh>
    <phoneticPr fontId="5"/>
  </si>
  <si>
    <t>仮取扱</t>
    <rPh sb="0" eb="1">
      <t>カリ</t>
    </rPh>
    <rPh sb="1" eb="3">
      <t>トリアツカイ</t>
    </rPh>
    <phoneticPr fontId="5"/>
  </si>
  <si>
    <t>屋　外貯蔵所</t>
    <rPh sb="0" eb="1">
      <t>ヤ</t>
    </rPh>
    <rPh sb="2" eb="3">
      <t>ソト</t>
    </rPh>
    <rPh sb="3" eb="5">
      <t>チョゾウ</t>
    </rPh>
    <rPh sb="5" eb="6">
      <t>ショ</t>
    </rPh>
    <phoneticPr fontId="5"/>
  </si>
  <si>
    <t>許　可</t>
    <rPh sb="0" eb="1">
      <t>モト</t>
    </rPh>
    <rPh sb="2" eb="3">
      <t>カ</t>
    </rPh>
    <phoneticPr fontId="5"/>
  </si>
  <si>
    <t>設　置</t>
    <rPh sb="0" eb="1">
      <t>セツ</t>
    </rPh>
    <rPh sb="2" eb="3">
      <t>チ</t>
    </rPh>
    <phoneticPr fontId="5"/>
  </si>
  <si>
    <t>変　更</t>
    <rPh sb="0" eb="1">
      <t>ヘン</t>
    </rPh>
    <rPh sb="2" eb="3">
      <t>サラ</t>
    </rPh>
    <phoneticPr fontId="5"/>
  </si>
  <si>
    <t>他許可行政庁に転出</t>
    <rPh sb="0" eb="1">
      <t>タ</t>
    </rPh>
    <rPh sb="1" eb="3">
      <t>キョカ</t>
    </rPh>
    <rPh sb="3" eb="6">
      <t>ギョウセイチョウ</t>
    </rPh>
    <rPh sb="7" eb="9">
      <t>テンシュツ</t>
    </rPh>
    <phoneticPr fontId="5"/>
  </si>
  <si>
    <t>他許可行政庁から転入</t>
    <rPh sb="0" eb="1">
      <t>タ</t>
    </rPh>
    <rPh sb="1" eb="3">
      <t>キョカ</t>
    </rPh>
    <rPh sb="3" eb="6">
      <t>ギョウセイチョウ</t>
    </rPh>
    <rPh sb="8" eb="10">
      <t>テンニュウ</t>
    </rPh>
    <phoneticPr fontId="5"/>
  </si>
  <si>
    <t>完　成　　検　査</t>
    <rPh sb="0" eb="1">
      <t>カン</t>
    </rPh>
    <rPh sb="2" eb="3">
      <t>シゲル</t>
    </rPh>
    <rPh sb="5" eb="6">
      <t>ケン</t>
    </rPh>
    <rPh sb="7" eb="8">
      <t>ジャ</t>
    </rPh>
    <phoneticPr fontId="5"/>
  </si>
  <si>
    <t>廃　止　届　等</t>
    <rPh sb="0" eb="1">
      <t>ハイ</t>
    </rPh>
    <rPh sb="2" eb="3">
      <t>ドメ</t>
    </rPh>
    <rPh sb="4" eb="5">
      <t>トドケ</t>
    </rPh>
    <rPh sb="6" eb="7">
      <t>トウ</t>
    </rPh>
    <phoneticPr fontId="5"/>
  </si>
  <si>
    <t>増減数</t>
    <rPh sb="0" eb="2">
      <t>ゾウゲン</t>
    </rPh>
    <rPh sb="2" eb="3">
      <t>スウ</t>
    </rPh>
    <phoneticPr fontId="5"/>
  </si>
  <si>
    <t>設置許可</t>
    <rPh sb="0" eb="2">
      <t>セッチ</t>
    </rPh>
    <rPh sb="2" eb="4">
      <t>キョカ</t>
    </rPh>
    <phoneticPr fontId="5"/>
  </si>
  <si>
    <t>設置完成検査　</t>
    <rPh sb="0" eb="2">
      <t>セッチ</t>
    </rPh>
    <rPh sb="2" eb="4">
      <t>カンセイ</t>
    </rPh>
    <rPh sb="4" eb="6">
      <t>ケンサ</t>
    </rPh>
    <phoneticPr fontId="5"/>
  </si>
  <si>
    <t>仮　　使　　用</t>
    <rPh sb="0" eb="1">
      <t>カリ</t>
    </rPh>
    <rPh sb="3" eb="4">
      <t>シ</t>
    </rPh>
    <rPh sb="6" eb="7">
      <t>ヨウ</t>
    </rPh>
    <phoneticPr fontId="5"/>
  </si>
  <si>
    <t>第30表　危険物施設における事故の状況（H27.1.1～12.31）</t>
    <rPh sb="0" eb="1">
      <t>ダイ</t>
    </rPh>
    <rPh sb="3" eb="4">
      <t>ヒョウ</t>
    </rPh>
    <rPh sb="5" eb="8">
      <t>キケンブツ</t>
    </rPh>
    <rPh sb="8" eb="10">
      <t>シセツ</t>
    </rPh>
    <rPh sb="14" eb="16">
      <t>ジコ</t>
    </rPh>
    <rPh sb="17" eb="19">
      <t>ジョウキョウ</t>
    </rPh>
    <phoneticPr fontId="5"/>
  </si>
  <si>
    <t>月日</t>
    <rPh sb="0" eb="2">
      <t>ガッピ</t>
    </rPh>
    <phoneticPr fontId="5"/>
  </si>
  <si>
    <t>施設の区分</t>
    <rPh sb="0" eb="2">
      <t>シセツ</t>
    </rPh>
    <rPh sb="3" eb="5">
      <t>クブン</t>
    </rPh>
    <phoneticPr fontId="5"/>
  </si>
  <si>
    <t>発生場所</t>
    <rPh sb="0" eb="2">
      <t>ハッセイ</t>
    </rPh>
    <rPh sb="2" eb="4">
      <t>バショ</t>
    </rPh>
    <phoneticPr fontId="5"/>
  </si>
  <si>
    <t>被　　害　　状　　況　　等</t>
  </si>
  <si>
    <t>事　　　故　　　の　　　概　　　要</t>
    <rPh sb="0" eb="1">
      <t>コト</t>
    </rPh>
    <rPh sb="4" eb="5">
      <t>ユエ</t>
    </rPh>
    <rPh sb="12" eb="13">
      <t>オオムネ</t>
    </rPh>
    <rPh sb="16" eb="17">
      <t>ヨウ</t>
    </rPh>
    <phoneticPr fontId="5"/>
  </si>
  <si>
    <t>移動タンク貯蔵所</t>
    <rPh sb="0" eb="2">
      <t>イドウ</t>
    </rPh>
    <rPh sb="5" eb="7">
      <t>チョゾウ</t>
    </rPh>
    <rPh sb="7" eb="8">
      <t>ショ</t>
    </rPh>
    <phoneticPr fontId="5"/>
  </si>
  <si>
    <t>梼原町</t>
    <rPh sb="0" eb="2">
      <t>ユスハラ</t>
    </rPh>
    <rPh sb="2" eb="3">
      <t>チョウ</t>
    </rPh>
    <phoneticPr fontId="5"/>
  </si>
  <si>
    <t>軽油200ℓが国道上へ流出</t>
    <rPh sb="0" eb="2">
      <t>ケイユ</t>
    </rPh>
    <rPh sb="7" eb="9">
      <t>コクドウ</t>
    </rPh>
    <rPh sb="9" eb="10">
      <t>ジョウ</t>
    </rPh>
    <rPh sb="11" eb="13">
      <t>リュウシュツ</t>
    </rPh>
    <phoneticPr fontId="5"/>
  </si>
  <si>
    <t>移動タンク貯蔵所にて軽油を移送中に、トンネル内で異音がしたため、トンネルを抜けたのちに車両を停車させ確認したところ、路上に軽油が流出しており、タンク上部の注入口2箇所の蓋が開いた状態であった。内蓋は走行中に2つとも紛失したと思われ、トンネル内から1つのみ発見されたもの。</t>
    <rPh sb="0" eb="2">
      <t>イドウ</t>
    </rPh>
    <rPh sb="5" eb="7">
      <t>チョゾウ</t>
    </rPh>
    <rPh sb="7" eb="8">
      <t>ショ</t>
    </rPh>
    <rPh sb="10" eb="12">
      <t>ケイユ</t>
    </rPh>
    <rPh sb="13" eb="16">
      <t>イソウチュウ</t>
    </rPh>
    <rPh sb="22" eb="23">
      <t>ナイ</t>
    </rPh>
    <rPh sb="24" eb="25">
      <t>コト</t>
    </rPh>
    <rPh sb="25" eb="26">
      <t>オト</t>
    </rPh>
    <rPh sb="37" eb="38">
      <t>ヌ</t>
    </rPh>
    <rPh sb="43" eb="45">
      <t>シャリョウ</t>
    </rPh>
    <rPh sb="46" eb="48">
      <t>テイシャ</t>
    </rPh>
    <rPh sb="50" eb="52">
      <t>カクニン</t>
    </rPh>
    <rPh sb="58" eb="60">
      <t>ロジョウ</t>
    </rPh>
    <rPh sb="61" eb="63">
      <t>ケイユ</t>
    </rPh>
    <rPh sb="64" eb="66">
      <t>リュウシュツ</t>
    </rPh>
    <rPh sb="74" eb="76">
      <t>ジョウブ</t>
    </rPh>
    <rPh sb="77" eb="79">
      <t>チュウニュウ</t>
    </rPh>
    <rPh sb="79" eb="80">
      <t>クチ</t>
    </rPh>
    <rPh sb="81" eb="83">
      <t>カショ</t>
    </rPh>
    <rPh sb="84" eb="85">
      <t>フタ</t>
    </rPh>
    <rPh sb="86" eb="87">
      <t>ヒラ</t>
    </rPh>
    <rPh sb="89" eb="91">
      <t>ジョウタイ</t>
    </rPh>
    <rPh sb="96" eb="97">
      <t>ウチ</t>
    </rPh>
    <rPh sb="97" eb="98">
      <t>ブタ</t>
    </rPh>
    <rPh sb="99" eb="102">
      <t>ソウコウチュウ</t>
    </rPh>
    <rPh sb="107" eb="109">
      <t>フンシツ</t>
    </rPh>
    <rPh sb="112" eb="113">
      <t>オモ</t>
    </rPh>
    <rPh sb="120" eb="121">
      <t>ナイ</t>
    </rPh>
    <rPh sb="127" eb="129">
      <t>ハッケン</t>
    </rPh>
    <phoneticPr fontId="5"/>
  </si>
  <si>
    <t>屋外タンク貯蔵所</t>
    <rPh sb="0" eb="2">
      <t>オクガイ</t>
    </rPh>
    <rPh sb="5" eb="7">
      <t>チョゾウ</t>
    </rPh>
    <rPh sb="7" eb="8">
      <t>ショ</t>
    </rPh>
    <phoneticPr fontId="5"/>
  </si>
  <si>
    <t>四万十町</t>
    <rPh sb="0" eb="3">
      <t>シマント</t>
    </rPh>
    <rPh sb="3" eb="4">
      <t>チョウ</t>
    </rPh>
    <phoneticPr fontId="5"/>
  </si>
  <si>
    <t>重油1900ℓが流出</t>
    <rPh sb="0" eb="2">
      <t>ジュウユ</t>
    </rPh>
    <rPh sb="8" eb="10">
      <t>リュウシュツ</t>
    </rPh>
    <phoneticPr fontId="5"/>
  </si>
  <si>
    <t>施設の職員が屋外タンク貯蔵所より配管接続をしている蒸気ボイラーを稼働させたところ、約20分で停止し、タンク内の重油残量を確認すると、1900ℓあった残量が0ℓであった。このことから流出を疑い周囲を確認したところ、タンク付近の水路に重油を発見し、流出が発覚したもの。</t>
    <rPh sb="0" eb="2">
      <t>シセツ</t>
    </rPh>
    <rPh sb="3" eb="5">
      <t>ショクイン</t>
    </rPh>
    <rPh sb="6" eb="8">
      <t>オクガイ</t>
    </rPh>
    <rPh sb="11" eb="13">
      <t>チョゾウ</t>
    </rPh>
    <rPh sb="13" eb="14">
      <t>ショ</t>
    </rPh>
    <rPh sb="16" eb="18">
      <t>ハイカン</t>
    </rPh>
    <rPh sb="18" eb="20">
      <t>セツゾク</t>
    </rPh>
    <rPh sb="25" eb="27">
      <t>ジョウキ</t>
    </rPh>
    <rPh sb="32" eb="34">
      <t>カドウ</t>
    </rPh>
    <rPh sb="41" eb="42">
      <t>ヤク</t>
    </rPh>
    <rPh sb="44" eb="45">
      <t>フン</t>
    </rPh>
    <rPh sb="46" eb="48">
      <t>テイシ</t>
    </rPh>
    <rPh sb="53" eb="54">
      <t>ナイ</t>
    </rPh>
    <rPh sb="55" eb="57">
      <t>ジュウユ</t>
    </rPh>
    <rPh sb="57" eb="59">
      <t>ザンリョウ</t>
    </rPh>
    <rPh sb="60" eb="62">
      <t>カクニン</t>
    </rPh>
    <rPh sb="74" eb="76">
      <t>ザンリョウ</t>
    </rPh>
    <rPh sb="90" eb="92">
      <t>リュウシュツ</t>
    </rPh>
    <rPh sb="93" eb="94">
      <t>ウタガ</t>
    </rPh>
    <rPh sb="95" eb="97">
      <t>シュウイ</t>
    </rPh>
    <rPh sb="98" eb="100">
      <t>カクニン</t>
    </rPh>
    <rPh sb="109" eb="111">
      <t>フキン</t>
    </rPh>
    <rPh sb="112" eb="114">
      <t>スイロ</t>
    </rPh>
    <rPh sb="115" eb="117">
      <t>ジュウユ</t>
    </rPh>
    <rPh sb="118" eb="120">
      <t>ハッケン</t>
    </rPh>
    <rPh sb="122" eb="124">
      <t>リュウシュツ</t>
    </rPh>
    <rPh sb="125" eb="127">
      <t>ハッカク</t>
    </rPh>
    <phoneticPr fontId="5"/>
  </si>
  <si>
    <t>第31表　危険物保安講習実施状況（H18～H27）</t>
    <rPh sb="0" eb="1">
      <t>ダイ</t>
    </rPh>
    <rPh sb="3" eb="4">
      <t>ヒョウ</t>
    </rPh>
    <rPh sb="5" eb="8">
      <t>キケンブツ</t>
    </rPh>
    <rPh sb="8" eb="10">
      <t>ホアン</t>
    </rPh>
    <rPh sb="10" eb="12">
      <t>コウシュウ</t>
    </rPh>
    <rPh sb="12" eb="14">
      <t>ジッシ</t>
    </rPh>
    <rPh sb="14" eb="16">
      <t>ジョウキョウ</t>
    </rPh>
    <phoneticPr fontId="5"/>
  </si>
  <si>
    <t>年度</t>
    <rPh sb="0" eb="1">
      <t>トシ</t>
    </rPh>
    <rPh sb="1" eb="2">
      <t>タビ</t>
    </rPh>
    <phoneticPr fontId="5"/>
  </si>
  <si>
    <t>免　状　の　種　類</t>
    <rPh sb="0" eb="1">
      <t>メン</t>
    </rPh>
    <rPh sb="2" eb="3">
      <t>ジョウ</t>
    </rPh>
    <rPh sb="6" eb="7">
      <t>タネ</t>
    </rPh>
    <rPh sb="8" eb="9">
      <t>タグイ</t>
    </rPh>
    <phoneticPr fontId="5"/>
  </si>
  <si>
    <t>乙　　　種</t>
    <rPh sb="0" eb="1">
      <t>オツ</t>
    </rPh>
    <rPh sb="4" eb="5">
      <t>タネ</t>
    </rPh>
    <phoneticPr fontId="5"/>
  </si>
  <si>
    <t>丙種</t>
    <rPh sb="0" eb="1">
      <t>ヘイ</t>
    </rPh>
    <rPh sb="1" eb="2">
      <t>シュ</t>
    </rPh>
    <phoneticPr fontId="5"/>
  </si>
  <si>
    <t>第32表　危険物取扱者試験実施状況</t>
    <rPh sb="0" eb="1">
      <t>ダイ</t>
    </rPh>
    <rPh sb="3" eb="4">
      <t>ヒョウ</t>
    </rPh>
    <rPh sb="5" eb="8">
      <t>キケンブツ</t>
    </rPh>
    <rPh sb="8" eb="10">
      <t>トリアツカイ</t>
    </rPh>
    <rPh sb="10" eb="11">
      <t>シャ</t>
    </rPh>
    <rPh sb="11" eb="13">
      <t>シケン</t>
    </rPh>
    <rPh sb="13" eb="15">
      <t>ジッシ</t>
    </rPh>
    <rPh sb="15" eb="17">
      <t>ジョウキョウ</t>
    </rPh>
    <phoneticPr fontId="5"/>
  </si>
  <si>
    <t>（H23～H27）</t>
    <phoneticPr fontId="5"/>
  </si>
  <si>
    <t>種</t>
    <rPh sb="0" eb="1">
      <t>シュ</t>
    </rPh>
    <phoneticPr fontId="5"/>
  </si>
  <si>
    <t>小　計</t>
    <rPh sb="0" eb="1">
      <t>ショウ</t>
    </rPh>
    <rPh sb="2" eb="3">
      <t>ケイ</t>
    </rPh>
    <phoneticPr fontId="5"/>
  </si>
  <si>
    <t>受験者</t>
    <rPh sb="0" eb="3">
      <t>ジュケンシャ</t>
    </rPh>
    <phoneticPr fontId="5"/>
  </si>
  <si>
    <t>合格者</t>
    <rPh sb="0" eb="3">
      <t>ゴウカクシャ</t>
    </rPh>
    <phoneticPr fontId="5"/>
  </si>
  <si>
    <t>平</t>
    <rPh sb="0" eb="1">
      <t>ヘイ</t>
    </rPh>
    <phoneticPr fontId="5"/>
  </si>
  <si>
    <t>成</t>
    <rPh sb="0" eb="1">
      <t>セイ</t>
    </rPh>
    <phoneticPr fontId="5"/>
  </si>
  <si>
    <t>年</t>
    <rPh sb="0" eb="1">
      <t>ネン</t>
    </rPh>
    <phoneticPr fontId="5"/>
  </si>
  <si>
    <t>度</t>
    <rPh sb="0" eb="1">
      <t>ド</t>
    </rPh>
    <phoneticPr fontId="5"/>
  </si>
  <si>
    <t>第33表　消防学校教育</t>
    <rPh sb="0" eb="1">
      <t>ダイ</t>
    </rPh>
    <rPh sb="3" eb="4">
      <t>ヒョウ</t>
    </rPh>
    <rPh sb="5" eb="7">
      <t>ショウボウ</t>
    </rPh>
    <rPh sb="7" eb="9">
      <t>ガッコウ</t>
    </rPh>
    <rPh sb="9" eb="11">
      <t>キョウイク</t>
    </rPh>
    <phoneticPr fontId="5"/>
  </si>
  <si>
    <t>(過去10年間）</t>
    <rPh sb="1" eb="3">
      <t>カコ</t>
    </rPh>
    <rPh sb="5" eb="7">
      <t>ネンカン</t>
    </rPh>
    <phoneticPr fontId="5"/>
  </si>
  <si>
    <t>（１）県消防学校入校状況</t>
    <rPh sb="3" eb="4">
      <t>ケン</t>
    </rPh>
    <rPh sb="4" eb="6">
      <t>ショウボウ</t>
    </rPh>
    <rPh sb="6" eb="8">
      <t>ガッコウ</t>
    </rPh>
    <rPh sb="8" eb="10">
      <t>ニュウコウ</t>
    </rPh>
    <rPh sb="10" eb="12">
      <t>ジョウキョウ</t>
    </rPh>
    <phoneticPr fontId="5"/>
  </si>
  <si>
    <t>年度</t>
    <rPh sb="0" eb="2">
      <t>ネンド</t>
    </rPh>
    <phoneticPr fontId="5"/>
  </si>
  <si>
    <t>入校人員</t>
    <rPh sb="0" eb="2">
      <t>ニュウコウ</t>
    </rPh>
    <rPh sb="2" eb="4">
      <t>ジンイン</t>
    </rPh>
    <phoneticPr fontId="5"/>
  </si>
  <si>
    <t>消　　防　　吏　　員</t>
    <rPh sb="0" eb="1">
      <t>ケ</t>
    </rPh>
    <rPh sb="3" eb="4">
      <t>ボウ</t>
    </rPh>
    <rPh sb="6" eb="7">
      <t>リ</t>
    </rPh>
    <rPh sb="9" eb="10">
      <t>イン</t>
    </rPh>
    <phoneticPr fontId="5"/>
  </si>
  <si>
    <t>消　　防　　団　　員</t>
    <rPh sb="0" eb="1">
      <t>ケ</t>
    </rPh>
    <rPh sb="3" eb="4">
      <t>ボウ</t>
    </rPh>
    <rPh sb="6" eb="7">
      <t>ダン</t>
    </rPh>
    <rPh sb="9" eb="10">
      <t>イン</t>
    </rPh>
    <phoneticPr fontId="5"/>
  </si>
  <si>
    <t>一般教育</t>
    <rPh sb="0" eb="2">
      <t>イッパン</t>
    </rPh>
    <rPh sb="2" eb="4">
      <t>キョウイク</t>
    </rPh>
    <phoneticPr fontId="5"/>
  </si>
  <si>
    <t>初任教育</t>
    <rPh sb="0" eb="2">
      <t>ショニン</t>
    </rPh>
    <rPh sb="2" eb="4">
      <t>キョウイク</t>
    </rPh>
    <phoneticPr fontId="5"/>
  </si>
  <si>
    <t>専科</t>
    <rPh sb="0" eb="2">
      <t>センカ</t>
    </rPh>
    <phoneticPr fontId="5"/>
  </si>
  <si>
    <t>幹部</t>
    <rPh sb="0" eb="2">
      <t>カンブ</t>
    </rPh>
    <phoneticPr fontId="5"/>
  </si>
  <si>
    <t>特別</t>
    <rPh sb="0" eb="2">
      <t>トクベツ</t>
    </rPh>
    <phoneticPr fontId="5"/>
  </si>
  <si>
    <t>普通</t>
    <rPh sb="0" eb="2">
      <t>フツウ</t>
    </rPh>
    <phoneticPr fontId="5"/>
  </si>
  <si>
    <t>期間</t>
    <rPh sb="0" eb="2">
      <t>キカン</t>
    </rPh>
    <phoneticPr fontId="5"/>
  </si>
  <si>
    <t>回</t>
    <rPh sb="0" eb="1">
      <t>カイ</t>
    </rPh>
    <phoneticPr fontId="5"/>
  </si>
  <si>
    <t>人員</t>
    <rPh sb="0" eb="2">
      <t>ジンイン</t>
    </rPh>
    <phoneticPr fontId="5"/>
  </si>
  <si>
    <t>人員</t>
    <rPh sb="0" eb="1">
      <t>ニン</t>
    </rPh>
    <rPh sb="1" eb="2">
      <t>イン</t>
    </rPh>
    <phoneticPr fontId="5"/>
  </si>
  <si>
    <t>内容</t>
    <rPh sb="0" eb="2">
      <t>ナイヨウ</t>
    </rPh>
    <phoneticPr fontId="5"/>
  </si>
  <si>
    <t>6月</t>
    <rPh sb="1" eb="2">
      <t>ツキ</t>
    </rPh>
    <phoneticPr fontId="5"/>
  </si>
  <si>
    <t>１日震災訓練</t>
    <rPh sb="1" eb="2">
      <t>ニチ</t>
    </rPh>
    <rPh sb="2" eb="4">
      <t>シンサイ</t>
    </rPh>
    <rPh sb="4" eb="6">
      <t>クンレン</t>
    </rPh>
    <phoneticPr fontId="4"/>
  </si>
  <si>
    <t>6月</t>
    <rPh sb="1" eb="2">
      <t>ツキ</t>
    </rPh>
    <phoneticPr fontId="4"/>
  </si>
  <si>
    <t>6月</t>
    <phoneticPr fontId="5"/>
  </si>
  <si>
    <t>（２）消防大学校入校状況</t>
    <rPh sb="3" eb="5">
      <t>ショウボウ</t>
    </rPh>
    <rPh sb="5" eb="8">
      <t>ダイガッコウ</t>
    </rPh>
    <rPh sb="8" eb="10">
      <t>ニュウコウ</t>
    </rPh>
    <rPh sb="10" eb="12">
      <t>ジョウキョウ</t>
    </rPh>
    <phoneticPr fontId="5"/>
  </si>
  <si>
    <t>幹部科</t>
    <rPh sb="0" eb="2">
      <t>カンブ</t>
    </rPh>
    <rPh sb="2" eb="3">
      <t>カ</t>
    </rPh>
    <phoneticPr fontId="5"/>
  </si>
  <si>
    <t>上級
幹部科</t>
    <rPh sb="0" eb="2">
      <t>ジョウキュウ</t>
    </rPh>
    <rPh sb="3" eb="5">
      <t>カンブ</t>
    </rPh>
    <rPh sb="5" eb="6">
      <t>カ</t>
    </rPh>
    <phoneticPr fontId="5"/>
  </si>
  <si>
    <t>新任消
防長学
校長科</t>
    <rPh sb="0" eb="2">
      <t>シンニン</t>
    </rPh>
    <rPh sb="2" eb="3">
      <t>ケ</t>
    </rPh>
    <rPh sb="4" eb="5">
      <t>ボウ</t>
    </rPh>
    <rPh sb="5" eb="6">
      <t>チョウ</t>
    </rPh>
    <rPh sb="6" eb="7">
      <t>ガク</t>
    </rPh>
    <rPh sb="8" eb="10">
      <t>コウチョウ</t>
    </rPh>
    <rPh sb="10" eb="11">
      <t>カ</t>
    </rPh>
    <phoneticPr fontId="5"/>
  </si>
  <si>
    <t>消防
団長科</t>
    <rPh sb="0" eb="2">
      <t>ショウボウ</t>
    </rPh>
    <rPh sb="3" eb="5">
      <t>ダンチョウ</t>
    </rPh>
    <rPh sb="5" eb="6">
      <t>カ</t>
    </rPh>
    <phoneticPr fontId="5"/>
  </si>
  <si>
    <t>警防科</t>
    <rPh sb="0" eb="2">
      <t>ケイボウ</t>
    </rPh>
    <rPh sb="2" eb="3">
      <t>カ</t>
    </rPh>
    <phoneticPr fontId="5"/>
  </si>
  <si>
    <t>救助科</t>
    <rPh sb="0" eb="2">
      <t>キュウジョ</t>
    </rPh>
    <rPh sb="2" eb="3">
      <t>カ</t>
    </rPh>
    <phoneticPr fontId="5"/>
  </si>
  <si>
    <t>救急科</t>
    <rPh sb="0" eb="2">
      <t>キュウキュウ</t>
    </rPh>
    <rPh sb="2" eb="3">
      <t>カ</t>
    </rPh>
    <phoneticPr fontId="5"/>
  </si>
  <si>
    <t>予防科</t>
    <rPh sb="0" eb="2">
      <t>ヨボウ</t>
    </rPh>
    <rPh sb="2" eb="3">
      <t>カ</t>
    </rPh>
    <phoneticPr fontId="5"/>
  </si>
  <si>
    <t>火災調査科</t>
    <rPh sb="0" eb="2">
      <t>カサイ</t>
    </rPh>
    <rPh sb="2" eb="4">
      <t>チョウサ</t>
    </rPh>
    <rPh sb="4" eb="5">
      <t>カ</t>
    </rPh>
    <phoneticPr fontId="5"/>
  </si>
  <si>
    <t>危険物科</t>
    <rPh sb="0" eb="3">
      <t>キケンブツ</t>
    </rPh>
    <rPh sb="3" eb="4">
      <t>カ</t>
    </rPh>
    <phoneticPr fontId="5"/>
  </si>
  <si>
    <t>新任教官科</t>
    <rPh sb="0" eb="2">
      <t>シンニン</t>
    </rPh>
    <rPh sb="2" eb="4">
      <t>キョウカン</t>
    </rPh>
    <rPh sb="4" eb="5">
      <t>カ</t>
    </rPh>
    <phoneticPr fontId="5"/>
  </si>
  <si>
    <t>第34表　消防関係表彰の状況（Ｈ18～27）</t>
    <rPh sb="0" eb="1">
      <t>ダイ</t>
    </rPh>
    <rPh sb="3" eb="4">
      <t>ヒョウ</t>
    </rPh>
    <rPh sb="5" eb="7">
      <t>ショウボウ</t>
    </rPh>
    <rPh sb="7" eb="9">
      <t>カンケイ</t>
    </rPh>
    <rPh sb="9" eb="11">
      <t>ヒョウショウ</t>
    </rPh>
    <rPh sb="12" eb="14">
      <t>ジョウキョウ</t>
    </rPh>
    <phoneticPr fontId="5"/>
  </si>
  <si>
    <t>　　　　　　年度</t>
    <rPh sb="6" eb="8">
      <t>ネンド</t>
    </rPh>
    <phoneticPr fontId="5"/>
  </si>
  <si>
    <t>18</t>
  </si>
  <si>
    <t>19</t>
  </si>
  <si>
    <t>20</t>
  </si>
  <si>
    <t>21</t>
  </si>
  <si>
    <t>22</t>
  </si>
  <si>
    <t>23</t>
  </si>
  <si>
    <t>24</t>
  </si>
  <si>
    <t>25</t>
  </si>
  <si>
    <t>26</t>
    <phoneticPr fontId="5"/>
  </si>
  <si>
    <t>27</t>
    <phoneticPr fontId="5"/>
  </si>
  <si>
    <t>　表彰種別</t>
    <rPh sb="1" eb="3">
      <t>ヒョウショウ</t>
    </rPh>
    <rPh sb="3" eb="5">
      <t>シュベツ</t>
    </rPh>
    <phoneticPr fontId="5"/>
  </si>
  <si>
    <t>勲五等双光旭日章</t>
    <rPh sb="0" eb="1">
      <t>クン</t>
    </rPh>
    <rPh sb="1" eb="3">
      <t>5トウ</t>
    </rPh>
    <rPh sb="3" eb="4">
      <t>ソウ</t>
    </rPh>
    <rPh sb="4" eb="5">
      <t>コウ</t>
    </rPh>
    <rPh sb="5" eb="7">
      <t>キョクジツ</t>
    </rPh>
    <rPh sb="7" eb="8">
      <t>ショウ</t>
    </rPh>
    <phoneticPr fontId="5"/>
  </si>
  <si>
    <t>　〃　瑞宝章</t>
    <rPh sb="3" eb="6">
      <t>ズイホウショウ</t>
    </rPh>
    <phoneticPr fontId="5"/>
  </si>
  <si>
    <t>勲六等単光旭日章</t>
    <rPh sb="0" eb="1">
      <t>クン</t>
    </rPh>
    <rPh sb="1" eb="3">
      <t>6トウ</t>
    </rPh>
    <rPh sb="3" eb="4">
      <t>タン</t>
    </rPh>
    <rPh sb="4" eb="5">
      <t>コウ</t>
    </rPh>
    <rPh sb="5" eb="7">
      <t>キョクジツ</t>
    </rPh>
    <rPh sb="7" eb="8">
      <t>ショウ</t>
    </rPh>
    <phoneticPr fontId="5"/>
  </si>
  <si>
    <t>勲七等青色桐葉章</t>
    <rPh sb="0" eb="1">
      <t>クン</t>
    </rPh>
    <rPh sb="1" eb="3">
      <t>7トウ</t>
    </rPh>
    <rPh sb="3" eb="5">
      <t>アオイロ</t>
    </rPh>
    <rPh sb="5" eb="6">
      <t>キリ</t>
    </rPh>
    <rPh sb="6" eb="7">
      <t>ハ</t>
    </rPh>
    <rPh sb="7" eb="8">
      <t>ショウ</t>
    </rPh>
    <phoneticPr fontId="5"/>
  </si>
  <si>
    <t>瑞宝小綬章</t>
    <rPh sb="0" eb="1">
      <t>ズイ</t>
    </rPh>
    <rPh sb="1" eb="2">
      <t>タカラ</t>
    </rPh>
    <rPh sb="2" eb="3">
      <t>ショウ</t>
    </rPh>
    <rPh sb="3" eb="4">
      <t>ジュ</t>
    </rPh>
    <rPh sb="4" eb="5">
      <t>ショウ</t>
    </rPh>
    <phoneticPr fontId="5"/>
  </si>
  <si>
    <t>瑞宝双光章</t>
    <rPh sb="0" eb="1">
      <t>ズイ</t>
    </rPh>
    <rPh sb="1" eb="2">
      <t>タカラ</t>
    </rPh>
    <rPh sb="2" eb="3">
      <t>ソウ</t>
    </rPh>
    <rPh sb="3" eb="4">
      <t>ヒカリ</t>
    </rPh>
    <rPh sb="4" eb="5">
      <t>ショウ</t>
    </rPh>
    <phoneticPr fontId="5"/>
  </si>
  <si>
    <t>瑞宝単光章</t>
    <rPh sb="0" eb="1">
      <t>ズイ</t>
    </rPh>
    <rPh sb="1" eb="2">
      <t>タカラ</t>
    </rPh>
    <rPh sb="2" eb="3">
      <t>タン</t>
    </rPh>
    <rPh sb="3" eb="4">
      <t>ヒカリ</t>
    </rPh>
    <rPh sb="4" eb="5">
      <t>ショウ</t>
    </rPh>
    <phoneticPr fontId="5"/>
  </si>
  <si>
    <t>褒</t>
    <rPh sb="0" eb="1">
      <t>ホ</t>
    </rPh>
    <phoneticPr fontId="5"/>
  </si>
  <si>
    <t>藍綬褒章</t>
    <rPh sb="0" eb="2">
      <t>ランジュ</t>
    </rPh>
    <rPh sb="2" eb="4">
      <t>ホウショウ</t>
    </rPh>
    <phoneticPr fontId="5"/>
  </si>
  <si>
    <t>章</t>
    <rPh sb="0" eb="1">
      <t>ショウ</t>
    </rPh>
    <phoneticPr fontId="5"/>
  </si>
  <si>
    <t>紺綬褒章</t>
    <rPh sb="0" eb="2">
      <t>コンジュ</t>
    </rPh>
    <rPh sb="2" eb="4">
      <t>ホウショウ</t>
    </rPh>
    <phoneticPr fontId="5"/>
  </si>
  <si>
    <t>大臣</t>
    <rPh sb="0" eb="2">
      <t>ダイジン</t>
    </rPh>
    <phoneticPr fontId="5"/>
  </si>
  <si>
    <t>内閣総理大臣表彰</t>
    <rPh sb="0" eb="2">
      <t>ナイカク</t>
    </rPh>
    <rPh sb="2" eb="4">
      <t>ソウリ</t>
    </rPh>
    <rPh sb="4" eb="6">
      <t>ダイジン</t>
    </rPh>
    <rPh sb="6" eb="8">
      <t>ヒョウショウ</t>
    </rPh>
    <phoneticPr fontId="5"/>
  </si>
  <si>
    <t>表彰</t>
    <rPh sb="0" eb="2">
      <t>ヒョウショウ</t>
    </rPh>
    <phoneticPr fontId="5"/>
  </si>
  <si>
    <t>総務（自治）大臣表彰</t>
    <rPh sb="0" eb="2">
      <t>ソウム</t>
    </rPh>
    <rPh sb="3" eb="5">
      <t>ジチ</t>
    </rPh>
    <rPh sb="6" eb="8">
      <t>ダイジン</t>
    </rPh>
    <rPh sb="8" eb="10">
      <t>ヒョウショウ</t>
    </rPh>
    <phoneticPr fontId="5"/>
  </si>
  <si>
    <t>消防庁長官表彰</t>
    <rPh sb="0" eb="3">
      <t>ショウボウチョウ</t>
    </rPh>
    <rPh sb="3" eb="5">
      <t>チョウカン</t>
    </rPh>
    <rPh sb="5" eb="7">
      <t>ヒョウショウ</t>
    </rPh>
    <phoneticPr fontId="5"/>
  </si>
  <si>
    <t>功労章</t>
    <rPh sb="0" eb="2">
      <t>コウロウ</t>
    </rPh>
    <rPh sb="2" eb="3">
      <t>ショウ</t>
    </rPh>
    <phoneticPr fontId="5"/>
  </si>
  <si>
    <t>永年勤続功労章</t>
    <rPh sb="0" eb="2">
      <t>エイネン</t>
    </rPh>
    <rPh sb="2" eb="4">
      <t>キンゾク</t>
    </rPh>
    <rPh sb="4" eb="6">
      <t>コウロウ</t>
    </rPh>
    <rPh sb="6" eb="7">
      <t>ショウ</t>
    </rPh>
    <phoneticPr fontId="5"/>
  </si>
  <si>
    <t>表彰旗</t>
    <rPh sb="0" eb="2">
      <t>ヒョウショウ</t>
    </rPh>
    <rPh sb="2" eb="3">
      <t>キ</t>
    </rPh>
    <phoneticPr fontId="5"/>
  </si>
  <si>
    <t>竿頭綬</t>
    <rPh sb="0" eb="2">
      <t>カントウ</t>
    </rPh>
    <rPh sb="2" eb="3">
      <t>ジュ</t>
    </rPh>
    <phoneticPr fontId="5"/>
  </si>
  <si>
    <t>特別功労章</t>
    <rPh sb="0" eb="2">
      <t>トクベツ</t>
    </rPh>
    <rPh sb="2" eb="4">
      <t>コウロウ</t>
    </rPh>
    <rPh sb="4" eb="5">
      <t>ショウ</t>
    </rPh>
    <phoneticPr fontId="5"/>
  </si>
  <si>
    <t>顕功章</t>
    <rPh sb="0" eb="1">
      <t>ケン</t>
    </rPh>
    <rPh sb="1" eb="2">
      <t>コウ</t>
    </rPh>
    <rPh sb="2" eb="3">
      <t>ショウ</t>
    </rPh>
    <phoneticPr fontId="5"/>
  </si>
  <si>
    <t>功績章</t>
    <rPh sb="0" eb="2">
      <t>コウセキ</t>
    </rPh>
    <rPh sb="2" eb="3">
      <t>ショウ</t>
    </rPh>
    <phoneticPr fontId="5"/>
  </si>
  <si>
    <t>表彰状</t>
    <rPh sb="0" eb="2">
      <t>ヒョウショウ</t>
    </rPh>
    <rPh sb="2" eb="3">
      <t>ジョウ</t>
    </rPh>
    <phoneticPr fontId="5"/>
  </si>
  <si>
    <t>安全功労者表彰</t>
    <rPh sb="0" eb="2">
      <t>アンゼン</t>
    </rPh>
    <rPh sb="2" eb="4">
      <t>コウロウ</t>
    </rPh>
    <rPh sb="4" eb="5">
      <t>シャ</t>
    </rPh>
    <rPh sb="5" eb="7">
      <t>ヒョウショウ</t>
    </rPh>
    <phoneticPr fontId="5"/>
  </si>
  <si>
    <t>防災功労者表彰</t>
    <rPh sb="0" eb="2">
      <t>ボウサイ</t>
    </rPh>
    <rPh sb="2" eb="4">
      <t>コウロウ</t>
    </rPh>
    <rPh sb="4" eb="5">
      <t>シャ</t>
    </rPh>
    <rPh sb="5" eb="7">
      <t>ヒョウショウ</t>
    </rPh>
    <phoneticPr fontId="5"/>
  </si>
  <si>
    <t>救急功労者表彰</t>
    <rPh sb="0" eb="2">
      <t>キュウキュウ</t>
    </rPh>
    <rPh sb="2" eb="5">
      <t>コウロウシャ</t>
    </rPh>
    <rPh sb="5" eb="7">
      <t>ヒョウショウ</t>
    </rPh>
    <phoneticPr fontId="5"/>
  </si>
  <si>
    <t>消防団等地域活動表彰</t>
    <rPh sb="0" eb="2">
      <t>ショウボウ</t>
    </rPh>
    <rPh sb="2" eb="3">
      <t>ダン</t>
    </rPh>
    <rPh sb="3" eb="4">
      <t>トウ</t>
    </rPh>
    <rPh sb="4" eb="5">
      <t>チ</t>
    </rPh>
    <rPh sb="5" eb="6">
      <t>イキ</t>
    </rPh>
    <rPh sb="6" eb="8">
      <t>カツドウ</t>
    </rPh>
    <rPh sb="8" eb="10">
      <t>ヒョウショウ</t>
    </rPh>
    <phoneticPr fontId="5"/>
  </si>
  <si>
    <t>高知県知事表彰</t>
    <rPh sb="0" eb="3">
      <t>コウチケン</t>
    </rPh>
    <rPh sb="3" eb="5">
      <t>チジ</t>
    </rPh>
    <rPh sb="5" eb="7">
      <t>ヒョウショウ</t>
    </rPh>
    <phoneticPr fontId="5"/>
  </si>
  <si>
    <t>表彰状</t>
    <rPh sb="0" eb="3">
      <t>ヒョウショウジョウ</t>
    </rPh>
    <phoneticPr fontId="5"/>
  </si>
  <si>
    <t>消防協力者表彰</t>
    <rPh sb="0" eb="2">
      <t>ショウボウ</t>
    </rPh>
    <rPh sb="2" eb="5">
      <t>キョウリョクシャ</t>
    </rPh>
    <rPh sb="5" eb="7">
      <t>ヒョウショウ</t>
    </rPh>
    <phoneticPr fontId="5"/>
  </si>
  <si>
    <t>配偶者功労</t>
    <rPh sb="0" eb="3">
      <t>ハイグウシャ</t>
    </rPh>
    <rPh sb="3" eb="5">
      <t>コウロウ</t>
    </rPh>
    <phoneticPr fontId="5"/>
  </si>
  <si>
    <t>地方自治功労</t>
    <rPh sb="0" eb="2">
      <t>チホウ</t>
    </rPh>
    <rPh sb="2" eb="4">
      <t>ジチ</t>
    </rPh>
    <rPh sb="4" eb="6">
      <t>コウロウ</t>
    </rPh>
    <phoneticPr fontId="5"/>
  </si>
  <si>
    <t>日本消防協会長表彰</t>
    <rPh sb="0" eb="2">
      <t>ニホン</t>
    </rPh>
    <rPh sb="2" eb="4">
      <t>ショウボウ</t>
    </rPh>
    <rPh sb="4" eb="7">
      <t>キョウカイチョウ</t>
    </rPh>
    <rPh sb="7" eb="9">
      <t>ヒョウショウ</t>
    </rPh>
    <phoneticPr fontId="5"/>
  </si>
  <si>
    <t>精績章</t>
    <rPh sb="0" eb="1">
      <t>セイ</t>
    </rPh>
    <rPh sb="1" eb="2">
      <t>セキ</t>
    </rPh>
    <rPh sb="2" eb="3">
      <t>ショウ</t>
    </rPh>
    <phoneticPr fontId="5"/>
  </si>
  <si>
    <t>勤続章</t>
    <rPh sb="0" eb="2">
      <t>キンゾク</t>
    </rPh>
    <rPh sb="2" eb="3">
      <t>ショウ</t>
    </rPh>
    <phoneticPr fontId="5"/>
  </si>
  <si>
    <t>婦人消防隊表彰</t>
    <rPh sb="0" eb="2">
      <t>フジン</t>
    </rPh>
    <rPh sb="2" eb="5">
      <t>ショウボウタイ</t>
    </rPh>
    <rPh sb="5" eb="7">
      <t>ヒョウショウ</t>
    </rPh>
    <phoneticPr fontId="5"/>
  </si>
  <si>
    <t>特別表彰まとい</t>
    <rPh sb="0" eb="2">
      <t>トクベツ</t>
    </rPh>
    <rPh sb="2" eb="4">
      <t>ヒョウショウ</t>
    </rPh>
    <phoneticPr fontId="5"/>
  </si>
  <si>
    <t>永年勤続職員表彰</t>
    <rPh sb="0" eb="2">
      <t>エイネン</t>
    </rPh>
    <rPh sb="2" eb="4">
      <t>キンゾク</t>
    </rPh>
    <rPh sb="4" eb="6">
      <t>ショクイン</t>
    </rPh>
    <rPh sb="6" eb="8">
      <t>ヒョウショウ</t>
    </rPh>
    <phoneticPr fontId="5"/>
  </si>
  <si>
    <t>高知県消防協会長表彰</t>
    <rPh sb="0" eb="3">
      <t>コウチケン</t>
    </rPh>
    <rPh sb="3" eb="5">
      <t>ショウボウ</t>
    </rPh>
    <rPh sb="5" eb="8">
      <t>キョウカイチョウ</t>
    </rPh>
    <rPh sb="8" eb="10">
      <t>ヒョウショウ</t>
    </rPh>
    <phoneticPr fontId="5"/>
  </si>
  <si>
    <t>功労竿頭綬</t>
    <rPh sb="0" eb="2">
      <t>コウロウ</t>
    </rPh>
    <rPh sb="2" eb="4">
      <t>カントウ</t>
    </rPh>
    <rPh sb="4" eb="5">
      <t>ジュ</t>
    </rPh>
    <phoneticPr fontId="5"/>
  </si>
  <si>
    <t>無火災竿頭綬</t>
    <rPh sb="0" eb="1">
      <t>ム</t>
    </rPh>
    <rPh sb="1" eb="3">
      <t>カサイ</t>
    </rPh>
    <rPh sb="3" eb="5">
      <t>カントウ</t>
    </rPh>
    <rPh sb="5" eb="6">
      <t>ジュ</t>
    </rPh>
    <phoneticPr fontId="5"/>
  </si>
  <si>
    <t>顕彰状</t>
    <rPh sb="0" eb="1">
      <t>ケン</t>
    </rPh>
    <rPh sb="1" eb="2">
      <t>アキラ</t>
    </rPh>
    <rPh sb="2" eb="3">
      <t>ジョウ</t>
    </rPh>
    <phoneticPr fontId="5"/>
  </si>
  <si>
    <t>退職消防職・団員感謝状</t>
    <rPh sb="0" eb="2">
      <t>タイショク</t>
    </rPh>
    <rPh sb="2" eb="4">
      <t>ショウボウ</t>
    </rPh>
    <rPh sb="4" eb="5">
      <t>ショク</t>
    </rPh>
    <rPh sb="6" eb="8">
      <t>ダンイン</t>
    </rPh>
    <rPh sb="8" eb="11">
      <t>カンシャジョウ</t>
    </rPh>
    <phoneticPr fontId="5"/>
  </si>
  <si>
    <t>消防功労団体表彰</t>
    <rPh sb="0" eb="2">
      <t>ショウボウ</t>
    </rPh>
    <rPh sb="2" eb="4">
      <t>コウロウ</t>
    </rPh>
    <rPh sb="4" eb="6">
      <t>ダンタイ</t>
    </rPh>
    <rPh sb="6" eb="8">
      <t>ヒョウショウ</t>
    </rPh>
    <phoneticPr fontId="5"/>
  </si>
  <si>
    <t>消防功労者表彰</t>
    <rPh sb="0" eb="2">
      <t>ショウボウ</t>
    </rPh>
    <rPh sb="2" eb="4">
      <t>コウロウ</t>
    </rPh>
    <rPh sb="4" eb="5">
      <t>シャ</t>
    </rPh>
    <rPh sb="5" eb="7">
      <t>ヒョウショウ</t>
    </rPh>
    <phoneticPr fontId="5"/>
  </si>
  <si>
    <t>一般功労団体表彰</t>
    <rPh sb="0" eb="2">
      <t>イッパン</t>
    </rPh>
    <rPh sb="2" eb="4">
      <t>コウロウ</t>
    </rPh>
    <rPh sb="4" eb="6">
      <t>ダンタイ</t>
    </rPh>
    <rPh sb="6" eb="8">
      <t>ヒョウショウ</t>
    </rPh>
    <phoneticPr fontId="5"/>
  </si>
  <si>
    <t>一般功労者表彰</t>
    <rPh sb="0" eb="2">
      <t>イッパン</t>
    </rPh>
    <rPh sb="2" eb="4">
      <t>コウロウ</t>
    </rPh>
    <rPh sb="4" eb="5">
      <t>シャ</t>
    </rPh>
    <rPh sb="5" eb="7">
      <t>ヒョウショウ</t>
    </rPh>
    <phoneticPr fontId="5"/>
  </si>
  <si>
    <t>第35表　自主防災組織の現況（H28.4.1現在）</t>
    <rPh sb="0" eb="1">
      <t>ダイ</t>
    </rPh>
    <rPh sb="3" eb="4">
      <t>ヒョウ</t>
    </rPh>
    <rPh sb="5" eb="7">
      <t>ジシュ</t>
    </rPh>
    <rPh sb="7" eb="9">
      <t>ボウサイ</t>
    </rPh>
    <rPh sb="9" eb="11">
      <t>ソシキ</t>
    </rPh>
    <rPh sb="12" eb="14">
      <t>ゲンキョウ</t>
    </rPh>
    <phoneticPr fontId="5"/>
  </si>
  <si>
    <t>管内世帯数 ａ</t>
    <phoneticPr fontId="16"/>
  </si>
  <si>
    <t>自主防災組織数</t>
    <phoneticPr fontId="16"/>
  </si>
  <si>
    <t>組織されている</t>
    <rPh sb="0" eb="2">
      <t>ソシキ</t>
    </rPh>
    <phoneticPr fontId="5"/>
  </si>
  <si>
    <t>組 織 率</t>
    <rPh sb="0" eb="1">
      <t>クミ</t>
    </rPh>
    <rPh sb="2" eb="3">
      <t>オリ</t>
    </rPh>
    <rPh sb="4" eb="5">
      <t>リツ</t>
    </rPh>
    <phoneticPr fontId="5"/>
  </si>
  <si>
    <t>世帯数 ａ</t>
    <phoneticPr fontId="5"/>
  </si>
  <si>
    <t>自主防災組織数</t>
  </si>
  <si>
    <t>地域の世帯数 b</t>
    <rPh sb="0" eb="2">
      <t>チイキ</t>
    </rPh>
    <rPh sb="3" eb="6">
      <t>セタイスウ</t>
    </rPh>
    <phoneticPr fontId="5"/>
  </si>
  <si>
    <t>b/a％</t>
    <phoneticPr fontId="5"/>
  </si>
  <si>
    <t xml:space="preserve">高知市 </t>
  </si>
  <si>
    <t xml:space="preserve">室戸市 </t>
  </si>
  <si>
    <t xml:space="preserve">安芸市 </t>
  </si>
  <si>
    <t xml:space="preserve">南国市 </t>
  </si>
  <si>
    <t xml:space="preserve">土佐市 </t>
  </si>
  <si>
    <t xml:space="preserve">須崎市 </t>
  </si>
  <si>
    <t xml:space="preserve">宿毛市 </t>
  </si>
  <si>
    <t xml:space="preserve">土佐清水市 </t>
  </si>
  <si>
    <t xml:space="preserve">四万十市 </t>
    <rPh sb="0" eb="3">
      <t>ヨンマンジュウ</t>
    </rPh>
    <rPh sb="3" eb="4">
      <t>シ</t>
    </rPh>
    <phoneticPr fontId="5"/>
  </si>
  <si>
    <t>香南市</t>
    <rPh sb="0" eb="3">
      <t>コウナンシ</t>
    </rPh>
    <phoneticPr fontId="4"/>
  </si>
  <si>
    <t>香美市</t>
    <rPh sb="0" eb="2">
      <t>カミ</t>
    </rPh>
    <rPh sb="2" eb="3">
      <t>シ</t>
    </rPh>
    <phoneticPr fontId="4"/>
  </si>
  <si>
    <t xml:space="preserve">東洋町 </t>
  </si>
  <si>
    <t xml:space="preserve">奈半利町 </t>
  </si>
  <si>
    <t>田野町</t>
    <rPh sb="0" eb="3">
      <t>タノチョウ</t>
    </rPh>
    <phoneticPr fontId="4"/>
  </si>
  <si>
    <t xml:space="preserve">安田町 </t>
  </si>
  <si>
    <t xml:space="preserve">北川村 </t>
  </si>
  <si>
    <t xml:space="preserve">馬路村 </t>
  </si>
  <si>
    <t xml:space="preserve">芸西村 </t>
  </si>
  <si>
    <t xml:space="preserve">本山町 </t>
  </si>
  <si>
    <t xml:space="preserve">大豊町 </t>
  </si>
  <si>
    <t xml:space="preserve">土佐町 </t>
  </si>
  <si>
    <t xml:space="preserve">大川村 </t>
  </si>
  <si>
    <t xml:space="preserve">いの町 </t>
  </si>
  <si>
    <t xml:space="preserve">仁淀川町 </t>
    <rPh sb="0" eb="3">
      <t>ニヨドガワ</t>
    </rPh>
    <phoneticPr fontId="5"/>
  </si>
  <si>
    <t xml:space="preserve">中土佐町 </t>
  </si>
  <si>
    <t xml:space="preserve">佐川町 </t>
  </si>
  <si>
    <t xml:space="preserve">越知町 </t>
  </si>
  <si>
    <t xml:space="preserve">梼原町 </t>
  </si>
  <si>
    <t>日高村</t>
    <rPh sb="0" eb="3">
      <t>ヒダカムラ</t>
    </rPh>
    <phoneticPr fontId="4"/>
  </si>
  <si>
    <t>津野町</t>
    <rPh sb="2" eb="3">
      <t>チョウ</t>
    </rPh>
    <phoneticPr fontId="5"/>
  </si>
  <si>
    <t xml:space="preserve">大月町 </t>
  </si>
  <si>
    <t xml:space="preserve">三原村 </t>
  </si>
  <si>
    <t>黒潮町</t>
    <rPh sb="0" eb="3">
      <t>クロシオチョウ</t>
    </rPh>
    <phoneticPr fontId="4"/>
  </si>
  <si>
    <t>計(H28.4.1）</t>
    <rPh sb="0" eb="1">
      <t>ケイ</t>
    </rPh>
    <phoneticPr fontId="5"/>
  </si>
  <si>
    <t>参考：計(H27.4.1）</t>
    <rPh sb="3" eb="4">
      <t>ケイ</t>
    </rPh>
    <phoneticPr fontId="5"/>
  </si>
  <si>
    <t>参考：計(H26.4.1）</t>
    <rPh sb="3" eb="4">
      <t>ケイ</t>
    </rPh>
    <phoneticPr fontId="5"/>
  </si>
  <si>
    <t>市・町村の組織率</t>
    <rPh sb="0" eb="1">
      <t>シ</t>
    </rPh>
    <rPh sb="2" eb="4">
      <t>チョウソン</t>
    </rPh>
    <rPh sb="5" eb="7">
      <t>ソシキ</t>
    </rPh>
    <rPh sb="7" eb="8">
      <t>リツ</t>
    </rPh>
    <phoneticPr fontId="16"/>
  </si>
  <si>
    <t>市計</t>
    <rPh sb="0" eb="1">
      <t>シ</t>
    </rPh>
    <rPh sb="1" eb="2">
      <t>ケイ</t>
    </rPh>
    <phoneticPr fontId="5"/>
  </si>
  <si>
    <t>町村計</t>
    <rPh sb="0" eb="2">
      <t>チョウソン</t>
    </rPh>
    <rPh sb="2" eb="3">
      <t>ケイ</t>
    </rPh>
    <phoneticPr fontId="16"/>
  </si>
  <si>
    <t>高知市を除く組織率</t>
    <rPh sb="6" eb="9">
      <t>ソシキリツ</t>
    </rPh>
    <phoneticPr fontId="5"/>
  </si>
  <si>
    <t>高知市以外の市町村</t>
    <rPh sb="0" eb="2">
      <t>コウチ</t>
    </rPh>
    <rPh sb="2" eb="3">
      <t>シ</t>
    </rPh>
    <rPh sb="3" eb="5">
      <t>イガイ</t>
    </rPh>
    <rPh sb="6" eb="9">
      <t>シチョウソン</t>
    </rPh>
    <phoneticPr fontId="5"/>
  </si>
</sst>
</file>

<file path=xl/styles.xml><?xml version="1.0" encoding="utf-8"?>
<styleSheet xmlns="http://schemas.openxmlformats.org/spreadsheetml/2006/main">
  <numFmts count="18">
    <numFmt numFmtId="6" formatCode="&quot;¥&quot;#,##0;[Red]&quot;¥&quot;\-#,##0"/>
    <numFmt numFmtId="176" formatCode="\(0\)"/>
    <numFmt numFmtId="177" formatCode="[$-411]ge\.mm\.dd"/>
    <numFmt numFmtId="178" formatCode="0.0"/>
    <numFmt numFmtId="179" formatCode="0_);\(0\)"/>
    <numFmt numFmtId="180" formatCode="#,##0.0;[Red]\-#,##0.0"/>
    <numFmt numFmtId="181" formatCode="#,###"/>
    <numFmt numFmtId="182" formatCode="#,##0_ "/>
    <numFmt numFmtId="183" formatCode="m&quot;月&quot;d&quot;日&quot;;@"/>
    <numFmt numFmtId="184" formatCode="m/d;@"/>
    <numFmt numFmtId="185" formatCode="h:mm;@"/>
    <numFmt numFmtId="186" formatCode="\(General\)"/>
    <numFmt numFmtId="187" formatCode="0;[Red]0"/>
    <numFmt numFmtId="188" formatCode="0.0;[Red]0.0"/>
    <numFmt numFmtId="189" formatCode="0.0_);[Red]\(0.0\)"/>
    <numFmt numFmtId="190" formatCode="#,##0_);[Red]\(#,##0\)"/>
    <numFmt numFmtId="191" formatCode="#,##0.0_);[Red]\(#,##0.0\)"/>
    <numFmt numFmtId="192" formatCode="0_ "/>
  </numFmts>
  <fonts count="32">
    <font>
      <sz val="11"/>
      <color theme="1"/>
      <name val="ＭＳ Ｐゴシック"/>
      <family val="2"/>
      <charset val="128"/>
      <scheme val="minor"/>
    </font>
    <font>
      <sz val="6"/>
      <name val="ＭＳ Ｐゴシック"/>
      <family val="2"/>
      <charset val="128"/>
      <scheme val="minor"/>
    </font>
    <font>
      <sz val="11"/>
      <name val="ＭＳ 明朝"/>
      <family val="1"/>
      <charset val="128"/>
    </font>
    <font>
      <sz val="8"/>
      <name val="ＭＳ ゴシック"/>
      <family val="3"/>
      <charset val="128"/>
    </font>
    <font>
      <sz val="12"/>
      <name val="ＭＳ ゴシック"/>
      <family val="3"/>
      <charset val="128"/>
    </font>
    <font>
      <sz val="6"/>
      <name val="ＭＳ 明朝"/>
      <family val="1"/>
      <charset val="128"/>
    </font>
    <font>
      <sz val="10"/>
      <name val="ＭＳ 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6"/>
      <name val="ＭＳ ゴシック"/>
      <family val="3"/>
      <charset val="128"/>
    </font>
    <font>
      <sz val="8"/>
      <name val="ＭＳ 明朝"/>
      <family val="1"/>
      <charset val="128"/>
    </font>
    <font>
      <sz val="11"/>
      <name val="ＭＳ ゴシック"/>
      <family val="3"/>
      <charset val="128"/>
    </font>
    <font>
      <sz val="4"/>
      <name val="ＭＳ ゴシック"/>
      <family val="3"/>
      <charset val="128"/>
    </font>
    <font>
      <b/>
      <sz val="9"/>
      <color indexed="81"/>
      <name val="ＭＳ Ｐゴシック"/>
      <family val="3"/>
      <charset val="128"/>
    </font>
    <font>
      <sz val="9"/>
      <color indexed="81"/>
      <name val="ＭＳ Ｐゴシック"/>
      <family val="3"/>
      <charset val="128"/>
    </font>
    <font>
      <sz val="6"/>
      <name val="ＭＳ Ｐゴシック"/>
      <family val="3"/>
      <charset val="128"/>
    </font>
    <font>
      <sz val="5"/>
      <name val="ＭＳ ゴシック"/>
      <family val="3"/>
      <charset val="128"/>
    </font>
    <font>
      <sz val="10"/>
      <color rgb="FFFF0000"/>
      <name val="ＭＳ ゴシック"/>
      <family val="3"/>
      <charset val="128"/>
    </font>
    <font>
      <sz val="7"/>
      <name val="ＭＳ ゴシック"/>
      <family val="3"/>
      <charset val="128"/>
    </font>
    <font>
      <sz val="8"/>
      <color rgb="FFFF0000"/>
      <name val="ＭＳ ゴシック"/>
      <family val="3"/>
      <charset val="128"/>
    </font>
    <font>
      <sz val="7"/>
      <name val="ＭＳ 明朝"/>
      <family val="1"/>
      <charset val="128"/>
    </font>
    <font>
      <sz val="11"/>
      <color theme="1"/>
      <name val="ＭＳ ゴシック"/>
      <family val="3"/>
      <charset val="128"/>
    </font>
    <font>
      <sz val="10"/>
      <name val="ＭＳ Ｐゴシック"/>
      <family val="3"/>
      <charset val="128"/>
    </font>
    <font>
      <sz val="13"/>
      <name val="ＭＳ ゴシック"/>
      <family val="3"/>
      <charset val="128"/>
    </font>
    <font>
      <sz val="11"/>
      <color indexed="9"/>
      <name val="ＭＳ 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scheme val="minor"/>
    </font>
    <font>
      <sz val="11"/>
      <color rgb="FFFF0000"/>
      <name val="ＭＳ ゴシック"/>
      <family val="3"/>
      <charset val="128"/>
    </font>
    <font>
      <sz val="10"/>
      <name val="ＭＳ 明朝"/>
      <family val="1"/>
      <charset val="128"/>
    </font>
    <font>
      <sz val="11"/>
      <color theme="1"/>
      <name val="ＭＳ Ｐゴシック"/>
      <family val="3"/>
      <charset val="128"/>
      <scheme val="minor"/>
    </font>
  </fonts>
  <fills count="14">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rgb="FF00FFFF"/>
        <bgColor indexed="64"/>
      </patternFill>
    </fill>
    <fill>
      <patternFill patternType="solid">
        <fgColor indexed="11"/>
        <bgColor indexed="64"/>
      </patternFill>
    </fill>
    <fill>
      <patternFill patternType="solid">
        <fgColor rgb="FF00FF00"/>
        <bgColor indexed="64"/>
      </patternFill>
    </fill>
    <fill>
      <patternFill patternType="solid">
        <fgColor rgb="FF00FFCC"/>
        <bgColor indexed="64"/>
      </patternFill>
    </fill>
    <fill>
      <patternFill patternType="solid">
        <fgColor indexed="44"/>
        <bgColor indexed="64"/>
      </patternFill>
    </fill>
    <fill>
      <patternFill patternType="solid">
        <fgColor rgb="FF99CCFF"/>
        <bgColor indexed="64"/>
      </patternFill>
    </fill>
    <fill>
      <patternFill patternType="mediumGray"/>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s>
  <borders count="183">
    <border>
      <left/>
      <right/>
      <top/>
      <bottom/>
      <diagonal/>
    </border>
    <border>
      <left/>
      <right style="thin">
        <color indexed="64"/>
      </right>
      <top/>
      <bottom/>
      <diagonal/>
    </border>
    <border diagonalDown="1">
      <left/>
      <right/>
      <top style="thin">
        <color indexed="64"/>
      </top>
      <bottom/>
      <diagonal style="thin">
        <color indexed="64"/>
      </diagonal>
    </border>
    <border diagonalDown="1">
      <left/>
      <right style="hair">
        <color indexed="64"/>
      </right>
      <top style="thin">
        <color indexed="64"/>
      </top>
      <bottom/>
      <diagonal style="thin">
        <color indexed="64"/>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right/>
      <top/>
      <bottom/>
      <diagonal style="thin">
        <color indexed="64"/>
      </diagonal>
    </border>
    <border diagonalDown="1">
      <left/>
      <right style="hair">
        <color indexed="64"/>
      </right>
      <top/>
      <bottom/>
      <diagonal style="thin">
        <color indexed="64"/>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diagonalDown="1">
      <left/>
      <right/>
      <top/>
      <bottom style="thin">
        <color indexed="64"/>
      </bottom>
      <diagonal style="thin">
        <color indexed="64"/>
      </diagonal>
    </border>
    <border diagonalDown="1">
      <left/>
      <right style="hair">
        <color indexed="64"/>
      </right>
      <top/>
      <bottom style="thin">
        <color indexed="64"/>
      </bottom>
      <diagonal style="thin">
        <color indexed="64"/>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style="hair">
        <color indexed="64"/>
      </top>
      <bottom style="hair">
        <color indexed="64"/>
      </bottom>
      <diagonal/>
    </border>
    <border>
      <left style="thin">
        <color indexed="64"/>
      </left>
      <right/>
      <top/>
      <bottom/>
      <diagonal/>
    </border>
    <border>
      <left style="hair">
        <color indexed="64"/>
      </left>
      <right style="thin">
        <color indexed="64"/>
      </right>
      <top/>
      <bottom/>
      <diagonal/>
    </border>
    <border>
      <left style="hair">
        <color indexed="64"/>
      </left>
      <right/>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hair">
        <color indexed="64"/>
      </right>
      <top style="thin">
        <color indexed="64"/>
      </top>
      <bottom/>
      <diagonal style="thin">
        <color indexed="64"/>
      </diagonal>
    </border>
    <border diagonalDown="1">
      <left style="thin">
        <color indexed="64"/>
      </left>
      <right style="hair">
        <color indexed="64"/>
      </right>
      <top/>
      <bottom/>
      <diagonal style="thin">
        <color indexed="64"/>
      </diagonal>
    </border>
    <border diagonalDown="1">
      <left style="thin">
        <color indexed="64"/>
      </left>
      <right style="hair">
        <color indexed="64"/>
      </right>
      <top/>
      <bottom style="thin">
        <color indexed="64"/>
      </bottom>
      <diagonal style="thin">
        <color indexed="64"/>
      </diagonal>
    </border>
    <border>
      <left style="thin">
        <color indexed="64"/>
      </left>
      <right/>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hair">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hair">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left/>
      <right/>
      <top/>
      <bottom style="medium">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diagonalDown="1">
      <left style="thin">
        <color indexed="64"/>
      </left>
      <right style="thin">
        <color indexed="64"/>
      </right>
      <top style="hair">
        <color indexed="64"/>
      </top>
      <bottom style="thin">
        <color indexed="64"/>
      </bottom>
      <diagonal style="thin">
        <color indexed="64"/>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s>
  <cellStyleXfs count="10">
    <xf numFmtId="0" fontId="0" fillId="0" borderId="0">
      <alignment vertical="center"/>
    </xf>
    <xf numFmtId="0" fontId="2" fillId="0" borderId="0"/>
    <xf numFmtId="38" fontId="2" fillId="0" borderId="0" applyFont="0" applyFill="0" applyBorder="0" applyAlignment="0" applyProtection="0"/>
    <xf numFmtId="0" fontId="2" fillId="0" borderId="0"/>
    <xf numFmtId="0" fontId="2" fillId="0" borderId="0"/>
    <xf numFmtId="6" fontId="2" fillId="0" borderId="0" applyFont="0" applyFill="0" applyBorder="0" applyAlignment="0" applyProtection="0"/>
    <xf numFmtId="0" fontId="26" fillId="0" borderId="0"/>
    <xf numFmtId="38" fontId="2" fillId="0" borderId="0" applyFont="0" applyFill="0" applyBorder="0" applyAlignment="0" applyProtection="0"/>
    <xf numFmtId="0" fontId="2" fillId="0" borderId="0"/>
    <xf numFmtId="0" fontId="31" fillId="0" borderId="0">
      <alignment vertical="center"/>
    </xf>
  </cellStyleXfs>
  <cellXfs count="2647">
    <xf numFmtId="0" fontId="0" fillId="0" borderId="0" xfId="0">
      <alignment vertical="center"/>
    </xf>
    <xf numFmtId="0" fontId="3" fillId="0" borderId="0" xfId="1" applyFont="1" applyFill="1" applyAlignment="1"/>
    <xf numFmtId="0" fontId="4" fillId="0" borderId="0" xfId="1" applyFont="1" applyFill="1" applyAlignment="1"/>
    <xf numFmtId="0" fontId="6" fillId="0" borderId="0" xfId="1" applyFont="1" applyFill="1" applyAlignment="1"/>
    <xf numFmtId="0" fontId="3" fillId="0" borderId="0" xfId="1" applyFont="1" applyFill="1" applyBorder="1" applyAlignment="1"/>
    <xf numFmtId="0" fontId="3" fillId="0" borderId="1" xfId="1" applyFont="1" applyFill="1" applyBorder="1" applyAlignment="1">
      <alignment vertical="center"/>
    </xf>
    <xf numFmtId="0" fontId="2" fillId="0" borderId="2" xfId="1" applyFill="1" applyBorder="1" applyAlignment="1">
      <alignment vertical="center"/>
    </xf>
    <xf numFmtId="0" fontId="2" fillId="0" borderId="3" xfId="1" applyFill="1" applyBorder="1" applyAlignment="1">
      <alignment vertical="center"/>
    </xf>
    <xf numFmtId="0" fontId="7" fillId="0" borderId="4" xfId="1" applyFont="1" applyFill="1" applyBorder="1" applyAlignment="1">
      <alignment vertical="center"/>
    </xf>
    <xf numFmtId="0" fontId="8"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3"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9" xfId="1" applyFont="1" applyFill="1" applyBorder="1" applyAlignment="1">
      <alignment horizontal="center" vertical="center"/>
    </xf>
    <xf numFmtId="0" fontId="3" fillId="0" borderId="0" xfId="1" applyFont="1" applyFill="1" applyAlignment="1">
      <alignment vertical="center"/>
    </xf>
    <xf numFmtId="0" fontId="2" fillId="0" borderId="1" xfId="1" applyFill="1" applyBorder="1" applyAlignment="1">
      <alignment vertical="center"/>
    </xf>
    <xf numFmtId="0" fontId="2" fillId="0" borderId="10" xfId="1" applyFill="1" applyBorder="1" applyAlignment="1">
      <alignment vertical="center"/>
    </xf>
    <xf numFmtId="0" fontId="2" fillId="0" borderId="11" xfId="1" applyFill="1" applyBorder="1" applyAlignment="1">
      <alignment vertical="center"/>
    </xf>
    <xf numFmtId="0" fontId="7" fillId="0" borderId="12" xfId="1" applyFont="1" applyFill="1" applyBorder="1" applyAlignment="1">
      <alignment horizontal="center" vertical="center" shrinkToFit="1"/>
    </xf>
    <xf numFmtId="0" fontId="8" fillId="0" borderId="13" xfId="1" applyFont="1" applyFill="1" applyBorder="1" applyAlignment="1">
      <alignment horizontal="center" vertical="center"/>
    </xf>
    <xf numFmtId="0" fontId="7"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wrapText="1"/>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8"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8" xfId="1" applyFont="1" applyFill="1" applyBorder="1" applyAlignment="1">
      <alignment horizontal="center" vertical="center"/>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shrinkToFit="1"/>
    </xf>
    <xf numFmtId="0" fontId="7" fillId="0" borderId="19" xfId="1" applyFont="1" applyFill="1" applyBorder="1" applyAlignment="1">
      <alignment horizontal="center" vertical="center" wrapText="1" shrinkToFit="1"/>
    </xf>
    <xf numFmtId="0" fontId="2" fillId="0" borderId="22" xfId="1" applyFill="1" applyBorder="1" applyAlignment="1">
      <alignment vertical="center"/>
    </xf>
    <xf numFmtId="0" fontId="2" fillId="0" borderId="23" xfId="1" applyFill="1" applyBorder="1" applyAlignment="1">
      <alignment vertical="center"/>
    </xf>
    <xf numFmtId="0" fontId="7" fillId="0" borderId="24" xfId="1" applyFont="1" applyFill="1" applyBorder="1" applyAlignment="1">
      <alignment horizontal="center" vertical="top" shrinkToFit="1"/>
    </xf>
    <xf numFmtId="0" fontId="8" fillId="0" borderId="25" xfId="1" applyFont="1" applyFill="1" applyBorder="1" applyAlignment="1">
      <alignment horizontal="center" vertical="center"/>
    </xf>
    <xf numFmtId="0" fontId="7" fillId="0" borderId="24" xfId="1" applyFont="1" applyFill="1" applyBorder="1" applyAlignment="1">
      <alignment horizontal="center" vertical="center"/>
    </xf>
    <xf numFmtId="0" fontId="10" fillId="0" borderId="25" xfId="1" applyFont="1" applyFill="1" applyBorder="1" applyAlignment="1">
      <alignment horizontal="center" vertical="center" wrapText="1"/>
    </xf>
    <xf numFmtId="0" fontId="9" fillId="0" borderId="25" xfId="1" applyFont="1" applyFill="1" applyBorder="1" applyAlignment="1">
      <alignment horizontal="center" vertical="center"/>
    </xf>
    <xf numFmtId="0" fontId="9" fillId="0" borderId="24"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2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5"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24" xfId="1" applyFont="1" applyFill="1" applyBorder="1" applyAlignment="1">
      <alignment horizontal="center" vertical="center" wrapText="1"/>
    </xf>
    <xf numFmtId="0" fontId="7" fillId="0" borderId="25" xfId="1" applyFont="1" applyFill="1" applyBorder="1" applyAlignment="1">
      <alignment horizontal="center" vertical="center" wrapText="1" shrinkToFit="1"/>
    </xf>
    <xf numFmtId="0" fontId="7" fillId="0" borderId="27" xfId="1" applyFont="1" applyFill="1" applyBorder="1" applyAlignment="1">
      <alignment horizontal="center" vertical="center" wrapText="1" shrinkToFit="1"/>
    </xf>
    <xf numFmtId="0" fontId="3" fillId="2" borderId="1" xfId="1" applyFont="1" applyFill="1" applyBorder="1" applyAlignment="1">
      <alignment horizontal="center" vertical="center"/>
    </xf>
    <xf numFmtId="0" fontId="11" fillId="3" borderId="29" xfId="1" applyFont="1" applyFill="1" applyBorder="1" applyAlignment="1">
      <alignment horizontal="center" vertical="center"/>
    </xf>
    <xf numFmtId="0" fontId="11" fillId="3" borderId="30" xfId="1" applyFont="1" applyFill="1" applyBorder="1" applyAlignment="1">
      <alignment horizontal="center" vertical="center"/>
    </xf>
    <xf numFmtId="38" fontId="7" fillId="3" borderId="31" xfId="2" applyFont="1" applyFill="1" applyBorder="1" applyAlignment="1">
      <alignment vertical="center" shrinkToFit="1"/>
    </xf>
    <xf numFmtId="176" fontId="7" fillId="3" borderId="31" xfId="2" applyNumberFormat="1" applyFont="1" applyFill="1" applyBorder="1" applyAlignment="1">
      <alignment horizontal="center" vertical="center" shrinkToFit="1"/>
    </xf>
    <xf numFmtId="38" fontId="7" fillId="4" borderId="31" xfId="2" applyFont="1" applyFill="1" applyBorder="1" applyAlignment="1">
      <alignment vertical="center" shrinkToFit="1"/>
    </xf>
    <xf numFmtId="38" fontId="7" fillId="3" borderId="32" xfId="2" applyFont="1" applyFill="1" applyBorder="1" applyAlignment="1">
      <alignment vertical="center" shrinkToFit="1"/>
    </xf>
    <xf numFmtId="38" fontId="3" fillId="0" borderId="0" xfId="2" applyFont="1" applyFill="1" applyBorder="1" applyAlignment="1">
      <alignment vertical="center" shrinkToFit="1"/>
    </xf>
    <xf numFmtId="38" fontId="7" fillId="4" borderId="32" xfId="2" applyFont="1" applyFill="1" applyBorder="1" applyAlignment="1">
      <alignment vertical="center" shrinkToFit="1"/>
    </xf>
    <xf numFmtId="38" fontId="7" fillId="4" borderId="33" xfId="2" applyFont="1" applyFill="1" applyBorder="1" applyAlignment="1">
      <alignment vertical="center" shrinkToFit="1"/>
    </xf>
    <xf numFmtId="38" fontId="7" fillId="3" borderId="30" xfId="2" applyFont="1" applyFill="1" applyBorder="1" applyAlignment="1">
      <alignment vertical="center" shrinkToFit="1"/>
    </xf>
    <xf numFmtId="38" fontId="7" fillId="3" borderId="33" xfId="2" applyFont="1" applyFill="1" applyBorder="1" applyAlignment="1">
      <alignment vertical="center" shrinkToFit="1"/>
    </xf>
    <xf numFmtId="0" fontId="3" fillId="0" borderId="0" xfId="1" applyFont="1" applyAlignment="1">
      <alignment vertical="center"/>
    </xf>
    <xf numFmtId="0" fontId="3" fillId="0" borderId="1" xfId="1" applyFont="1" applyBorder="1" applyAlignment="1">
      <alignment vertical="center"/>
    </xf>
    <xf numFmtId="0" fontId="3" fillId="0" borderId="34" xfId="1" applyFont="1" applyBorder="1" applyAlignment="1" applyProtection="1">
      <alignment horizontal="center" vertical="center" textRotation="255" shrinkToFit="1"/>
    </xf>
    <xf numFmtId="0" fontId="3" fillId="0" borderId="5" xfId="1" applyFont="1" applyBorder="1" applyAlignment="1">
      <alignment horizontal="center" vertical="center"/>
    </xf>
    <xf numFmtId="177" fontId="8" fillId="0" borderId="35" xfId="1" applyNumberFormat="1" applyFont="1" applyBorder="1" applyAlignment="1">
      <alignment vertical="center"/>
    </xf>
    <xf numFmtId="38" fontId="7" fillId="0" borderId="5" xfId="2" applyFont="1" applyBorder="1" applyAlignment="1">
      <alignment vertical="center" shrinkToFit="1"/>
    </xf>
    <xf numFmtId="176" fontId="7" fillId="0" borderId="5" xfId="2" applyNumberFormat="1" applyFont="1" applyBorder="1" applyAlignment="1">
      <alignment horizontal="center" vertical="center" shrinkToFit="1"/>
    </xf>
    <xf numFmtId="38" fontId="7" fillId="0" borderId="5" xfId="2" applyFont="1" applyFill="1" applyBorder="1" applyAlignment="1">
      <alignment vertical="center" shrinkToFit="1"/>
    </xf>
    <xf numFmtId="38" fontId="3" fillId="0" borderId="14" xfId="2" applyFont="1" applyFill="1" applyBorder="1" applyAlignment="1">
      <alignment vertical="center" shrinkToFit="1"/>
    </xf>
    <xf numFmtId="38" fontId="7" fillId="0" borderId="35" xfId="2" applyFont="1" applyBorder="1" applyAlignment="1">
      <alignment vertical="center" shrinkToFit="1"/>
    </xf>
    <xf numFmtId="38" fontId="7" fillId="0" borderId="9" xfId="2" applyFont="1" applyBorder="1" applyAlignment="1">
      <alignment vertical="center" shrinkToFit="1"/>
    </xf>
    <xf numFmtId="38" fontId="7" fillId="0" borderId="13" xfId="2" applyFont="1" applyBorder="1" applyAlignment="1">
      <alignment vertical="center" shrinkToFit="1"/>
    </xf>
    <xf numFmtId="0" fontId="3" fillId="0" borderId="1" xfId="1" applyFont="1" applyBorder="1" applyAlignment="1">
      <alignment horizontal="center" vertical="center" textRotation="255"/>
    </xf>
    <xf numFmtId="0" fontId="2" fillId="0" borderId="36" xfId="1" applyBorder="1" applyAlignment="1">
      <alignment horizontal="center" vertical="center" textRotation="255"/>
    </xf>
    <xf numFmtId="0" fontId="3" fillId="0" borderId="13" xfId="1" applyFont="1" applyBorder="1" applyAlignment="1">
      <alignment horizontal="center" vertical="center"/>
    </xf>
    <xf numFmtId="177" fontId="8" fillId="0" borderId="15" xfId="1" applyNumberFormat="1" applyFont="1" applyBorder="1" applyAlignment="1">
      <alignment vertical="center"/>
    </xf>
    <xf numFmtId="38" fontId="7" fillId="0" borderId="13" xfId="2" applyFont="1" applyBorder="1" applyAlignment="1">
      <alignment horizontal="center" vertical="center" shrinkToFit="1"/>
    </xf>
    <xf numFmtId="38" fontId="7" fillId="0" borderId="13" xfId="2" applyFont="1" applyFill="1" applyBorder="1" applyAlignment="1">
      <alignment vertical="center" shrinkToFit="1"/>
    </xf>
    <xf numFmtId="38" fontId="7" fillId="0" borderId="15" xfId="2" applyFont="1" applyBorder="1" applyAlignment="1">
      <alignment vertical="center" shrinkToFit="1"/>
    </xf>
    <xf numFmtId="38" fontId="7" fillId="0" borderId="19" xfId="2" applyFont="1" applyBorder="1" applyAlignment="1">
      <alignment vertical="center" shrinkToFit="1"/>
    </xf>
    <xf numFmtId="0" fontId="2" fillId="0" borderId="37" xfId="1" applyBorder="1" applyAlignment="1">
      <alignment horizontal="center" vertical="center" textRotation="255"/>
    </xf>
    <xf numFmtId="0" fontId="3" fillId="5" borderId="24" xfId="1" applyFont="1" applyFill="1" applyBorder="1" applyAlignment="1" applyProtection="1">
      <alignment horizontal="center" vertical="center"/>
    </xf>
    <xf numFmtId="0" fontId="12" fillId="5" borderId="25" xfId="1" applyFont="1" applyFill="1" applyBorder="1" applyAlignment="1">
      <alignment horizontal="center" vertical="center"/>
    </xf>
    <xf numFmtId="38" fontId="7" fillId="5" borderId="25" xfId="2" applyFont="1" applyFill="1" applyBorder="1" applyAlignment="1">
      <alignment vertical="center" shrinkToFit="1"/>
    </xf>
    <xf numFmtId="176" fontId="7" fillId="5" borderId="25" xfId="2" applyNumberFormat="1" applyFont="1" applyFill="1" applyBorder="1" applyAlignment="1">
      <alignment vertical="center" shrinkToFit="1"/>
    </xf>
    <xf numFmtId="38" fontId="7" fillId="5" borderId="26" xfId="2" applyFont="1" applyFill="1" applyBorder="1" applyAlignment="1">
      <alignment vertical="center" shrinkToFit="1"/>
    </xf>
    <xf numFmtId="38" fontId="7" fillId="5" borderId="27" xfId="2" applyFont="1" applyFill="1" applyBorder="1" applyAlignment="1">
      <alignment vertical="center" shrinkToFit="1"/>
    </xf>
    <xf numFmtId="0" fontId="3" fillId="0" borderId="36" xfId="1" applyFont="1" applyBorder="1" applyAlignment="1">
      <alignment horizontal="center" vertical="center" textRotation="255"/>
    </xf>
    <xf numFmtId="177" fontId="8" fillId="0" borderId="38" xfId="1" applyNumberFormat="1" applyFont="1" applyBorder="1" applyAlignment="1">
      <alignment vertical="center"/>
    </xf>
    <xf numFmtId="38" fontId="7" fillId="0" borderId="38" xfId="2" applyFont="1" applyBorder="1" applyAlignment="1">
      <alignment vertical="center" shrinkToFit="1"/>
    </xf>
    <xf numFmtId="38" fontId="7" fillId="0" borderId="38" xfId="2" applyFont="1" applyFill="1" applyBorder="1" applyAlignment="1">
      <alignment vertical="center" shrinkToFit="1"/>
    </xf>
    <xf numFmtId="38" fontId="7" fillId="0" borderId="39" xfId="2" applyFont="1" applyBorder="1" applyAlignment="1">
      <alignment vertical="center" shrinkToFit="1"/>
    </xf>
    <xf numFmtId="38" fontId="7" fillId="0" borderId="40" xfId="2" applyFont="1" applyBorder="1" applyAlignment="1">
      <alignment vertical="center" shrinkToFit="1"/>
    </xf>
    <xf numFmtId="0" fontId="12" fillId="0" borderId="36" xfId="1" applyFont="1" applyBorder="1" applyAlignment="1">
      <alignment horizontal="center" vertical="center" textRotation="255"/>
    </xf>
    <xf numFmtId="0" fontId="3" fillId="5" borderId="13" xfId="1" applyFont="1" applyFill="1" applyBorder="1" applyAlignment="1" applyProtection="1">
      <alignment horizontal="center" vertical="center"/>
    </xf>
    <xf numFmtId="0" fontId="12" fillId="5" borderId="13" xfId="1" applyFont="1" applyFill="1" applyBorder="1" applyAlignment="1">
      <alignment horizontal="center" vertical="center"/>
    </xf>
    <xf numFmtId="38" fontId="7" fillId="5" borderId="13" xfId="2" applyFont="1" applyFill="1" applyBorder="1" applyAlignment="1">
      <alignment vertical="center" shrinkToFit="1"/>
    </xf>
    <xf numFmtId="38" fontId="7" fillId="5" borderId="15" xfId="2" applyFont="1" applyFill="1" applyBorder="1" applyAlignment="1">
      <alignment vertical="center" shrinkToFit="1"/>
    </xf>
    <xf numFmtId="38" fontId="7" fillId="5" borderId="19" xfId="2" applyFont="1" applyFill="1" applyBorder="1" applyAlignment="1">
      <alignment vertical="center" shrinkToFit="1"/>
    </xf>
    <xf numFmtId="38" fontId="7" fillId="6" borderId="15" xfId="2" applyFont="1" applyFill="1" applyBorder="1" applyAlignment="1">
      <alignment vertical="center" shrinkToFit="1"/>
    </xf>
    <xf numFmtId="0" fontId="3" fillId="0" borderId="13" xfId="1" applyFont="1" applyBorder="1" applyAlignment="1">
      <alignment horizontal="distributed" vertical="center"/>
    </xf>
    <xf numFmtId="0" fontId="3" fillId="0" borderId="13" xfId="1" applyFont="1" applyBorder="1" applyAlignment="1">
      <alignment vertical="center"/>
    </xf>
    <xf numFmtId="38" fontId="7" fillId="0" borderId="15" xfId="2" applyFont="1" applyFill="1" applyBorder="1" applyAlignment="1">
      <alignment vertical="center" shrinkToFit="1"/>
    </xf>
    <xf numFmtId="38" fontId="7" fillId="0" borderId="19" xfId="2" applyFont="1" applyFill="1" applyBorder="1" applyAlignment="1">
      <alignment vertical="center" shrinkToFit="1"/>
    </xf>
    <xf numFmtId="38" fontId="7" fillId="0" borderId="16" xfId="2" applyFont="1" applyFill="1" applyBorder="1" applyAlignment="1">
      <alignment vertical="center" shrinkToFit="1"/>
    </xf>
    <xf numFmtId="38" fontId="7" fillId="0" borderId="17" xfId="2" applyFont="1" applyFill="1" applyBorder="1" applyAlignment="1">
      <alignment vertical="center" shrinkToFit="1"/>
    </xf>
    <xf numFmtId="0" fontId="3" fillId="0" borderId="25" xfId="1" applyFont="1" applyBorder="1" applyAlignment="1">
      <alignment horizontal="distributed" vertical="center"/>
    </xf>
    <xf numFmtId="0" fontId="3" fillId="0" borderId="34" xfId="1" applyFont="1" applyBorder="1" applyAlignment="1">
      <alignment horizontal="center" vertical="center" textRotation="255"/>
    </xf>
    <xf numFmtId="0" fontId="3" fillId="0" borderId="38" xfId="1" applyFont="1" applyBorder="1" applyAlignment="1">
      <alignment horizontal="distributed" vertical="center"/>
    </xf>
    <xf numFmtId="177" fontId="8" fillId="0" borderId="5" xfId="1" applyNumberFormat="1" applyFont="1" applyBorder="1" applyAlignment="1">
      <alignment vertical="center"/>
    </xf>
    <xf numFmtId="38" fontId="7" fillId="0" borderId="6" xfId="2" applyFont="1" applyBorder="1" applyAlignment="1">
      <alignment vertical="center" shrinkToFit="1"/>
    </xf>
    <xf numFmtId="38" fontId="7" fillId="0" borderId="8" xfId="2" applyFont="1" applyBorder="1" applyAlignment="1">
      <alignment vertical="center" shrinkToFit="1"/>
    </xf>
    <xf numFmtId="0" fontId="3" fillId="0" borderId="1" xfId="1" applyFont="1" applyBorder="1" applyAlignment="1">
      <alignment horizontal="center" vertical="center"/>
    </xf>
    <xf numFmtId="0" fontId="3" fillId="0" borderId="25" xfId="1" applyFont="1" applyBorder="1" applyAlignment="1">
      <alignment vertical="center"/>
    </xf>
    <xf numFmtId="38" fontId="7" fillId="0" borderId="25" xfId="2" applyFont="1" applyBorder="1" applyAlignment="1">
      <alignment vertical="center" shrinkToFit="1"/>
    </xf>
    <xf numFmtId="38" fontId="7" fillId="0" borderId="25" xfId="2" applyFont="1" applyFill="1" applyBorder="1" applyAlignment="1">
      <alignment vertical="center" shrinkToFit="1"/>
    </xf>
    <xf numFmtId="38" fontId="7" fillId="0" borderId="26" xfId="2" applyFont="1" applyFill="1" applyBorder="1" applyAlignment="1">
      <alignment vertical="center" shrinkToFit="1"/>
    </xf>
    <xf numFmtId="38" fontId="7" fillId="0" borderId="41" xfId="2" applyFont="1" applyFill="1" applyBorder="1" applyAlignment="1">
      <alignment vertical="center" shrinkToFit="1"/>
    </xf>
    <xf numFmtId="38" fontId="7" fillId="0" borderId="42" xfId="2" applyFont="1" applyFill="1" applyBorder="1" applyAlignment="1">
      <alignment vertical="center" shrinkToFit="1"/>
    </xf>
    <xf numFmtId="38" fontId="7" fillId="0" borderId="27" xfId="2" applyFont="1" applyBorder="1" applyAlignment="1">
      <alignment vertical="center" shrinkToFit="1"/>
    </xf>
    <xf numFmtId="0" fontId="9" fillId="0" borderId="34" xfId="1" applyFont="1" applyBorder="1" applyAlignment="1">
      <alignment horizontal="center" vertical="center" textRotation="255" wrapText="1"/>
    </xf>
    <xf numFmtId="0" fontId="2" fillId="0" borderId="36" xfId="1" applyBorder="1" applyAlignment="1">
      <alignment horizontal="center" vertical="center" wrapText="1"/>
    </xf>
    <xf numFmtId="38" fontId="7" fillId="5" borderId="16" xfId="2" applyFont="1" applyFill="1" applyBorder="1" applyAlignment="1">
      <alignment vertical="center" shrinkToFit="1"/>
    </xf>
    <xf numFmtId="38" fontId="7" fillId="5" borderId="17" xfId="2" applyFont="1" applyFill="1" applyBorder="1" applyAlignment="1">
      <alignment vertical="center" shrinkToFit="1"/>
    </xf>
    <xf numFmtId="38" fontId="7" fillId="0" borderId="16" xfId="2" applyFont="1" applyBorder="1" applyAlignment="1">
      <alignment vertical="center" shrinkToFit="1"/>
    </xf>
    <xf numFmtId="38" fontId="7" fillId="0" borderId="17" xfId="2" applyFont="1" applyBorder="1" applyAlignment="1">
      <alignment vertical="center" shrinkToFit="1"/>
    </xf>
    <xf numFmtId="0" fontId="2" fillId="0" borderId="37" xfId="1" applyBorder="1" applyAlignment="1">
      <alignment horizontal="center" vertical="center" wrapText="1"/>
    </xf>
    <xf numFmtId="38" fontId="7" fillId="0" borderId="41" xfId="2" applyFont="1" applyBorder="1" applyAlignment="1">
      <alignment vertical="center" shrinkToFit="1"/>
    </xf>
    <xf numFmtId="38" fontId="7" fillId="0" borderId="42" xfId="2" applyFont="1" applyBorder="1" applyAlignment="1">
      <alignment vertical="center" shrinkToFit="1"/>
    </xf>
    <xf numFmtId="0" fontId="3" fillId="0" borderId="34" xfId="1" applyFont="1" applyBorder="1" applyAlignment="1">
      <alignment horizontal="center" vertical="top" textRotation="255"/>
    </xf>
    <xf numFmtId="38" fontId="7" fillId="0" borderId="43" xfId="2" applyFont="1" applyBorder="1" applyAlignment="1">
      <alignment vertical="center" shrinkToFit="1"/>
    </xf>
    <xf numFmtId="38" fontId="7" fillId="0" borderId="44" xfId="2" applyFont="1" applyBorder="1" applyAlignment="1">
      <alignment vertical="center" shrinkToFit="1"/>
    </xf>
    <xf numFmtId="0" fontId="11" fillId="0" borderId="36" xfId="1" applyFont="1" applyBorder="1" applyAlignment="1">
      <alignment horizontal="center" vertical="top" textRotation="255"/>
    </xf>
    <xf numFmtId="0" fontId="11" fillId="0" borderId="37" xfId="1" applyFont="1" applyBorder="1" applyAlignment="1">
      <alignment horizontal="center" vertical="top" textRotation="255"/>
    </xf>
    <xf numFmtId="0" fontId="3" fillId="0" borderId="18" xfId="1" applyFont="1" applyBorder="1" applyAlignment="1">
      <alignment vertical="center"/>
    </xf>
    <xf numFmtId="38" fontId="7" fillId="0" borderId="18" xfId="2" applyFont="1" applyBorder="1" applyAlignment="1">
      <alignment vertical="center" shrinkToFit="1"/>
    </xf>
    <xf numFmtId="38" fontId="7" fillId="0" borderId="21" xfId="2" applyFont="1" applyBorder="1" applyAlignment="1">
      <alignment vertical="center" shrinkToFit="1"/>
    </xf>
    <xf numFmtId="38" fontId="7" fillId="0" borderId="20" xfId="2" applyFont="1" applyBorder="1" applyAlignment="1">
      <alignment vertical="center" shrinkToFit="1"/>
    </xf>
    <xf numFmtId="38" fontId="7" fillId="0" borderId="45" xfId="2" applyFont="1" applyBorder="1" applyAlignment="1">
      <alignment vertical="center" shrinkToFit="1"/>
    </xf>
    <xf numFmtId="38" fontId="7" fillId="0" borderId="46" xfId="2" applyFont="1" applyBorder="1" applyAlignment="1">
      <alignment vertical="center" shrinkToFit="1"/>
    </xf>
    <xf numFmtId="0" fontId="3" fillId="0" borderId="34" xfId="1" applyFont="1" applyBorder="1" applyAlignment="1">
      <alignment horizontal="center" vertical="center" textRotation="255" wrapText="1"/>
    </xf>
    <xf numFmtId="38" fontId="7" fillId="0" borderId="35" xfId="2" applyFont="1" applyFill="1" applyBorder="1" applyAlignment="1">
      <alignment vertical="center" shrinkToFit="1"/>
    </xf>
    <xf numFmtId="38" fontId="7" fillId="0" borderId="6" xfId="2" applyFont="1" applyFill="1" applyBorder="1" applyAlignment="1">
      <alignment vertical="center" shrinkToFit="1"/>
    </xf>
    <xf numFmtId="0" fontId="3" fillId="0" borderId="37" xfId="1" applyFont="1" applyBorder="1" applyAlignment="1">
      <alignment horizontal="center" vertical="center" textRotation="255"/>
    </xf>
    <xf numFmtId="38" fontId="7" fillId="0" borderId="39" xfId="2" applyFont="1" applyFill="1" applyBorder="1" applyAlignment="1">
      <alignment vertical="center" shrinkToFit="1"/>
    </xf>
    <xf numFmtId="38" fontId="7" fillId="0" borderId="43" xfId="2" applyFont="1" applyFill="1" applyBorder="1" applyAlignment="1">
      <alignment vertical="center" shrinkToFit="1"/>
    </xf>
    <xf numFmtId="38" fontId="7" fillId="6" borderId="13" xfId="2" applyFont="1" applyFill="1" applyBorder="1" applyAlignment="1">
      <alignment vertical="center" shrinkToFit="1"/>
    </xf>
    <xf numFmtId="38" fontId="7" fillId="6" borderId="19" xfId="2" applyFont="1" applyFill="1" applyBorder="1" applyAlignment="1">
      <alignment vertical="center" shrinkToFit="1"/>
    </xf>
    <xf numFmtId="38" fontId="7" fillId="0" borderId="26" xfId="2" applyFont="1" applyBorder="1" applyAlignment="1">
      <alignment vertical="center" shrinkToFit="1"/>
    </xf>
    <xf numFmtId="0" fontId="3" fillId="3" borderId="47" xfId="1" applyFont="1" applyFill="1" applyBorder="1" applyAlignment="1" applyProtection="1">
      <alignment horizontal="center" vertical="center"/>
    </xf>
    <xf numFmtId="0" fontId="3" fillId="3" borderId="29" xfId="1" applyFont="1" applyFill="1" applyBorder="1" applyAlignment="1" applyProtection="1">
      <alignment horizontal="center" vertical="center"/>
    </xf>
    <xf numFmtId="0" fontId="3" fillId="3" borderId="30" xfId="1" applyFont="1" applyFill="1" applyBorder="1" applyAlignment="1" applyProtection="1">
      <alignment horizontal="center" vertical="center"/>
    </xf>
    <xf numFmtId="0" fontId="13" fillId="0" borderId="1" xfId="1" applyFont="1" applyBorder="1" applyAlignment="1">
      <alignment horizontal="center" vertical="center" textRotation="255"/>
    </xf>
    <xf numFmtId="0" fontId="10" fillId="0" borderId="48" xfId="1" applyFont="1" applyBorder="1" applyAlignment="1">
      <alignment horizontal="center" vertical="center" textRotation="255" wrapText="1"/>
    </xf>
    <xf numFmtId="0" fontId="3" fillId="0" borderId="5" xfId="1" applyFont="1" applyBorder="1" applyAlignment="1">
      <alignment vertical="center"/>
    </xf>
    <xf numFmtId="0" fontId="2" fillId="0" borderId="1" xfId="1" applyBorder="1" applyAlignment="1">
      <alignment vertical="center"/>
    </xf>
    <xf numFmtId="0" fontId="10" fillId="0" borderId="49" xfId="1" applyFont="1" applyBorder="1" applyAlignment="1">
      <alignment horizontal="center" vertical="center" textRotation="255" wrapText="1"/>
    </xf>
    <xf numFmtId="0" fontId="3" fillId="0" borderId="42" xfId="1" applyFont="1" applyBorder="1" applyAlignment="1">
      <alignment horizontal="distributed" vertical="center"/>
    </xf>
    <xf numFmtId="0" fontId="3" fillId="0" borderId="0" xfId="1" applyFont="1" applyFill="1" applyBorder="1" applyAlignment="1">
      <alignment vertical="center"/>
    </xf>
    <xf numFmtId="0" fontId="3" fillId="0" borderId="0" xfId="1" applyFont="1" applyBorder="1" applyAlignment="1">
      <alignment vertical="center"/>
    </xf>
    <xf numFmtId="38" fontId="4" fillId="0" borderId="0" xfId="2" applyFont="1" applyFill="1" applyAlignment="1">
      <alignment vertical="center"/>
    </xf>
    <xf numFmtId="38" fontId="6" fillId="0" borderId="0" xfId="2" applyFont="1" applyFill="1" applyAlignment="1">
      <alignment horizontal="distributed" vertical="center"/>
    </xf>
    <xf numFmtId="38" fontId="6" fillId="0" borderId="0" xfId="2" applyFont="1" applyFill="1" applyAlignment="1">
      <alignment vertical="center"/>
    </xf>
    <xf numFmtId="38" fontId="6" fillId="0" borderId="0" xfId="2" applyFont="1" applyFill="1" applyBorder="1" applyAlignment="1">
      <alignment vertical="center"/>
    </xf>
    <xf numFmtId="38" fontId="6" fillId="0" borderId="50" xfId="2" applyFont="1" applyFill="1" applyBorder="1" applyAlignment="1">
      <alignment vertical="center"/>
    </xf>
    <xf numFmtId="0" fontId="2" fillId="0" borderId="51" xfId="1" applyFill="1" applyBorder="1" applyAlignment="1">
      <alignment vertical="center"/>
    </xf>
    <xf numFmtId="38" fontId="6" fillId="0" borderId="52" xfId="2" applyFont="1" applyFill="1" applyBorder="1" applyAlignment="1">
      <alignment horizontal="center" vertical="center"/>
    </xf>
    <xf numFmtId="38" fontId="6" fillId="0" borderId="53" xfId="2" applyFont="1" applyFill="1" applyBorder="1" applyAlignment="1">
      <alignment horizontal="center" vertical="center"/>
    </xf>
    <xf numFmtId="38" fontId="6" fillId="0" borderId="8" xfId="2" applyFont="1" applyFill="1" applyBorder="1" applyAlignment="1">
      <alignment horizontal="center" vertical="center"/>
    </xf>
    <xf numFmtId="38" fontId="6" fillId="0" borderId="5" xfId="2" applyFont="1" applyFill="1" applyBorder="1" applyAlignment="1">
      <alignment horizontal="center" vertical="center"/>
    </xf>
    <xf numFmtId="38" fontId="6" fillId="0" borderId="0" xfId="2" applyFont="1" applyFill="1" applyBorder="1" applyAlignment="1">
      <alignment horizontal="center" vertical="center"/>
    </xf>
    <xf numFmtId="38" fontId="6" fillId="0" borderId="9" xfId="2" applyFont="1" applyFill="1" applyBorder="1" applyAlignment="1">
      <alignment horizontal="center" vertical="center"/>
    </xf>
    <xf numFmtId="0" fontId="2" fillId="0" borderId="54" xfId="1" applyFill="1" applyBorder="1" applyAlignment="1">
      <alignment vertical="center"/>
    </xf>
    <xf numFmtId="0" fontId="2" fillId="0" borderId="55" xfId="1" applyFill="1" applyBorder="1" applyAlignment="1">
      <alignment vertical="center"/>
    </xf>
    <xf numFmtId="38" fontId="6" fillId="0" borderId="56" xfId="2" applyFont="1" applyFill="1" applyBorder="1" applyAlignment="1">
      <alignment horizontal="center" vertical="center"/>
    </xf>
    <xf numFmtId="38" fontId="6" fillId="0" borderId="27" xfId="2" applyFont="1" applyFill="1" applyBorder="1" applyAlignment="1">
      <alignment horizontal="center" vertical="center"/>
    </xf>
    <xf numFmtId="38" fontId="6" fillId="0" borderId="37" xfId="2" applyFont="1" applyFill="1" applyBorder="1" applyAlignment="1">
      <alignment horizontal="center" vertical="center"/>
    </xf>
    <xf numFmtId="38" fontId="7" fillId="0" borderId="24" xfId="2" applyFont="1" applyFill="1" applyBorder="1" applyAlignment="1">
      <alignment horizontal="center" vertical="center"/>
    </xf>
    <xf numFmtId="38" fontId="6" fillId="0" borderId="24" xfId="2" applyFont="1" applyFill="1" applyBorder="1" applyAlignment="1">
      <alignment horizontal="center" vertical="center"/>
    </xf>
    <xf numFmtId="38" fontId="7" fillId="0" borderId="25" xfId="2" applyFont="1" applyFill="1" applyBorder="1" applyAlignment="1">
      <alignment horizontal="center" vertical="center" shrinkToFit="1"/>
    </xf>
    <xf numFmtId="38" fontId="6" fillId="0" borderId="25" xfId="2" applyFont="1" applyFill="1" applyBorder="1" applyAlignment="1">
      <alignment horizontal="center" vertical="center"/>
    </xf>
    <xf numFmtId="38" fontId="7" fillId="0" borderId="25" xfId="2" applyFont="1" applyFill="1" applyBorder="1" applyAlignment="1">
      <alignment horizontal="center" vertical="center"/>
    </xf>
    <xf numFmtId="38" fontId="7" fillId="0" borderId="27" xfId="2" applyFont="1" applyFill="1" applyBorder="1" applyAlignment="1">
      <alignment horizontal="center" vertical="center"/>
    </xf>
    <xf numFmtId="38" fontId="6" fillId="3" borderId="47" xfId="2" applyFont="1" applyFill="1" applyBorder="1" applyAlignment="1">
      <alignment vertical="center"/>
    </xf>
    <xf numFmtId="38" fontId="6" fillId="3" borderId="57" xfId="2" applyFont="1" applyFill="1" applyBorder="1" applyAlignment="1">
      <alignment horizontal="center" vertical="center"/>
    </xf>
    <xf numFmtId="38" fontId="6" fillId="3" borderId="47" xfId="2" applyFont="1" applyFill="1" applyBorder="1" applyAlignment="1">
      <alignment vertical="center" shrinkToFit="1"/>
    </xf>
    <xf numFmtId="38" fontId="6" fillId="3" borderId="33" xfId="2" applyFont="1" applyFill="1" applyBorder="1" applyAlignment="1">
      <alignment vertical="center" shrinkToFit="1"/>
    </xf>
    <xf numFmtId="38" fontId="6" fillId="3" borderId="31" xfId="2" applyFont="1" applyFill="1" applyBorder="1" applyAlignment="1">
      <alignment vertical="center" shrinkToFit="1"/>
    </xf>
    <xf numFmtId="38" fontId="6" fillId="0" borderId="0" xfId="2" applyFont="1" applyBorder="1" applyAlignment="1">
      <alignment vertical="center" shrinkToFit="1"/>
    </xf>
    <xf numFmtId="38" fontId="6" fillId="0" borderId="0" xfId="2" applyFont="1" applyAlignment="1">
      <alignment vertical="center"/>
    </xf>
    <xf numFmtId="38" fontId="6" fillId="0" borderId="34" xfId="2" applyFont="1" applyBorder="1" applyAlignment="1">
      <alignment horizontal="center" vertical="center" textRotation="255"/>
    </xf>
    <xf numFmtId="38" fontId="6" fillId="0" borderId="58" xfId="2" applyFont="1" applyBorder="1" applyAlignment="1">
      <alignment horizontal="distributed" vertical="center"/>
    </xf>
    <xf numFmtId="38" fontId="6" fillId="3" borderId="59" xfId="2" applyFont="1" applyFill="1" applyBorder="1" applyAlignment="1">
      <alignment vertical="center" shrinkToFit="1"/>
    </xf>
    <xf numFmtId="38" fontId="6" fillId="3" borderId="40" xfId="2" applyFont="1" applyFill="1" applyBorder="1" applyAlignment="1">
      <alignment vertical="center" shrinkToFit="1"/>
    </xf>
    <xf numFmtId="38" fontId="6" fillId="0" borderId="44" xfId="2" applyFont="1" applyBorder="1" applyAlignment="1">
      <alignment vertical="center" shrinkToFit="1"/>
    </xf>
    <xf numFmtId="38" fontId="6" fillId="0" borderId="38" xfId="2" applyFont="1" applyBorder="1" applyAlignment="1">
      <alignment vertical="center" shrinkToFit="1"/>
    </xf>
    <xf numFmtId="38" fontId="6" fillId="0" borderId="38" xfId="2" applyFont="1" applyFill="1" applyBorder="1" applyAlignment="1">
      <alignment vertical="center" shrinkToFit="1"/>
    </xf>
    <xf numFmtId="38" fontId="6" fillId="0" borderId="13" xfId="2" applyFont="1" applyFill="1" applyBorder="1" applyAlignment="1">
      <alignment vertical="center" shrinkToFit="1"/>
    </xf>
    <xf numFmtId="38" fontId="6" fillId="0" borderId="40" xfId="2" applyFont="1" applyBorder="1" applyAlignment="1">
      <alignment vertical="center" shrinkToFit="1"/>
    </xf>
    <xf numFmtId="0" fontId="2" fillId="0" borderId="0" xfId="1" applyAlignment="1">
      <alignment vertical="center"/>
    </xf>
    <xf numFmtId="38" fontId="12" fillId="0" borderId="36" xfId="2" applyFont="1" applyBorder="1" applyAlignment="1">
      <alignment horizontal="center" vertical="center" textRotation="255"/>
    </xf>
    <xf numFmtId="38" fontId="6" fillId="0" borderId="60" xfId="2" applyFont="1" applyBorder="1" applyAlignment="1">
      <alignment horizontal="distributed" vertical="center"/>
    </xf>
    <xf numFmtId="38" fontId="6" fillId="3" borderId="61" xfId="2" applyFont="1" applyFill="1" applyBorder="1" applyAlignment="1">
      <alignment vertical="center" shrinkToFit="1"/>
    </xf>
    <xf numFmtId="38" fontId="6" fillId="3" borderId="19" xfId="2" applyFont="1" applyFill="1" applyBorder="1" applyAlignment="1">
      <alignment vertical="center" shrinkToFit="1"/>
    </xf>
    <xf numFmtId="38" fontId="6" fillId="0" borderId="17" xfId="2" applyFont="1" applyFill="1" applyBorder="1" applyAlignment="1">
      <alignment vertical="center" shrinkToFit="1"/>
    </xf>
    <xf numFmtId="38" fontId="6" fillId="0" borderId="13" xfId="2" applyFont="1" applyBorder="1" applyAlignment="1">
      <alignment vertical="center" shrinkToFit="1"/>
    </xf>
    <xf numFmtId="38" fontId="6" fillId="0" borderId="19" xfId="2" applyFont="1" applyBorder="1" applyAlignment="1">
      <alignment vertical="center" shrinkToFit="1"/>
    </xf>
    <xf numFmtId="38" fontId="6" fillId="0" borderId="62" xfId="2" applyFont="1" applyBorder="1" applyAlignment="1">
      <alignment horizontal="distributed" vertical="center"/>
    </xf>
    <xf numFmtId="38" fontId="6" fillId="3" borderId="63" xfId="2" applyFont="1" applyFill="1" applyBorder="1" applyAlignment="1">
      <alignment vertical="center" shrinkToFit="1"/>
    </xf>
    <xf numFmtId="38" fontId="6" fillId="3" borderId="46" xfId="2" applyFont="1" applyFill="1" applyBorder="1" applyAlignment="1">
      <alignment vertical="center" shrinkToFit="1"/>
    </xf>
    <xf numFmtId="38" fontId="6" fillId="0" borderId="45" xfId="2" applyFont="1" applyFill="1" applyBorder="1" applyAlignment="1">
      <alignment vertical="center" shrinkToFit="1"/>
    </xf>
    <xf numFmtId="38" fontId="6" fillId="0" borderId="18" xfId="2" applyFont="1" applyFill="1" applyBorder="1" applyAlignment="1">
      <alignment vertical="center" shrinkToFit="1"/>
    </xf>
    <xf numFmtId="38" fontId="6" fillId="0" borderId="18" xfId="2" applyFont="1" applyBorder="1" applyAlignment="1">
      <alignment vertical="center" shrinkToFit="1"/>
    </xf>
    <xf numFmtId="38" fontId="6" fillId="0" borderId="46" xfId="2" applyFont="1" applyBorder="1" applyAlignment="1">
      <alignment vertical="center" shrinkToFit="1"/>
    </xf>
    <xf numFmtId="38" fontId="12" fillId="0" borderId="37" xfId="2" applyFont="1" applyBorder="1" applyAlignment="1">
      <alignment horizontal="center" vertical="center" textRotation="255"/>
    </xf>
    <xf numFmtId="38" fontId="6" fillId="3" borderId="33" xfId="2" applyFont="1" applyFill="1" applyBorder="1" applyAlignment="1">
      <alignment horizontal="center" vertical="center"/>
    </xf>
    <xf numFmtId="38" fontId="6" fillId="3" borderId="64" xfId="2" applyFont="1" applyFill="1" applyBorder="1" applyAlignment="1">
      <alignment vertical="center" shrinkToFit="1"/>
    </xf>
    <xf numFmtId="38" fontId="6" fillId="0" borderId="14" xfId="2" applyFont="1" applyBorder="1" applyAlignment="1">
      <alignment vertical="center" shrinkToFit="1"/>
    </xf>
    <xf numFmtId="38" fontId="6" fillId="0" borderId="44" xfId="2" applyFont="1" applyFill="1" applyBorder="1" applyAlignment="1">
      <alignment vertical="center" shrinkToFit="1"/>
    </xf>
    <xf numFmtId="38" fontId="6" fillId="0" borderId="60" xfId="2" applyFont="1" applyBorder="1" applyAlignment="1">
      <alignment horizontal="center" vertical="center" shrinkToFit="1"/>
    </xf>
    <xf numFmtId="38" fontId="6" fillId="0" borderId="17" xfId="2" applyFont="1" applyBorder="1" applyAlignment="1">
      <alignment vertical="center" shrinkToFit="1"/>
    </xf>
    <xf numFmtId="38" fontId="6" fillId="0" borderId="65" xfId="2" applyFont="1" applyBorder="1" applyAlignment="1">
      <alignment horizontal="distributed" vertical="center"/>
    </xf>
    <xf numFmtId="38" fontId="6" fillId="3" borderId="66" xfId="2" applyFont="1" applyFill="1" applyBorder="1" applyAlignment="1">
      <alignment vertical="center" shrinkToFit="1"/>
    </xf>
    <xf numFmtId="38" fontId="6" fillId="3" borderId="27" xfId="2" applyFont="1" applyFill="1" applyBorder="1" applyAlignment="1">
      <alignment vertical="center" shrinkToFit="1"/>
    </xf>
    <xf numFmtId="38" fontId="6" fillId="0" borderId="42" xfId="2" applyFont="1" applyFill="1" applyBorder="1" applyAlignment="1">
      <alignment vertical="center" shrinkToFit="1"/>
    </xf>
    <xf numFmtId="38" fontId="6" fillId="0" borderId="25" xfId="2" applyFont="1" applyFill="1" applyBorder="1" applyAlignment="1">
      <alignment vertical="center" shrinkToFit="1"/>
    </xf>
    <xf numFmtId="38" fontId="6" fillId="0" borderId="25" xfId="2" applyFont="1" applyBorder="1" applyAlignment="1">
      <alignment vertical="center" shrinkToFit="1"/>
    </xf>
    <xf numFmtId="38" fontId="6" fillId="0" borderId="27" xfId="2" applyFont="1" applyBorder="1" applyAlignment="1">
      <alignment vertical="center" shrinkToFit="1"/>
    </xf>
    <xf numFmtId="38" fontId="6" fillId="3" borderId="65" xfId="2" applyFont="1" applyFill="1" applyBorder="1" applyAlignment="1">
      <alignment horizontal="center" vertical="center"/>
    </xf>
    <xf numFmtId="38" fontId="6" fillId="3" borderId="42" xfId="2" applyFont="1" applyFill="1" applyBorder="1" applyAlignment="1">
      <alignment vertical="center" shrinkToFit="1"/>
    </xf>
    <xf numFmtId="38" fontId="6" fillId="3" borderId="25" xfId="2" applyFont="1" applyFill="1" applyBorder="1" applyAlignment="1">
      <alignment vertical="center" shrinkToFit="1"/>
    </xf>
    <xf numFmtId="38" fontId="6" fillId="3" borderId="24" xfId="2" applyFont="1" applyFill="1" applyBorder="1" applyAlignment="1">
      <alignment vertical="center" shrinkToFit="1"/>
    </xf>
    <xf numFmtId="38" fontId="6" fillId="0" borderId="0" xfId="2" applyFont="1" applyAlignment="1">
      <alignment horizontal="distributed" vertical="center"/>
    </xf>
    <xf numFmtId="38" fontId="6" fillId="0" borderId="0" xfId="2" applyFont="1" applyBorder="1" applyAlignment="1">
      <alignment vertical="center"/>
    </xf>
    <xf numFmtId="38" fontId="3" fillId="0" borderId="0" xfId="2" applyFont="1" applyFill="1" applyAlignment="1">
      <alignment vertical="center"/>
    </xf>
    <xf numFmtId="0" fontId="2" fillId="0" borderId="0" xfId="1" applyFill="1" applyAlignment="1">
      <alignment vertical="center"/>
    </xf>
    <xf numFmtId="38" fontId="7" fillId="0" borderId="56" xfId="2" applyFont="1" applyFill="1" applyBorder="1" applyAlignment="1">
      <alignment horizontal="center" vertical="center"/>
    </xf>
    <xf numFmtId="38" fontId="7" fillId="0" borderId="37"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41" xfId="2" applyFont="1" applyFill="1" applyBorder="1" applyAlignment="1">
      <alignment horizontal="center" vertical="center"/>
    </xf>
    <xf numFmtId="38" fontId="3" fillId="3" borderId="64" xfId="2" applyFont="1" applyFill="1" applyBorder="1" applyAlignment="1">
      <alignment horizontal="center" vertical="center"/>
    </xf>
    <xf numFmtId="38" fontId="12" fillId="3" borderId="32" xfId="2" applyFont="1" applyFill="1" applyBorder="1" applyAlignment="1">
      <alignment horizontal="center" vertical="center"/>
    </xf>
    <xf numFmtId="38" fontId="3" fillId="3" borderId="47" xfId="2" applyFont="1" applyFill="1" applyBorder="1" applyAlignment="1">
      <alignment vertical="center"/>
    </xf>
    <xf numFmtId="38" fontId="3" fillId="3" borderId="33" xfId="2" applyFont="1" applyFill="1" applyBorder="1" applyAlignment="1">
      <alignment vertical="center"/>
    </xf>
    <xf numFmtId="38" fontId="3" fillId="3" borderId="64" xfId="2" applyFont="1" applyFill="1" applyBorder="1" applyAlignment="1">
      <alignment vertical="center"/>
    </xf>
    <xf numFmtId="38" fontId="3" fillId="3" borderId="31" xfId="2" applyFont="1" applyFill="1" applyBorder="1" applyAlignment="1">
      <alignment vertical="center"/>
    </xf>
    <xf numFmtId="38" fontId="3" fillId="0" borderId="14" xfId="2" applyFont="1" applyBorder="1" applyAlignment="1">
      <alignment vertical="center"/>
    </xf>
    <xf numFmtId="38" fontId="3" fillId="0" borderId="0" xfId="2" applyFont="1" applyAlignment="1">
      <alignment vertical="center"/>
    </xf>
    <xf numFmtId="38" fontId="3" fillId="0" borderId="34" xfId="2" applyFont="1" applyBorder="1" applyAlignment="1">
      <alignment vertical="center"/>
    </xf>
    <xf numFmtId="38" fontId="3" fillId="0" borderId="6" xfId="2" applyFont="1" applyBorder="1" applyAlignment="1" applyProtection="1">
      <alignment horizontal="distributed" vertical="center" shrinkToFit="1"/>
    </xf>
    <xf numFmtId="38" fontId="3" fillId="3" borderId="59" xfId="2" applyFont="1" applyFill="1" applyBorder="1" applyAlignment="1">
      <alignment vertical="center"/>
    </xf>
    <xf numFmtId="38" fontId="3" fillId="3" borderId="19" xfId="2" applyFont="1" applyFill="1" applyBorder="1" applyAlignment="1">
      <alignment vertical="center"/>
    </xf>
    <xf numFmtId="38" fontId="3" fillId="0" borderId="44" xfId="2" applyFont="1" applyBorder="1" applyAlignment="1">
      <alignment vertical="center"/>
    </xf>
    <xf numFmtId="38" fontId="3" fillId="0" borderId="38" xfId="2" applyFont="1" applyBorder="1" applyAlignment="1">
      <alignment vertical="center"/>
    </xf>
    <xf numFmtId="38" fontId="3" fillId="0" borderId="40" xfId="2" applyFont="1" applyBorder="1" applyAlignment="1">
      <alignment vertical="center"/>
    </xf>
    <xf numFmtId="38" fontId="3" fillId="0" borderId="36" xfId="2" applyFont="1" applyBorder="1" applyAlignment="1">
      <alignment horizontal="center" vertical="center" textRotation="255"/>
    </xf>
    <xf numFmtId="38" fontId="3" fillId="0" borderId="16" xfId="2" applyFont="1" applyBorder="1" applyAlignment="1" applyProtection="1">
      <alignment horizontal="distributed" vertical="center" shrinkToFit="1"/>
    </xf>
    <xf numFmtId="38" fontId="3" fillId="3" borderId="61" xfId="2" applyFont="1" applyFill="1" applyBorder="1" applyAlignment="1">
      <alignment vertical="center"/>
    </xf>
    <xf numFmtId="38" fontId="3" fillId="0" borderId="17" xfId="2" applyFont="1" applyBorder="1" applyAlignment="1">
      <alignment vertical="center"/>
    </xf>
    <xf numFmtId="38" fontId="3" fillId="0" borderId="13" xfId="2" applyFont="1" applyBorder="1" applyAlignment="1">
      <alignment vertical="center"/>
    </xf>
    <xf numFmtId="38" fontId="3" fillId="0" borderId="19" xfId="2" applyFont="1" applyBorder="1" applyAlignment="1">
      <alignment vertical="center"/>
    </xf>
    <xf numFmtId="38" fontId="3" fillId="0" borderId="0" xfId="2" applyFont="1" applyBorder="1" applyAlignment="1">
      <alignment vertical="center"/>
    </xf>
    <xf numFmtId="38" fontId="3" fillId="0" borderId="16" xfId="2" applyFont="1" applyBorder="1" applyAlignment="1">
      <alignment vertical="center"/>
    </xf>
    <xf numFmtId="38" fontId="3" fillId="0" borderId="37" xfId="2" applyFont="1" applyBorder="1" applyAlignment="1">
      <alignment horizontal="center" vertical="center" textRotation="255"/>
    </xf>
    <xf numFmtId="38" fontId="3" fillId="3" borderId="41" xfId="2" applyFont="1" applyFill="1" applyBorder="1" applyAlignment="1" applyProtection="1">
      <alignment horizontal="center" vertical="center"/>
    </xf>
    <xf numFmtId="38" fontId="3" fillId="3" borderId="66" xfId="2" applyFont="1" applyFill="1" applyBorder="1" applyAlignment="1">
      <alignment vertical="center"/>
    </xf>
    <xf numFmtId="38" fontId="3" fillId="3" borderId="27" xfId="2" applyFont="1" applyFill="1" applyBorder="1" applyAlignment="1">
      <alignment vertical="center"/>
    </xf>
    <xf numFmtId="38" fontId="3" fillId="3" borderId="42" xfId="2" applyFont="1" applyFill="1" applyBorder="1" applyAlignment="1">
      <alignment vertical="center"/>
    </xf>
    <xf numFmtId="38" fontId="3" fillId="3" borderId="25" xfId="2" applyFont="1" applyFill="1" applyBorder="1" applyAlignment="1">
      <alignment vertical="center"/>
    </xf>
    <xf numFmtId="38" fontId="3" fillId="3" borderId="41" xfId="2" applyFont="1" applyFill="1" applyBorder="1" applyAlignment="1">
      <alignment vertical="center"/>
    </xf>
    <xf numFmtId="38" fontId="3" fillId="0" borderId="34" xfId="2" applyFont="1" applyBorder="1" applyAlignment="1">
      <alignment horizontal="center" vertical="center" textRotation="255"/>
    </xf>
    <xf numFmtId="38" fontId="3" fillId="3" borderId="6" xfId="2" applyFont="1" applyFill="1" applyBorder="1" applyAlignment="1" applyProtection="1">
      <alignment horizontal="center" vertical="center"/>
    </xf>
    <xf numFmtId="38" fontId="3" fillId="3" borderId="40" xfId="2" applyFont="1" applyFill="1" applyBorder="1" applyAlignment="1">
      <alignment vertical="center"/>
    </xf>
    <xf numFmtId="38" fontId="3" fillId="3" borderId="44" xfId="2" applyFont="1" applyFill="1" applyBorder="1" applyAlignment="1">
      <alignment vertical="center"/>
    </xf>
    <xf numFmtId="38" fontId="3" fillId="3" borderId="5" xfId="2" applyFont="1" applyFill="1" applyBorder="1" applyAlignment="1">
      <alignment vertical="center"/>
    </xf>
    <xf numFmtId="38" fontId="3" fillId="3" borderId="39" xfId="2" applyFont="1" applyFill="1" applyBorder="1" applyAlignment="1">
      <alignment vertical="center"/>
    </xf>
    <xf numFmtId="38" fontId="3" fillId="3" borderId="38" xfId="2" applyFont="1" applyFill="1" applyBorder="1" applyAlignment="1">
      <alignment vertical="center"/>
    </xf>
    <xf numFmtId="38" fontId="3" fillId="0" borderId="0" xfId="2" applyFont="1" applyFill="1" applyBorder="1" applyAlignment="1">
      <alignment vertical="center"/>
    </xf>
    <xf numFmtId="38" fontId="3" fillId="3" borderId="43" xfId="2" applyFont="1" applyFill="1" applyBorder="1" applyAlignment="1">
      <alignment vertical="center"/>
    </xf>
    <xf numFmtId="38" fontId="3" fillId="0" borderId="36" xfId="2" applyFont="1" applyBorder="1" applyAlignment="1">
      <alignment horizontal="center" vertical="center" textRotation="255"/>
    </xf>
    <xf numFmtId="38" fontId="3" fillId="0" borderId="37" xfId="2" applyFont="1" applyBorder="1" applyAlignment="1">
      <alignment horizontal="center" vertical="center" textRotation="255"/>
    </xf>
    <xf numFmtId="38" fontId="3" fillId="3" borderId="8" xfId="2" applyFont="1" applyFill="1" applyBorder="1" applyAlignment="1">
      <alignment vertical="center"/>
    </xf>
    <xf numFmtId="38" fontId="3" fillId="3" borderId="9" xfId="2" applyFont="1" applyFill="1" applyBorder="1" applyAlignment="1">
      <alignment vertical="center"/>
    </xf>
    <xf numFmtId="38" fontId="3" fillId="3" borderId="6" xfId="2" applyFont="1" applyFill="1" applyBorder="1" applyAlignment="1">
      <alignment vertical="center"/>
    </xf>
    <xf numFmtId="38" fontId="3" fillId="3" borderId="17" xfId="2" applyFont="1" applyFill="1" applyBorder="1" applyAlignment="1">
      <alignment vertical="center"/>
    </xf>
    <xf numFmtId="38" fontId="3" fillId="0" borderId="41" xfId="2" applyFont="1" applyBorder="1" applyAlignment="1" applyProtection="1">
      <alignment horizontal="distributed" vertical="center" shrinkToFit="1"/>
    </xf>
    <xf numFmtId="38" fontId="3" fillId="0" borderId="42" xfId="2" applyFont="1" applyBorder="1" applyAlignment="1">
      <alignment vertical="center"/>
    </xf>
    <xf numFmtId="38" fontId="3" fillId="0" borderId="25" xfId="2" applyFont="1" applyBorder="1" applyAlignment="1">
      <alignment vertical="center"/>
    </xf>
    <xf numFmtId="38" fontId="3" fillId="0" borderId="41" xfId="2" applyFont="1" applyBorder="1" applyAlignment="1">
      <alignment vertical="center"/>
    </xf>
    <xf numFmtId="38" fontId="3" fillId="0" borderId="27" xfId="2" applyFont="1" applyBorder="1" applyAlignment="1">
      <alignment vertical="center"/>
    </xf>
    <xf numFmtId="38" fontId="17" fillId="0" borderId="34" xfId="2" applyFont="1" applyBorder="1" applyAlignment="1">
      <alignment horizontal="center" vertical="center" textRotation="255" wrapText="1"/>
    </xf>
    <xf numFmtId="38" fontId="17" fillId="0" borderId="36" xfId="2" applyFont="1" applyBorder="1" applyAlignment="1">
      <alignment horizontal="center" vertical="center" textRotation="255" wrapText="1"/>
    </xf>
    <xf numFmtId="38" fontId="3" fillId="0" borderId="16" xfId="2" applyFont="1" applyBorder="1" applyAlignment="1">
      <alignment horizontal="distributed" vertical="center" shrinkToFit="1"/>
    </xf>
    <xf numFmtId="38" fontId="17" fillId="0" borderId="37" xfId="2" applyFont="1" applyBorder="1" applyAlignment="1">
      <alignment horizontal="center" vertical="center" textRotation="255" wrapText="1"/>
    </xf>
    <xf numFmtId="38" fontId="3" fillId="0" borderId="41" xfId="2" applyFont="1" applyBorder="1" applyAlignment="1">
      <alignment horizontal="distributed" vertical="center" shrinkToFit="1"/>
    </xf>
    <xf numFmtId="38" fontId="3" fillId="0" borderId="34" xfId="2" applyFont="1" applyBorder="1" applyAlignment="1">
      <alignment horizontal="center" vertical="center" textRotation="255" wrapText="1"/>
    </xf>
    <xf numFmtId="38" fontId="3" fillId="3" borderId="43" xfId="2" applyFont="1" applyFill="1" applyBorder="1" applyAlignment="1" applyProtection="1">
      <alignment horizontal="center" vertical="center"/>
    </xf>
    <xf numFmtId="38" fontId="3" fillId="0" borderId="20" xfId="2" applyFont="1" applyBorder="1" applyAlignment="1">
      <alignment horizontal="distributed" vertical="center" shrinkToFit="1"/>
    </xf>
    <xf numFmtId="38" fontId="3" fillId="3" borderId="45" xfId="2" applyFont="1" applyFill="1" applyBorder="1" applyAlignment="1">
      <alignment vertical="center"/>
    </xf>
    <xf numFmtId="38" fontId="3" fillId="3" borderId="46" xfId="2" applyFont="1" applyFill="1" applyBorder="1" applyAlignment="1">
      <alignment vertical="center"/>
    </xf>
    <xf numFmtId="38" fontId="3" fillId="0" borderId="45" xfId="2" applyFont="1" applyBorder="1" applyAlignment="1">
      <alignment vertical="center"/>
    </xf>
    <xf numFmtId="38" fontId="3" fillId="0" borderId="18" xfId="2" applyFont="1" applyBorder="1" applyAlignment="1">
      <alignment vertical="center"/>
    </xf>
    <xf numFmtId="38" fontId="3" fillId="0" borderId="20" xfId="2" applyFont="1" applyBorder="1" applyAlignment="1">
      <alignment vertical="center"/>
    </xf>
    <xf numFmtId="38" fontId="3" fillId="0" borderId="46" xfId="2" applyFont="1" applyBorder="1" applyAlignment="1">
      <alignment vertical="center"/>
    </xf>
    <xf numFmtId="38" fontId="3" fillId="3" borderId="6" xfId="2" applyFont="1" applyFill="1" applyBorder="1" applyAlignment="1" applyProtection="1">
      <alignment horizontal="center" vertical="center" wrapText="1"/>
    </xf>
    <xf numFmtId="38" fontId="3" fillId="0" borderId="17" xfId="2" applyFont="1" applyFill="1" applyBorder="1" applyAlignment="1">
      <alignment vertical="center"/>
    </xf>
    <xf numFmtId="38" fontId="3" fillId="0" borderId="13" xfId="2" applyFont="1" applyFill="1" applyBorder="1" applyAlignment="1">
      <alignment vertical="center"/>
    </xf>
    <xf numFmtId="38" fontId="3" fillId="0" borderId="34" xfId="2" applyFont="1" applyFill="1" applyBorder="1" applyAlignment="1">
      <alignment horizontal="center" vertical="center" textRotation="255" wrapText="1"/>
    </xf>
    <xf numFmtId="38" fontId="3" fillId="0" borderId="16" xfId="2" applyFont="1" applyFill="1" applyBorder="1" applyAlignment="1">
      <alignment horizontal="distributed" vertical="center" shrinkToFit="1"/>
    </xf>
    <xf numFmtId="38" fontId="3" fillId="0" borderId="41" xfId="2" applyFont="1" applyFill="1" applyBorder="1" applyAlignment="1">
      <alignment horizontal="distributed" vertical="center" shrinkToFit="1"/>
    </xf>
    <xf numFmtId="38" fontId="3" fillId="0" borderId="42" xfId="2" applyFont="1" applyFill="1" applyBorder="1" applyAlignment="1">
      <alignment vertical="center"/>
    </xf>
    <xf numFmtId="38" fontId="3" fillId="0" borderId="25" xfId="2" applyFont="1" applyFill="1" applyBorder="1" applyAlignment="1">
      <alignment vertical="center"/>
    </xf>
    <xf numFmtId="38" fontId="3" fillId="3" borderId="47" xfId="2" applyFont="1" applyFill="1" applyBorder="1" applyAlignment="1" applyProtection="1">
      <alignment horizontal="center" vertical="center"/>
    </xf>
    <xf numFmtId="38" fontId="3" fillId="3" borderId="57" xfId="2" applyFont="1" applyFill="1" applyBorder="1" applyAlignment="1" applyProtection="1">
      <alignment horizontal="center" vertical="center"/>
    </xf>
    <xf numFmtId="38" fontId="10" fillId="0" borderId="34" xfId="2" applyFont="1" applyBorder="1" applyAlignment="1">
      <alignment horizontal="center" vertical="center" textRotation="255"/>
    </xf>
    <xf numFmtId="38" fontId="3" fillId="0" borderId="6" xfId="2" applyFont="1" applyBorder="1" applyAlignment="1">
      <alignment horizontal="distributed" vertical="center" shrinkToFit="1"/>
    </xf>
    <xf numFmtId="38" fontId="3" fillId="0" borderId="8" xfId="2" applyFont="1" applyBorder="1" applyAlignment="1">
      <alignment vertical="center"/>
    </xf>
    <xf numFmtId="38" fontId="3" fillId="0" borderId="5" xfId="2" applyFont="1" applyBorder="1" applyAlignment="1">
      <alignment vertical="center"/>
    </xf>
    <xf numFmtId="38" fontId="3" fillId="0" borderId="6" xfId="2" applyFont="1" applyBorder="1" applyAlignment="1">
      <alignment vertical="center"/>
    </xf>
    <xf numFmtId="38" fontId="3" fillId="0" borderId="9" xfId="2" applyFont="1" applyBorder="1" applyAlignment="1">
      <alignment vertical="center"/>
    </xf>
    <xf numFmtId="38" fontId="10" fillId="0" borderId="37" xfId="2" applyFont="1" applyBorder="1" applyAlignment="1">
      <alignment horizontal="center" vertical="center" textRotation="255"/>
    </xf>
    <xf numFmtId="0" fontId="4" fillId="0" borderId="0" xfId="1" applyFont="1" applyFill="1" applyAlignment="1">
      <alignment vertical="center"/>
    </xf>
    <xf numFmtId="0" fontId="6" fillId="0" borderId="0" xfId="1" applyFont="1" applyFill="1" applyAlignment="1">
      <alignment horizontal="distributed" vertical="center"/>
    </xf>
    <xf numFmtId="0" fontId="6" fillId="0" borderId="0" xfId="1" applyFont="1" applyFill="1" applyAlignment="1">
      <alignment vertical="center"/>
    </xf>
    <xf numFmtId="0" fontId="18" fillId="0" borderId="0" xfId="1" applyFont="1" applyFill="1" applyAlignment="1">
      <alignment vertical="center" wrapText="1"/>
    </xf>
    <xf numFmtId="0" fontId="6" fillId="0" borderId="50" xfId="1" applyFont="1" applyFill="1" applyBorder="1" applyAlignment="1">
      <alignment vertical="center"/>
    </xf>
    <xf numFmtId="0" fontId="6" fillId="0" borderId="67" xfId="1" applyFont="1" applyFill="1" applyBorder="1" applyAlignment="1">
      <alignment horizontal="center" vertical="center"/>
    </xf>
    <xf numFmtId="0" fontId="6" fillId="0" borderId="68" xfId="1" applyFont="1" applyFill="1" applyBorder="1" applyAlignment="1">
      <alignment horizontal="center" vertical="center"/>
    </xf>
    <xf numFmtId="0" fontId="6" fillId="0" borderId="53" xfId="1" applyFont="1" applyFill="1" applyBorder="1" applyAlignment="1">
      <alignment horizontal="center" vertical="center"/>
    </xf>
    <xf numFmtId="0" fontId="6" fillId="0" borderId="68" xfId="1" applyFont="1" applyFill="1" applyBorder="1" applyAlignment="1">
      <alignment vertical="center"/>
    </xf>
    <xf numFmtId="0" fontId="6" fillId="0" borderId="7" xfId="1" applyFont="1" applyFill="1" applyBorder="1" applyAlignment="1">
      <alignment vertical="center"/>
    </xf>
    <xf numFmtId="0" fontId="6" fillId="0" borderId="0" xfId="1" applyFont="1" applyFill="1" applyBorder="1" applyAlignment="1">
      <alignment vertical="center"/>
    </xf>
    <xf numFmtId="38" fontId="6" fillId="0" borderId="68" xfId="2" applyFont="1" applyFill="1" applyBorder="1" applyAlignment="1">
      <alignment vertical="center"/>
    </xf>
    <xf numFmtId="0" fontId="6" fillId="0" borderId="69" xfId="1" applyFont="1" applyFill="1" applyBorder="1" applyAlignment="1">
      <alignment vertical="center"/>
    </xf>
    <xf numFmtId="0" fontId="2" fillId="0" borderId="70" xfId="1" applyFill="1" applyBorder="1" applyAlignment="1">
      <alignment vertical="center"/>
    </xf>
    <xf numFmtId="0" fontId="2" fillId="0" borderId="71" xfId="1" applyFill="1" applyBorder="1" applyAlignment="1">
      <alignment vertical="center"/>
    </xf>
    <xf numFmtId="0" fontId="6" fillId="0" borderId="63" xfId="1" applyFont="1" applyFill="1" applyBorder="1" applyAlignment="1">
      <alignment vertical="center"/>
    </xf>
    <xf numFmtId="0" fontId="6" fillId="0" borderId="21" xfId="1" applyFont="1" applyFill="1" applyBorder="1" applyAlignment="1">
      <alignment vertical="center"/>
    </xf>
    <xf numFmtId="0" fontId="6" fillId="0" borderId="18" xfId="1" applyFont="1" applyFill="1" applyBorder="1" applyAlignment="1">
      <alignment vertical="center"/>
    </xf>
    <xf numFmtId="0" fontId="6" fillId="0" borderId="1" xfId="1" applyFont="1" applyFill="1" applyBorder="1" applyAlignment="1">
      <alignment horizontal="center" vertical="center"/>
    </xf>
    <xf numFmtId="0" fontId="6" fillId="0" borderId="61" xfId="1" applyFont="1" applyFill="1" applyBorder="1" applyAlignment="1">
      <alignment horizontal="center" vertical="center"/>
    </xf>
    <xf numFmtId="0" fontId="12" fillId="0" borderId="72" xfId="1" applyFont="1" applyFill="1" applyBorder="1" applyAlignment="1">
      <alignment horizontal="center" vertical="center"/>
    </xf>
    <xf numFmtId="0" fontId="12" fillId="0" borderId="60" xfId="1" applyFont="1" applyFill="1" applyBorder="1" applyAlignment="1">
      <alignment horizontal="center" vertical="center"/>
    </xf>
    <xf numFmtId="0" fontId="12" fillId="0" borderId="0" xfId="1" applyFont="1" applyFill="1" applyBorder="1" applyAlignment="1">
      <alignment horizontal="center" vertical="center"/>
    </xf>
    <xf numFmtId="0" fontId="6" fillId="0" borderId="52" xfId="1" applyFont="1" applyFill="1" applyBorder="1" applyAlignment="1">
      <alignment horizontal="center" vertical="center"/>
    </xf>
    <xf numFmtId="0" fontId="2" fillId="0" borderId="7" xfId="1" applyFill="1" applyBorder="1" applyAlignment="1">
      <alignment horizontal="center" vertical="center"/>
    </xf>
    <xf numFmtId="0" fontId="2" fillId="0" borderId="53" xfId="1" applyFill="1" applyBorder="1" applyAlignment="1">
      <alignment horizontal="center" vertical="center"/>
    </xf>
    <xf numFmtId="0" fontId="6" fillId="0" borderId="7" xfId="1" applyFont="1" applyFill="1" applyBorder="1" applyAlignment="1">
      <alignment horizontal="center" vertical="center"/>
    </xf>
    <xf numFmtId="0" fontId="6" fillId="0" borderId="73"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 xfId="1" applyFont="1" applyFill="1" applyBorder="1" applyAlignment="1">
      <alignment horizontal="center"/>
    </xf>
    <xf numFmtId="0" fontId="6" fillId="0" borderId="45" xfId="1" applyFont="1" applyFill="1" applyBorder="1" applyAlignment="1">
      <alignment horizontal="center" vertical="distributed" textRotation="255"/>
    </xf>
    <xf numFmtId="0" fontId="6" fillId="0" borderId="18" xfId="1" applyFont="1" applyFill="1" applyBorder="1" applyAlignment="1">
      <alignment horizontal="center" vertical="distributed" textRotation="255"/>
    </xf>
    <xf numFmtId="0" fontId="6" fillId="0" borderId="46" xfId="1" applyFont="1" applyFill="1" applyBorder="1" applyAlignment="1">
      <alignment horizontal="center" vertical="distributed" textRotation="255"/>
    </xf>
    <xf numFmtId="0" fontId="6" fillId="0" borderId="0" xfId="1" applyFont="1" applyFill="1" applyBorder="1" applyAlignment="1">
      <alignment horizontal="center" vertical="distributed" textRotation="255"/>
    </xf>
    <xf numFmtId="0" fontId="6" fillId="0" borderId="73" xfId="1" applyFont="1" applyFill="1" applyBorder="1" applyAlignment="1">
      <alignment horizontal="center" vertical="center" wrapText="1"/>
    </xf>
    <xf numFmtId="0" fontId="6" fillId="0" borderId="18" xfId="1" applyFont="1" applyFill="1" applyBorder="1" applyAlignment="1">
      <alignment horizontal="center"/>
    </xf>
    <xf numFmtId="38" fontId="6" fillId="0" borderId="18" xfId="2" applyFont="1" applyFill="1" applyBorder="1" applyAlignment="1">
      <alignment horizontal="distributed" vertical="distributed" textRotation="255"/>
    </xf>
    <xf numFmtId="0" fontId="6" fillId="0" borderId="0" xfId="1" applyFont="1" applyFill="1" applyBorder="1" applyAlignment="1">
      <alignment horizontal="distributed" vertical="distributed" textRotation="255"/>
    </xf>
    <xf numFmtId="0" fontId="6" fillId="0" borderId="46" xfId="1" applyFont="1" applyFill="1" applyBorder="1" applyAlignment="1">
      <alignment horizontal="center" vertical="center" wrapText="1"/>
    </xf>
    <xf numFmtId="0" fontId="6" fillId="0" borderId="0" xfId="1" applyFont="1" applyFill="1" applyBorder="1" applyAlignment="1">
      <alignment horizontal="center" vertical="distributed" textRotation="255"/>
    </xf>
    <xf numFmtId="0" fontId="6" fillId="0" borderId="20" xfId="1" applyFont="1" applyFill="1" applyBorder="1" applyAlignment="1">
      <alignment horizontal="center" vertical="distributed" textRotation="255"/>
    </xf>
    <xf numFmtId="0" fontId="6" fillId="0" borderId="1" xfId="1" applyFont="1" applyFill="1" applyBorder="1" applyAlignment="1">
      <alignment horizontal="center" vertical="center" wrapText="1"/>
    </xf>
    <xf numFmtId="0" fontId="12" fillId="0" borderId="36" xfId="1" applyFont="1" applyFill="1" applyBorder="1" applyAlignment="1">
      <alignment horizontal="center" vertical="distributed" textRotation="255"/>
    </xf>
    <xf numFmtId="0" fontId="12" fillId="0" borderId="12" xfId="1" applyFont="1" applyFill="1" applyBorder="1" applyAlignment="1">
      <alignment horizontal="center" vertical="distributed" textRotation="255"/>
    </xf>
    <xf numFmtId="0" fontId="12" fillId="0" borderId="74" xfId="1" applyFont="1" applyFill="1" applyBorder="1" applyAlignment="1">
      <alignment horizontal="center" vertical="distributed" textRotation="255"/>
    </xf>
    <xf numFmtId="0" fontId="12" fillId="0" borderId="0" xfId="1" applyFont="1" applyFill="1" applyBorder="1" applyAlignment="1">
      <alignment horizontal="center" vertical="distributed" textRotation="255"/>
    </xf>
    <xf numFmtId="0" fontId="6" fillId="0" borderId="12" xfId="1" applyFont="1" applyFill="1" applyBorder="1" applyAlignment="1">
      <alignment horizontal="center" vertical="center" textRotation="180" wrapText="1"/>
    </xf>
    <xf numFmtId="38" fontId="6" fillId="0" borderId="12" xfId="2" applyFont="1" applyFill="1" applyBorder="1" applyAlignment="1">
      <alignment horizontal="distributed" vertical="distributed" textRotation="255"/>
    </xf>
    <xf numFmtId="0" fontId="6" fillId="0" borderId="74" xfId="1" applyFont="1" applyFill="1" applyBorder="1" applyAlignment="1">
      <alignment horizontal="center" vertical="center" wrapText="1"/>
    </xf>
    <xf numFmtId="0" fontId="6" fillId="0" borderId="75" xfId="1" applyFont="1" applyFill="1" applyBorder="1" applyAlignment="1">
      <alignment horizontal="center" vertical="distributed" textRotation="255"/>
    </xf>
    <xf numFmtId="0" fontId="6" fillId="0" borderId="12" xfId="1" applyFont="1" applyFill="1" applyBorder="1" applyAlignment="1">
      <alignment horizontal="center" vertical="distributed" textRotation="255"/>
    </xf>
    <xf numFmtId="0" fontId="6" fillId="0" borderId="74" xfId="1" applyFont="1" applyFill="1" applyBorder="1" applyAlignment="1">
      <alignment horizontal="center" vertical="distributed" textRotation="255"/>
    </xf>
    <xf numFmtId="0" fontId="19" fillId="0" borderId="56" xfId="1" applyFont="1" applyFill="1" applyBorder="1" applyAlignment="1">
      <alignment horizontal="right" vertical="center"/>
    </xf>
    <xf numFmtId="0" fontId="3" fillId="0" borderId="28" xfId="1" applyFont="1" applyFill="1" applyBorder="1" applyAlignment="1">
      <alignment horizontal="right" vertical="center"/>
    </xf>
    <xf numFmtId="0" fontId="6" fillId="0" borderId="24" xfId="1" applyFont="1" applyFill="1" applyBorder="1" applyAlignment="1">
      <alignment horizontal="center" vertical="center"/>
    </xf>
    <xf numFmtId="0" fontId="6" fillId="0" borderId="76" xfId="1" applyFont="1" applyFill="1" applyBorder="1" applyAlignment="1">
      <alignment horizontal="center" vertical="top" wrapText="1"/>
    </xf>
    <xf numFmtId="0" fontId="12" fillId="0" borderId="37" xfId="1" applyFont="1" applyFill="1" applyBorder="1" applyAlignment="1">
      <alignment horizontal="center" vertical="distributed" textRotation="255"/>
    </xf>
    <xf numFmtId="0" fontId="12" fillId="0" borderId="24" xfId="1" applyFont="1" applyFill="1" applyBorder="1" applyAlignment="1">
      <alignment horizontal="center" vertical="distributed" textRotation="255"/>
    </xf>
    <xf numFmtId="0" fontId="12" fillId="0" borderId="77" xfId="1" applyFont="1" applyFill="1" applyBorder="1" applyAlignment="1">
      <alignment horizontal="center" vertical="distributed" textRotation="255"/>
    </xf>
    <xf numFmtId="0" fontId="6" fillId="0" borderId="56" xfId="1" applyFont="1" applyFill="1" applyBorder="1" applyAlignment="1">
      <alignment horizontal="center" vertical="center" wrapText="1"/>
    </xf>
    <xf numFmtId="0" fontId="6" fillId="0" borderId="24" xfId="1" applyFont="1" applyFill="1" applyBorder="1" applyAlignment="1">
      <alignment horizontal="center" vertical="top"/>
    </xf>
    <xf numFmtId="38" fontId="6" fillId="0" borderId="24" xfId="2" applyFont="1" applyFill="1" applyBorder="1" applyAlignment="1">
      <alignment horizontal="distributed" vertical="distributed" textRotation="255"/>
    </xf>
    <xf numFmtId="0" fontId="6" fillId="0" borderId="78" xfId="1" applyFont="1" applyFill="1" applyBorder="1" applyAlignment="1">
      <alignment horizontal="distributed" vertical="distributed" textRotation="255"/>
    </xf>
    <xf numFmtId="0" fontId="6" fillId="0" borderId="77" xfId="1" applyFont="1" applyFill="1" applyBorder="1" applyAlignment="1">
      <alignment horizontal="center" vertical="center" wrapText="1"/>
    </xf>
    <xf numFmtId="0" fontId="6" fillId="0" borderId="78" xfId="1" applyFont="1" applyFill="1" applyBorder="1" applyAlignment="1">
      <alignment horizontal="center" vertical="distributed" textRotation="255"/>
    </xf>
    <xf numFmtId="0" fontId="6" fillId="0" borderId="79" xfId="1" applyFont="1" applyFill="1" applyBorder="1" applyAlignment="1">
      <alignment horizontal="center" vertical="distributed" textRotation="255"/>
    </xf>
    <xf numFmtId="0" fontId="6" fillId="0" borderId="24" xfId="1" applyFont="1" applyFill="1" applyBorder="1" applyAlignment="1">
      <alignment horizontal="center" vertical="distributed" textRotation="255"/>
    </xf>
    <xf numFmtId="0" fontId="6" fillId="0" borderId="77" xfId="1" applyFont="1" applyFill="1" applyBorder="1" applyAlignment="1">
      <alignment horizontal="center" vertical="distributed" textRotation="255"/>
    </xf>
    <xf numFmtId="0" fontId="6" fillId="3" borderId="47" xfId="1" applyFont="1" applyFill="1" applyBorder="1" applyAlignment="1">
      <alignment vertical="center"/>
    </xf>
    <xf numFmtId="0" fontId="6" fillId="3" borderId="57" xfId="1" applyFont="1" applyFill="1" applyBorder="1" applyAlignment="1">
      <alignment horizontal="center" vertical="center"/>
    </xf>
    <xf numFmtId="38" fontId="6" fillId="3" borderId="37" xfId="2" applyFont="1" applyFill="1" applyBorder="1" applyAlignment="1">
      <alignment vertical="center" shrinkToFit="1"/>
    </xf>
    <xf numFmtId="176" fontId="6" fillId="3" borderId="28" xfId="2" applyNumberFormat="1" applyFont="1" applyFill="1" applyBorder="1" applyAlignment="1">
      <alignment vertical="center" shrinkToFit="1"/>
    </xf>
    <xf numFmtId="0" fontId="6" fillId="3" borderId="24" xfId="1" applyFont="1" applyFill="1" applyBorder="1" applyAlignment="1">
      <alignment vertical="center" shrinkToFit="1"/>
    </xf>
    <xf numFmtId="0" fontId="6" fillId="3" borderId="64" xfId="1" applyFont="1" applyFill="1" applyBorder="1" applyAlignment="1">
      <alignment vertical="center" shrinkToFit="1"/>
    </xf>
    <xf numFmtId="0" fontId="6" fillId="3" borderId="31" xfId="1" applyFont="1" applyFill="1" applyBorder="1" applyAlignment="1">
      <alignment vertical="center" shrinkToFit="1"/>
    </xf>
    <xf numFmtId="0" fontId="6" fillId="3" borderId="33" xfId="1" applyFont="1" applyFill="1" applyBorder="1" applyAlignment="1">
      <alignment vertical="center" shrinkToFit="1"/>
    </xf>
    <xf numFmtId="0" fontId="6" fillId="0" borderId="73" xfId="1" applyFont="1" applyBorder="1" applyAlignment="1">
      <alignment vertical="center" shrinkToFit="1"/>
    </xf>
    <xf numFmtId="0" fontId="6" fillId="0" borderId="1" xfId="1" applyFont="1" applyBorder="1" applyAlignment="1">
      <alignment vertical="center" shrinkToFit="1"/>
    </xf>
    <xf numFmtId="0" fontId="6" fillId="3" borderId="47" xfId="1" applyFont="1" applyFill="1" applyBorder="1" applyAlignment="1">
      <alignment vertical="center" shrinkToFit="1"/>
    </xf>
    <xf numFmtId="178" fontId="6" fillId="3" borderId="33" xfId="1" applyNumberFormat="1" applyFont="1" applyFill="1" applyBorder="1" applyAlignment="1">
      <alignment vertical="center" shrinkToFit="1"/>
    </xf>
    <xf numFmtId="0" fontId="6" fillId="3" borderId="30" xfId="1" applyFont="1" applyFill="1" applyBorder="1" applyAlignment="1">
      <alignment vertical="center" shrinkToFit="1"/>
    </xf>
    <xf numFmtId="0" fontId="6" fillId="3" borderId="57" xfId="1" applyFont="1" applyFill="1" applyBorder="1" applyAlignment="1">
      <alignment vertical="center" shrinkToFit="1"/>
    </xf>
    <xf numFmtId="0" fontId="6" fillId="0" borderId="0" xfId="1" applyFont="1" applyAlignment="1">
      <alignment vertical="center" shrinkToFit="1"/>
    </xf>
    <xf numFmtId="0" fontId="6" fillId="0" borderId="0" xfId="1" applyFont="1" applyAlignment="1">
      <alignment vertical="center"/>
    </xf>
    <xf numFmtId="0" fontId="6" fillId="0" borderId="36" xfId="1" applyFont="1" applyBorder="1" applyAlignment="1">
      <alignment horizontal="center" vertical="center" textRotation="255"/>
    </xf>
    <xf numFmtId="0" fontId="6" fillId="0" borderId="58" xfId="1" applyFont="1" applyBorder="1" applyAlignment="1">
      <alignment horizontal="distributed" vertical="center"/>
    </xf>
    <xf numFmtId="0" fontId="6" fillId="0" borderId="36" xfId="1" applyFont="1" applyBorder="1" applyAlignment="1">
      <alignment vertical="center" shrinkToFit="1"/>
    </xf>
    <xf numFmtId="179" fontId="6" fillId="0" borderId="14" xfId="1" applyNumberFormat="1" applyFont="1" applyBorder="1" applyAlignment="1">
      <alignment vertical="center" shrinkToFit="1"/>
    </xf>
    <xf numFmtId="0" fontId="6" fillId="0" borderId="12" xfId="1" applyFont="1" applyBorder="1" applyAlignment="1">
      <alignment vertical="center" shrinkToFit="1"/>
    </xf>
    <xf numFmtId="0" fontId="6" fillId="0" borderId="74" xfId="1" applyFont="1" applyBorder="1" applyAlignment="1">
      <alignment vertical="center" shrinkToFit="1"/>
    </xf>
    <xf numFmtId="0" fontId="6" fillId="0" borderId="8" xfId="1" applyFont="1" applyBorder="1" applyAlignment="1">
      <alignment vertical="center"/>
    </xf>
    <xf numFmtId="0" fontId="6" fillId="0" borderId="5" xfId="1" applyFont="1" applyBorder="1" applyAlignment="1">
      <alignment vertical="center"/>
    </xf>
    <xf numFmtId="0" fontId="6" fillId="0" borderId="9" xfId="1" applyFont="1" applyBorder="1" applyAlignment="1">
      <alignment vertical="center"/>
    </xf>
    <xf numFmtId="0" fontId="6" fillId="0" borderId="0" xfId="1" applyFont="1" applyBorder="1" applyAlignment="1">
      <alignment vertical="center" shrinkToFit="1"/>
    </xf>
    <xf numFmtId="38" fontId="6" fillId="0" borderId="5" xfId="2" applyFont="1" applyBorder="1" applyAlignment="1">
      <alignment vertical="center"/>
    </xf>
    <xf numFmtId="0" fontId="6" fillId="0" borderId="34" xfId="1" applyFont="1" applyBorder="1" applyAlignment="1">
      <alignment vertical="center" shrinkToFit="1"/>
    </xf>
    <xf numFmtId="0" fontId="6" fillId="0" borderId="4" xfId="1" applyFont="1" applyBorder="1" applyAlignment="1">
      <alignment vertical="center" shrinkToFit="1"/>
    </xf>
    <xf numFmtId="0" fontId="6" fillId="0" borderId="80" xfId="1" applyFont="1" applyBorder="1" applyAlignment="1">
      <alignment vertical="center" shrinkToFit="1"/>
    </xf>
    <xf numFmtId="0" fontId="6" fillId="0" borderId="81" xfId="1" applyFont="1" applyBorder="1" applyAlignment="1">
      <alignment vertical="center" shrinkToFit="1"/>
    </xf>
    <xf numFmtId="0" fontId="6" fillId="0" borderId="69" xfId="1" applyFont="1" applyBorder="1" applyAlignment="1">
      <alignment vertical="center" shrinkToFit="1"/>
    </xf>
    <xf numFmtId="0" fontId="6" fillId="0" borderId="60" xfId="1" applyFont="1" applyBorder="1" applyAlignment="1">
      <alignment horizontal="distributed" vertical="center"/>
    </xf>
    <xf numFmtId="0" fontId="6" fillId="0" borderId="17" xfId="1" applyFont="1" applyBorder="1" applyAlignment="1">
      <alignment vertical="center" shrinkToFit="1"/>
    </xf>
    <xf numFmtId="0" fontId="6" fillId="0" borderId="15" xfId="1" applyFont="1" applyBorder="1" applyAlignment="1">
      <alignment vertical="center" shrinkToFit="1"/>
    </xf>
    <xf numFmtId="0" fontId="6" fillId="0" borderId="13" xfId="1" applyFont="1" applyBorder="1" applyAlignment="1">
      <alignment vertical="center" shrinkToFit="1"/>
    </xf>
    <xf numFmtId="0" fontId="6" fillId="0" borderId="19" xfId="1" applyFont="1" applyBorder="1" applyAlignment="1">
      <alignment vertical="center" shrinkToFit="1"/>
    </xf>
    <xf numFmtId="0" fontId="6" fillId="0" borderId="17" xfId="1" applyFont="1" applyBorder="1" applyAlignment="1">
      <alignment vertical="center"/>
    </xf>
    <xf numFmtId="0" fontId="6" fillId="0" borderId="13" xfId="1" applyFont="1" applyBorder="1" applyAlignment="1">
      <alignment vertical="center"/>
    </xf>
    <xf numFmtId="0" fontId="6" fillId="0" borderId="19" xfId="1" applyFont="1" applyBorder="1" applyAlignment="1">
      <alignment vertical="center"/>
    </xf>
    <xf numFmtId="38" fontId="6" fillId="0" borderId="13" xfId="2" applyFont="1" applyBorder="1" applyAlignment="1">
      <alignment vertical="center"/>
    </xf>
    <xf numFmtId="0" fontId="6" fillId="0" borderId="60" xfId="1" applyFont="1" applyBorder="1" applyAlignment="1">
      <alignment vertical="center" shrinkToFit="1"/>
    </xf>
    <xf numFmtId="0" fontId="6" fillId="0" borderId="27" xfId="1" applyFont="1" applyBorder="1" applyAlignment="1">
      <alignment horizontal="distributed" vertical="center"/>
    </xf>
    <xf numFmtId="0" fontId="6" fillId="0" borderId="42" xfId="1" applyFont="1" applyBorder="1" applyAlignment="1">
      <alignment vertical="center" shrinkToFit="1"/>
    </xf>
    <xf numFmtId="0" fontId="6" fillId="0" borderId="26" xfId="1" applyFont="1" applyBorder="1" applyAlignment="1">
      <alignment vertical="center" shrinkToFit="1"/>
    </xf>
    <xf numFmtId="0" fontId="6" fillId="0" borderId="25" xfId="1" applyFont="1" applyBorder="1" applyAlignment="1">
      <alignment vertical="center" shrinkToFit="1"/>
    </xf>
    <xf numFmtId="0" fontId="6" fillId="0" borderId="27" xfId="1" applyFont="1" applyBorder="1" applyAlignment="1">
      <alignment vertical="center" shrinkToFit="1"/>
    </xf>
    <xf numFmtId="0" fontId="6" fillId="0" borderId="42" xfId="1" applyFont="1" applyBorder="1" applyAlignment="1">
      <alignment vertical="center"/>
    </xf>
    <xf numFmtId="0" fontId="6" fillId="0" borderId="25" xfId="1" applyFont="1" applyBorder="1" applyAlignment="1">
      <alignment vertical="center"/>
    </xf>
    <xf numFmtId="0" fontId="6" fillId="0" borderId="27" xfId="1" applyFont="1" applyBorder="1" applyAlignment="1">
      <alignment vertical="center"/>
    </xf>
    <xf numFmtId="38" fontId="6" fillId="0" borderId="25" xfId="2" applyFont="1" applyBorder="1" applyAlignment="1">
      <alignment vertical="center"/>
    </xf>
    <xf numFmtId="0" fontId="6" fillId="0" borderId="65" xfId="1" applyFont="1" applyBorder="1" applyAlignment="1">
      <alignment vertical="center" shrinkToFit="1"/>
    </xf>
    <xf numFmtId="0" fontId="6" fillId="3" borderId="1" xfId="1" applyFont="1" applyFill="1" applyBorder="1" applyAlignment="1">
      <alignment horizontal="center" vertical="center"/>
    </xf>
    <xf numFmtId="0" fontId="6" fillId="3" borderId="36" xfId="1" applyFont="1" applyFill="1" applyBorder="1" applyAlignment="1">
      <alignment vertical="center" shrinkToFit="1"/>
    </xf>
    <xf numFmtId="176" fontId="6" fillId="3" borderId="14" xfId="1" applyNumberFormat="1" applyFont="1" applyFill="1" applyBorder="1" applyAlignment="1">
      <alignment vertical="center" shrinkToFit="1"/>
    </xf>
    <xf numFmtId="0" fontId="6" fillId="3" borderId="12" xfId="1" applyFont="1" applyFill="1" applyBorder="1" applyAlignment="1">
      <alignment vertical="center" shrinkToFit="1"/>
    </xf>
    <xf numFmtId="0" fontId="6" fillId="3" borderId="14" xfId="1" applyFont="1" applyFill="1" applyBorder="1" applyAlignment="1">
      <alignment vertical="center" shrinkToFit="1"/>
    </xf>
    <xf numFmtId="0" fontId="6" fillId="3" borderId="56" xfId="1" applyFont="1" applyFill="1" applyBorder="1" applyAlignment="1">
      <alignment vertical="center" shrinkToFit="1"/>
    </xf>
    <xf numFmtId="180" fontId="6" fillId="3" borderId="24" xfId="2" applyNumberFormat="1" applyFont="1" applyFill="1" applyBorder="1" applyAlignment="1">
      <alignment vertical="center" shrinkToFit="1"/>
    </xf>
    <xf numFmtId="0" fontId="6" fillId="3" borderId="37" xfId="1" applyFont="1" applyFill="1" applyBorder="1" applyAlignment="1">
      <alignment vertical="center" shrinkToFit="1"/>
    </xf>
    <xf numFmtId="0" fontId="6" fillId="3" borderId="77" xfId="1" applyFont="1" applyFill="1" applyBorder="1" applyAlignment="1">
      <alignment vertical="center" shrinkToFit="1"/>
    </xf>
    <xf numFmtId="0" fontId="6" fillId="3" borderId="76" xfId="1" applyFont="1" applyFill="1" applyBorder="1" applyAlignment="1">
      <alignment vertical="center" shrinkToFit="1"/>
    </xf>
    <xf numFmtId="0" fontId="6" fillId="0" borderId="34" xfId="1" applyFont="1" applyBorder="1" applyAlignment="1">
      <alignment horizontal="center" vertical="center" textRotation="255"/>
    </xf>
    <xf numFmtId="0" fontId="6" fillId="0" borderId="53" xfId="1" applyFont="1" applyBorder="1" applyAlignment="1">
      <alignment horizontal="distributed" vertical="center"/>
    </xf>
    <xf numFmtId="0" fontId="6" fillId="0" borderId="8" xfId="1" applyFont="1" applyBorder="1" applyAlignment="1">
      <alignment vertical="center" shrinkToFit="1"/>
    </xf>
    <xf numFmtId="0" fontId="6" fillId="0" borderId="35" xfId="1" applyFont="1" applyBorder="1" applyAlignment="1">
      <alignment vertical="center" shrinkToFit="1"/>
    </xf>
    <xf numFmtId="0" fontId="6" fillId="0" borderId="5" xfId="1" applyFont="1" applyBorder="1" applyAlignment="1">
      <alignment vertical="center" shrinkToFit="1"/>
    </xf>
    <xf numFmtId="0" fontId="6" fillId="0" borderId="9" xfId="1" applyFont="1" applyBorder="1" applyAlignment="1">
      <alignment vertical="center" shrinkToFit="1"/>
    </xf>
    <xf numFmtId="0" fontId="6" fillId="0" borderId="14" xfId="1" applyFont="1" applyBorder="1" applyAlignment="1">
      <alignment vertical="center" shrinkToFit="1"/>
    </xf>
    <xf numFmtId="178" fontId="6" fillId="0" borderId="19" xfId="1" applyNumberFormat="1" applyFont="1" applyBorder="1" applyAlignment="1">
      <alignment vertical="center"/>
    </xf>
    <xf numFmtId="0" fontId="6" fillId="0" borderId="65" xfId="1" applyFont="1" applyBorder="1" applyAlignment="1">
      <alignment horizontal="distributed" vertical="center"/>
    </xf>
    <xf numFmtId="0" fontId="6" fillId="0" borderId="42" xfId="1" applyFont="1" applyFill="1" applyBorder="1" applyAlignment="1">
      <alignment vertical="center" shrinkToFit="1"/>
    </xf>
    <xf numFmtId="0" fontId="6" fillId="0" borderId="26" xfId="1" applyFont="1" applyFill="1" applyBorder="1" applyAlignment="1">
      <alignment vertical="center" shrinkToFit="1"/>
    </xf>
    <xf numFmtId="0" fontId="6" fillId="0" borderId="25" xfId="1" applyFont="1" applyFill="1" applyBorder="1" applyAlignment="1">
      <alignment vertical="center" shrinkToFit="1"/>
    </xf>
    <xf numFmtId="0" fontId="6" fillId="0" borderId="27" xfId="1" applyFont="1" applyFill="1" applyBorder="1" applyAlignment="1">
      <alignment vertical="center" shrinkToFit="1"/>
    </xf>
    <xf numFmtId="0" fontId="6" fillId="0" borderId="0" xfId="1" applyFont="1" applyFill="1" applyAlignment="1">
      <alignment vertical="center" shrinkToFit="1"/>
    </xf>
    <xf numFmtId="178" fontId="6" fillId="0" borderId="27" xfId="1" applyNumberFormat="1" applyFont="1" applyBorder="1" applyAlignment="1">
      <alignment vertical="center"/>
    </xf>
    <xf numFmtId="0" fontId="12" fillId="0" borderId="37" xfId="1" applyFont="1" applyBorder="1" applyAlignment="1">
      <alignment horizontal="center" vertical="center" textRotation="255"/>
    </xf>
    <xf numFmtId="0" fontId="6" fillId="3" borderId="65" xfId="1" applyFont="1" applyFill="1" applyBorder="1" applyAlignment="1">
      <alignment horizontal="center" vertical="center"/>
    </xf>
    <xf numFmtId="0" fontId="6" fillId="3" borderId="28" xfId="1" applyFont="1" applyFill="1" applyBorder="1" applyAlignment="1">
      <alignment vertical="center" shrinkToFit="1"/>
    </xf>
    <xf numFmtId="0" fontId="6" fillId="3" borderId="79" xfId="1" applyFont="1" applyFill="1" applyBorder="1" applyAlignment="1">
      <alignment vertical="center" shrinkToFit="1"/>
    </xf>
    <xf numFmtId="0" fontId="6" fillId="0" borderId="0" xfId="1" applyFont="1" applyAlignment="1">
      <alignment horizontal="distributed" vertical="center"/>
    </xf>
    <xf numFmtId="0" fontId="20" fillId="0" borderId="0" xfId="1" applyFont="1" applyFill="1" applyAlignment="1">
      <alignment vertical="center"/>
    </xf>
    <xf numFmtId="0" fontId="6" fillId="0" borderId="68" xfId="1" applyFont="1" applyFill="1" applyBorder="1" applyAlignment="1">
      <alignment horizontal="center" vertical="center" textRotation="255" wrapText="1"/>
    </xf>
    <xf numFmtId="0" fontId="6" fillId="0" borderId="4" xfId="1" applyFont="1" applyFill="1" applyBorder="1" applyAlignment="1">
      <alignment horizontal="center" vertical="center" textRotation="255" wrapText="1"/>
    </xf>
    <xf numFmtId="0" fontId="6" fillId="0" borderId="4" xfId="1" applyFont="1" applyFill="1" applyBorder="1" applyAlignment="1">
      <alignment horizontal="center" vertical="center"/>
    </xf>
    <xf numFmtId="0" fontId="6" fillId="0" borderId="82" xfId="1" applyFont="1" applyFill="1" applyBorder="1" applyAlignment="1">
      <alignment horizontal="center" vertical="center"/>
    </xf>
    <xf numFmtId="0" fontId="6" fillId="0" borderId="34"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80" xfId="1" applyFont="1" applyFill="1" applyBorder="1" applyAlignment="1">
      <alignment horizontal="center" vertical="center"/>
    </xf>
    <xf numFmtId="0" fontId="6" fillId="0" borderId="69"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53" xfId="1" applyFont="1" applyFill="1" applyBorder="1" applyAlignment="1">
      <alignment horizontal="center" vertical="center"/>
    </xf>
    <xf numFmtId="0" fontId="6" fillId="0" borderId="0" xfId="1" applyFont="1" applyFill="1" applyBorder="1" applyAlignment="1">
      <alignment horizontal="center" vertical="center" textRotation="255" wrapText="1"/>
    </xf>
    <xf numFmtId="0" fontId="6" fillId="0" borderId="12" xfId="1" applyFont="1" applyFill="1" applyBorder="1" applyAlignment="1">
      <alignment horizontal="center" vertical="center" textRotation="255" wrapText="1"/>
    </xf>
    <xf numFmtId="0" fontId="6" fillId="0" borderId="38" xfId="1" applyFont="1" applyFill="1" applyBorder="1" applyAlignment="1">
      <alignment horizontal="center" vertical="center"/>
    </xf>
    <xf numFmtId="0" fontId="6" fillId="0" borderId="43" xfId="1" applyFont="1" applyFill="1" applyBorder="1" applyAlignment="1">
      <alignment horizontal="center" vertical="center"/>
    </xf>
    <xf numFmtId="0" fontId="12" fillId="0" borderId="44"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40" xfId="1" applyFont="1" applyFill="1" applyBorder="1" applyAlignment="1">
      <alignment horizontal="center" vertical="center"/>
    </xf>
    <xf numFmtId="0" fontId="6" fillId="0" borderId="59" xfId="1" applyFont="1" applyFill="1" applyBorder="1" applyAlignment="1">
      <alignment horizontal="center" vertical="center"/>
    </xf>
    <xf numFmtId="0" fontId="6" fillId="0" borderId="83" xfId="1" applyFont="1" applyFill="1" applyBorder="1" applyAlignment="1">
      <alignment horizontal="center" vertical="center"/>
    </xf>
    <xf numFmtId="0" fontId="6" fillId="0" borderId="58" xfId="1" applyFont="1" applyFill="1" applyBorder="1" applyAlignment="1">
      <alignment horizontal="center" vertical="center"/>
    </xf>
    <xf numFmtId="0" fontId="6" fillId="0" borderId="16" xfId="1" applyFont="1" applyFill="1" applyBorder="1" applyAlignment="1">
      <alignment horizontal="center" vertical="center"/>
    </xf>
    <xf numFmtId="0" fontId="12" fillId="0" borderId="15" xfId="1" applyFont="1" applyFill="1" applyBorder="1" applyAlignment="1">
      <alignment horizontal="center" vertical="center"/>
    </xf>
    <xf numFmtId="0" fontId="6" fillId="0" borderId="72" xfId="1" applyFont="1" applyFill="1" applyBorder="1" applyAlignment="1">
      <alignment horizontal="center" vertical="center"/>
    </xf>
    <xf numFmtId="0" fontId="6" fillId="0" borderId="60" xfId="1" applyFont="1" applyFill="1" applyBorder="1" applyAlignment="1">
      <alignment horizontal="center" vertical="center"/>
    </xf>
    <xf numFmtId="0" fontId="6" fillId="0" borderId="14"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12" fillId="0" borderId="73" xfId="1" applyFont="1" applyFill="1" applyBorder="1" applyAlignment="1">
      <alignment horizontal="center" vertical="center"/>
    </xf>
    <xf numFmtId="0" fontId="6" fillId="0" borderId="18" xfId="1" applyFont="1" applyFill="1" applyBorder="1" applyAlignment="1">
      <alignment horizontal="center" vertical="center" wrapText="1"/>
    </xf>
    <xf numFmtId="0" fontId="6" fillId="0" borderId="18" xfId="1" applyFont="1" applyFill="1" applyBorder="1" applyAlignment="1">
      <alignment horizontal="center" vertical="center"/>
    </xf>
    <xf numFmtId="0" fontId="6" fillId="0" borderId="12" xfId="1" applyFont="1" applyFill="1" applyBorder="1" applyAlignment="1">
      <alignment horizontal="center" vertical="center" textRotation="180"/>
    </xf>
    <xf numFmtId="0" fontId="6" fillId="0" borderId="12" xfId="1" applyFont="1" applyFill="1" applyBorder="1" applyAlignment="1">
      <alignment horizontal="center" vertical="center" textRotation="90"/>
    </xf>
    <xf numFmtId="0" fontId="6" fillId="0" borderId="78" xfId="1" applyFont="1" applyFill="1" applyBorder="1" applyAlignment="1">
      <alignment horizontal="center" vertical="center" textRotation="255" wrapText="1"/>
    </xf>
    <xf numFmtId="0" fontId="6" fillId="0" borderId="24" xfId="1" applyFont="1" applyFill="1" applyBorder="1" applyAlignment="1">
      <alignment horizontal="center" vertical="center" textRotation="255" wrapText="1"/>
    </xf>
    <xf numFmtId="0" fontId="6" fillId="0" borderId="28"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76" xfId="1" applyFont="1" applyFill="1" applyBorder="1" applyAlignment="1">
      <alignment horizontal="center" vertical="center" wrapText="1"/>
    </xf>
    <xf numFmtId="0" fontId="12" fillId="0" borderId="56" xfId="1" applyFont="1" applyFill="1" applyBorder="1" applyAlignment="1">
      <alignment horizontal="center" vertical="center"/>
    </xf>
    <xf numFmtId="0" fontId="3" fillId="3" borderId="47" xfId="1" applyFont="1" applyFill="1" applyBorder="1" applyAlignment="1">
      <alignment horizontal="center" vertical="center"/>
    </xf>
    <xf numFmtId="0" fontId="2" fillId="0" borderId="29" xfId="1" applyBorder="1" applyAlignment="1">
      <alignment vertical="center"/>
    </xf>
    <xf numFmtId="0" fontId="2" fillId="0" borderId="57" xfId="1" applyBorder="1" applyAlignment="1">
      <alignment vertical="center"/>
    </xf>
    <xf numFmtId="38" fontId="3" fillId="3" borderId="30" xfId="2" applyFont="1" applyFill="1" applyBorder="1" applyAlignment="1">
      <alignment vertical="center"/>
    </xf>
    <xf numFmtId="180" fontId="3" fillId="3" borderId="57" xfId="2" applyNumberFormat="1" applyFont="1" applyFill="1" applyBorder="1" applyAlignment="1">
      <alignment vertical="center"/>
    </xf>
    <xf numFmtId="38" fontId="3" fillId="0" borderId="1" xfId="2" applyFont="1" applyBorder="1" applyAlignment="1">
      <alignment vertical="center"/>
    </xf>
    <xf numFmtId="38" fontId="3" fillId="3" borderId="57" xfId="2" applyFont="1" applyFill="1" applyBorder="1" applyAlignment="1">
      <alignment vertical="center"/>
    </xf>
    <xf numFmtId="38" fontId="3" fillId="0" borderId="0" xfId="1" applyNumberFormat="1" applyFont="1" applyAlignment="1">
      <alignment vertical="center"/>
    </xf>
    <xf numFmtId="0" fontId="6" fillId="0" borderId="84" xfId="1" applyNumberFormat="1" applyFont="1" applyBorder="1" applyAlignment="1">
      <alignment horizontal="center" vertical="center" wrapText="1"/>
    </xf>
    <xf numFmtId="0" fontId="3" fillId="0" borderId="59" xfId="1" applyFont="1" applyFill="1" applyBorder="1" applyAlignment="1" applyProtection="1">
      <alignment horizontal="distributed" vertical="center" shrinkToFit="1"/>
    </xf>
    <xf numFmtId="0" fontId="2" fillId="0" borderId="58" xfId="1" applyBorder="1" applyAlignment="1">
      <alignment horizontal="distributed" vertical="center"/>
    </xf>
    <xf numFmtId="38" fontId="3" fillId="0" borderId="59" xfId="2" applyFont="1" applyBorder="1" applyAlignment="1">
      <alignment vertical="center"/>
    </xf>
    <xf numFmtId="38" fontId="3" fillId="0" borderId="38" xfId="2" applyFont="1" applyFill="1" applyBorder="1" applyAlignment="1">
      <alignment vertical="center"/>
    </xf>
    <xf numFmtId="38" fontId="3" fillId="0" borderId="83" xfId="2" applyFont="1" applyBorder="1" applyAlignment="1">
      <alignment vertical="center"/>
    </xf>
    <xf numFmtId="180" fontId="3" fillId="0" borderId="58" xfId="2" applyNumberFormat="1" applyFont="1" applyBorder="1" applyAlignment="1">
      <alignment vertical="center"/>
    </xf>
    <xf numFmtId="38" fontId="3" fillId="0" borderId="58" xfId="2" applyFont="1" applyBorder="1" applyAlignment="1">
      <alignment vertical="center"/>
    </xf>
    <xf numFmtId="0" fontId="3" fillId="0" borderId="61" xfId="1" applyFont="1" applyFill="1" applyBorder="1" applyAlignment="1" applyProtection="1">
      <alignment horizontal="distributed" vertical="center" shrinkToFit="1"/>
    </xf>
    <xf numFmtId="0" fontId="2" fillId="0" borderId="60" xfId="1" applyBorder="1" applyAlignment="1">
      <alignment horizontal="distributed" vertical="center"/>
    </xf>
    <xf numFmtId="38" fontId="3" fillId="0" borderId="61" xfId="2" applyFont="1" applyBorder="1" applyAlignment="1">
      <alignment vertical="center"/>
    </xf>
    <xf numFmtId="38" fontId="3" fillId="0" borderId="72" xfId="2" applyFont="1" applyBorder="1" applyAlignment="1">
      <alignment vertical="center"/>
    </xf>
    <xf numFmtId="180" fontId="3" fillId="0" borderId="60" xfId="2" applyNumberFormat="1" applyFont="1" applyBorder="1" applyAlignment="1">
      <alignment vertical="center"/>
    </xf>
    <xf numFmtId="38" fontId="3" fillId="0" borderId="60" xfId="2" applyFont="1" applyBorder="1" applyAlignment="1">
      <alignment vertical="center"/>
    </xf>
    <xf numFmtId="38" fontId="3" fillId="0" borderId="61" xfId="2" applyFont="1" applyFill="1" applyBorder="1" applyAlignment="1">
      <alignment vertical="center"/>
    </xf>
    <xf numFmtId="38" fontId="3" fillId="0" borderId="19" xfId="2" applyFont="1" applyFill="1" applyBorder="1" applyAlignment="1">
      <alignment vertical="center"/>
    </xf>
    <xf numFmtId="38" fontId="3" fillId="0" borderId="72" xfId="2" applyFont="1" applyFill="1" applyBorder="1" applyAlignment="1">
      <alignment vertical="center"/>
    </xf>
    <xf numFmtId="180" fontId="3" fillId="0" borderId="60" xfId="2" applyNumberFormat="1" applyFont="1" applyFill="1" applyBorder="1" applyAlignment="1">
      <alignment vertical="center"/>
    </xf>
    <xf numFmtId="38" fontId="3" fillId="0" borderId="60" xfId="2" applyFont="1" applyFill="1" applyBorder="1" applyAlignment="1">
      <alignment vertical="center"/>
    </xf>
    <xf numFmtId="38" fontId="3" fillId="0" borderId="59" xfId="2" applyFont="1" applyFill="1" applyBorder="1" applyAlignment="1">
      <alignment vertical="center"/>
    </xf>
    <xf numFmtId="0" fontId="3" fillId="0" borderId="45" xfId="1" applyFont="1" applyBorder="1" applyAlignment="1">
      <alignment horizontal="center" vertical="center" textRotation="255"/>
    </xf>
    <xf numFmtId="0" fontId="3" fillId="0" borderId="16" xfId="1" applyFont="1" applyFill="1" applyBorder="1" applyAlignment="1" applyProtection="1">
      <alignment horizontal="distributed" vertical="center" shrinkToFit="1"/>
    </xf>
    <xf numFmtId="38" fontId="3" fillId="0" borderId="63" xfId="2" applyFont="1" applyFill="1" applyBorder="1" applyAlignment="1">
      <alignment vertical="center"/>
    </xf>
    <xf numFmtId="38" fontId="3" fillId="0" borderId="18" xfId="2" applyFont="1" applyFill="1" applyBorder="1" applyAlignment="1">
      <alignment vertical="center"/>
    </xf>
    <xf numFmtId="180" fontId="3" fillId="0" borderId="62" xfId="2" applyNumberFormat="1" applyFont="1" applyFill="1" applyBorder="1" applyAlignment="1">
      <alignment vertical="center"/>
    </xf>
    <xf numFmtId="38" fontId="3" fillId="0" borderId="1" xfId="2" applyFont="1" applyFill="1" applyBorder="1" applyAlignment="1">
      <alignment vertical="center"/>
    </xf>
    <xf numFmtId="38" fontId="3" fillId="0" borderId="62" xfId="2" applyFont="1" applyFill="1" applyBorder="1" applyAlignment="1">
      <alignment vertical="center"/>
    </xf>
    <xf numFmtId="0" fontId="3" fillId="0" borderId="20" xfId="1" applyFont="1" applyFill="1" applyBorder="1" applyAlignment="1" applyProtection="1">
      <alignment horizontal="distributed" vertical="center" shrinkToFit="1"/>
    </xf>
    <xf numFmtId="0" fontId="3" fillId="0" borderId="44" xfId="1" applyFont="1" applyBorder="1" applyAlignment="1">
      <alignment horizontal="center" vertical="center" textRotation="255"/>
    </xf>
    <xf numFmtId="38" fontId="3" fillId="0" borderId="63" xfId="2" applyFont="1" applyBorder="1" applyAlignment="1">
      <alignment vertical="center"/>
    </xf>
    <xf numFmtId="180" fontId="3" fillId="0" borderId="62" xfId="2" applyNumberFormat="1" applyFont="1" applyBorder="1" applyAlignment="1">
      <alignment vertical="center"/>
    </xf>
    <xf numFmtId="0" fontId="6" fillId="0" borderId="49" xfId="1" applyNumberFormat="1" applyFont="1" applyBorder="1" applyAlignment="1">
      <alignment horizontal="center" vertical="center" wrapText="1"/>
    </xf>
    <xf numFmtId="0" fontId="3" fillId="3" borderId="56" xfId="1" applyFont="1" applyFill="1" applyBorder="1" applyAlignment="1" applyProtection="1">
      <alignment horizontal="center" vertical="center"/>
    </xf>
    <xf numFmtId="0" fontId="2" fillId="0" borderId="76" xfId="1" applyBorder="1" applyAlignment="1">
      <alignment horizontal="center" vertical="center"/>
    </xf>
    <xf numFmtId="38" fontId="3" fillId="3" borderId="63" xfId="2" applyFont="1" applyFill="1" applyBorder="1" applyAlignment="1">
      <alignment vertical="center"/>
    </xf>
    <xf numFmtId="38" fontId="3" fillId="3" borderId="18" xfId="2" applyFont="1" applyFill="1" applyBorder="1" applyAlignment="1">
      <alignment vertical="center"/>
    </xf>
    <xf numFmtId="38" fontId="3" fillId="3" borderId="21" xfId="2" applyFont="1" applyFill="1" applyBorder="1" applyAlignment="1">
      <alignment vertical="center"/>
    </xf>
    <xf numFmtId="180" fontId="3" fillId="3" borderId="62" xfId="2" applyNumberFormat="1" applyFont="1" applyFill="1" applyBorder="1" applyAlignment="1">
      <alignment vertical="center"/>
    </xf>
    <xf numFmtId="38" fontId="3" fillId="3" borderId="62" xfId="2" applyFont="1" applyFill="1" applyBorder="1" applyAlignment="1">
      <alignment vertical="center"/>
    </xf>
    <xf numFmtId="0" fontId="6" fillId="0" borderId="48" xfId="1" applyFont="1" applyBorder="1" applyAlignment="1">
      <alignment horizontal="center" vertical="center" wrapText="1"/>
    </xf>
    <xf numFmtId="0" fontId="3" fillId="3" borderId="6" xfId="1" applyFont="1" applyFill="1" applyBorder="1" applyAlignment="1" applyProtection="1">
      <alignment horizontal="center" vertical="center"/>
    </xf>
    <xf numFmtId="38" fontId="3" fillId="3" borderId="52" xfId="2" applyFont="1" applyFill="1" applyBorder="1" applyAlignment="1">
      <alignment vertical="center"/>
    </xf>
    <xf numFmtId="38" fontId="3" fillId="3" borderId="7" xfId="2" applyFont="1" applyFill="1" applyBorder="1" applyAlignment="1">
      <alignment vertical="center"/>
    </xf>
    <xf numFmtId="38" fontId="3" fillId="4" borderId="5" xfId="2" applyFont="1" applyFill="1" applyBorder="1" applyAlignment="1">
      <alignment vertical="center"/>
    </xf>
    <xf numFmtId="180" fontId="3" fillId="3" borderId="53" xfId="2" applyNumberFormat="1" applyFont="1" applyFill="1" applyBorder="1" applyAlignment="1">
      <alignment vertical="center"/>
    </xf>
    <xf numFmtId="38" fontId="3" fillId="3" borderId="53" xfId="2" applyFont="1" applyFill="1" applyBorder="1" applyAlignment="1">
      <alignment vertical="center"/>
    </xf>
    <xf numFmtId="0" fontId="6" fillId="0" borderId="84" xfId="1" applyFont="1" applyBorder="1" applyAlignment="1">
      <alignment horizontal="center" vertical="center" wrapText="1"/>
    </xf>
    <xf numFmtId="0" fontId="3" fillId="0" borderId="41" xfId="1" applyFont="1" applyFill="1" applyBorder="1" applyAlignment="1" applyProtection="1">
      <alignment horizontal="distributed" vertical="center" shrinkToFit="1"/>
    </xf>
    <xf numFmtId="38" fontId="3" fillId="0" borderId="66" xfId="2" applyFont="1" applyFill="1" applyBorder="1" applyAlignment="1">
      <alignment vertical="center"/>
    </xf>
    <xf numFmtId="38" fontId="3" fillId="0" borderId="27" xfId="2" applyFont="1" applyFill="1" applyBorder="1" applyAlignment="1">
      <alignment vertical="center"/>
    </xf>
    <xf numFmtId="38" fontId="3" fillId="0" borderId="85" xfId="2" applyFont="1" applyFill="1" applyBorder="1" applyAlignment="1">
      <alignment vertical="center"/>
    </xf>
    <xf numFmtId="180" fontId="3" fillId="0" borderId="65" xfId="2" applyNumberFormat="1" applyFont="1" applyFill="1" applyBorder="1" applyAlignment="1">
      <alignment vertical="center"/>
    </xf>
    <xf numFmtId="38" fontId="3" fillId="0" borderId="65" xfId="2" applyFont="1" applyFill="1" applyBorder="1" applyAlignment="1">
      <alignment vertical="center"/>
    </xf>
    <xf numFmtId="38" fontId="3" fillId="4" borderId="52" xfId="2" applyFont="1" applyFill="1" applyBorder="1" applyAlignment="1">
      <alignment vertical="center"/>
    </xf>
    <xf numFmtId="38" fontId="3" fillId="4" borderId="53" xfId="2" applyFont="1" applyFill="1" applyBorder="1" applyAlignment="1">
      <alignment vertical="center"/>
    </xf>
    <xf numFmtId="38" fontId="3" fillId="0" borderId="13" xfId="2" applyFont="1" applyFill="1" applyBorder="1" applyAlignment="1">
      <alignment horizontal="right" vertical="center"/>
    </xf>
    <xf numFmtId="38" fontId="10" fillId="0" borderId="34" xfId="2" applyFont="1" applyBorder="1" applyAlignment="1">
      <alignment horizontal="center" vertical="center" textRotation="255" wrapText="1"/>
    </xf>
    <xf numFmtId="180" fontId="3" fillId="3" borderId="58" xfId="2" applyNumberFormat="1" applyFont="1" applyFill="1" applyBorder="1" applyAlignment="1">
      <alignment vertical="center"/>
    </xf>
    <xf numFmtId="38" fontId="10" fillId="0" borderId="36" xfId="2" applyFont="1" applyBorder="1" applyAlignment="1">
      <alignment horizontal="center" vertical="center" textRotation="255" wrapText="1"/>
    </xf>
    <xf numFmtId="0" fontId="3" fillId="0" borderId="16" xfId="1" applyFont="1" applyFill="1" applyBorder="1" applyAlignment="1">
      <alignment horizontal="distributed" vertical="center" shrinkToFit="1"/>
    </xf>
    <xf numFmtId="38" fontId="10" fillId="0" borderId="37" xfId="2" applyFont="1" applyBorder="1" applyAlignment="1">
      <alignment horizontal="center" vertical="center" textRotation="255" wrapText="1"/>
    </xf>
    <xf numFmtId="0" fontId="3" fillId="0" borderId="41" xfId="1" applyFont="1" applyFill="1" applyBorder="1" applyAlignment="1">
      <alignment horizontal="distributed" vertical="center" shrinkToFit="1"/>
    </xf>
    <xf numFmtId="38" fontId="3" fillId="0" borderId="66" xfId="2" applyFont="1" applyBorder="1" applyAlignment="1">
      <alignment vertical="center"/>
    </xf>
    <xf numFmtId="38" fontId="3" fillId="0" borderId="85" xfId="2" applyFont="1" applyBorder="1" applyAlignment="1">
      <alignment vertical="center"/>
    </xf>
    <xf numFmtId="180" fontId="3" fillId="0" borderId="65" xfId="2" applyNumberFormat="1" applyFont="1" applyBorder="1" applyAlignment="1">
      <alignment vertical="center"/>
    </xf>
    <xf numFmtId="38" fontId="3" fillId="0" borderId="65" xfId="2" applyFont="1" applyBorder="1" applyAlignment="1">
      <alignment vertical="center"/>
    </xf>
    <xf numFmtId="0" fontId="3" fillId="3" borderId="43" xfId="1" applyFont="1" applyFill="1" applyBorder="1" applyAlignment="1" applyProtection="1">
      <alignment horizontal="center" vertical="center"/>
    </xf>
    <xf numFmtId="38" fontId="3" fillId="3" borderId="83" xfId="2" applyFont="1" applyFill="1" applyBorder="1" applyAlignment="1">
      <alignment vertical="center"/>
    </xf>
    <xf numFmtId="38" fontId="3" fillId="3" borderId="58" xfId="2" applyFont="1" applyFill="1" applyBorder="1" applyAlignment="1">
      <alignment vertical="center"/>
    </xf>
    <xf numFmtId="0" fontId="3" fillId="0" borderId="20" xfId="1" applyFont="1" applyFill="1" applyBorder="1" applyAlignment="1">
      <alignment horizontal="distributed" vertical="center" shrinkToFit="1"/>
    </xf>
    <xf numFmtId="38" fontId="3" fillId="0" borderId="86" xfId="2" applyFont="1" applyBorder="1" applyAlignment="1">
      <alignment vertical="center"/>
    </xf>
    <xf numFmtId="38" fontId="3" fillId="0" borderId="62" xfId="2" applyFont="1" applyBorder="1" applyAlignment="1">
      <alignment vertical="center"/>
    </xf>
    <xf numFmtId="0" fontId="3" fillId="3" borderId="9" xfId="1" applyFont="1" applyFill="1" applyBorder="1" applyAlignment="1" applyProtection="1">
      <alignment horizontal="center" vertical="center"/>
    </xf>
    <xf numFmtId="0" fontId="6" fillId="0" borderId="49" xfId="1" applyFont="1" applyBorder="1" applyAlignment="1">
      <alignment horizontal="center" vertical="center" wrapText="1"/>
    </xf>
    <xf numFmtId="0" fontId="3" fillId="3" borderId="57" xfId="1" applyFont="1" applyFill="1" applyBorder="1" applyAlignment="1" applyProtection="1">
      <alignment horizontal="center" vertical="center"/>
    </xf>
    <xf numFmtId="0" fontId="10" fillId="0" borderId="67" xfId="1" applyFont="1" applyBorder="1" applyAlignment="1">
      <alignment horizontal="center" vertical="center" textRotation="255"/>
    </xf>
    <xf numFmtId="0" fontId="5" fillId="0" borderId="69" xfId="1" applyFont="1" applyBorder="1" applyAlignment="1">
      <alignment vertical="center"/>
    </xf>
    <xf numFmtId="0" fontId="3" fillId="0" borderId="7" xfId="1" applyFont="1" applyFill="1" applyBorder="1" applyAlignment="1">
      <alignment horizontal="distributed" vertical="center" shrinkToFit="1"/>
    </xf>
    <xf numFmtId="38" fontId="3" fillId="0" borderId="52" xfId="2" applyFont="1" applyBorder="1" applyAlignment="1">
      <alignment vertical="center"/>
    </xf>
    <xf numFmtId="38" fontId="3" fillId="0" borderId="5" xfId="2" applyFont="1" applyFill="1" applyBorder="1" applyAlignment="1">
      <alignment vertical="center"/>
    </xf>
    <xf numFmtId="38" fontId="3" fillId="0" borderId="7" xfId="2" applyFont="1" applyBorder="1" applyAlignment="1">
      <alignment vertical="center"/>
    </xf>
    <xf numFmtId="180" fontId="3" fillId="0" borderId="53" xfId="2" applyNumberFormat="1" applyFont="1" applyBorder="1" applyAlignment="1">
      <alignment vertical="center"/>
    </xf>
    <xf numFmtId="0" fontId="5" fillId="0" borderId="56" xfId="1" applyFont="1" applyBorder="1" applyAlignment="1">
      <alignment vertical="center"/>
    </xf>
    <xf numFmtId="0" fontId="5" fillId="0" borderId="76" xfId="1" applyFont="1" applyBorder="1" applyAlignment="1">
      <alignment vertical="center"/>
    </xf>
    <xf numFmtId="0" fontId="3" fillId="0" borderId="85" xfId="1" applyFont="1" applyFill="1" applyBorder="1" applyAlignment="1">
      <alignment horizontal="distributed" vertical="center" shrinkToFit="1"/>
    </xf>
    <xf numFmtId="0" fontId="12" fillId="0" borderId="0" xfId="1" applyFont="1" applyFill="1" applyAlignment="1">
      <alignment vertical="center"/>
    </xf>
    <xf numFmtId="0" fontId="6" fillId="0" borderId="87" xfId="1" applyFont="1" applyFill="1" applyBorder="1" applyAlignment="1">
      <alignment horizontal="distributed" vertical="center"/>
    </xf>
    <xf numFmtId="0" fontId="12" fillId="0" borderId="67" xfId="1" applyFont="1" applyFill="1" applyBorder="1" applyAlignment="1">
      <alignment horizontal="center" vertical="center"/>
    </xf>
    <xf numFmtId="0" fontId="12" fillId="0" borderId="69" xfId="1" applyFont="1" applyFill="1" applyBorder="1" applyAlignment="1">
      <alignment horizontal="center" vertical="center"/>
    </xf>
    <xf numFmtId="0" fontId="12" fillId="0" borderId="52" xfId="1" applyFont="1" applyFill="1" applyBorder="1" applyAlignment="1">
      <alignment horizontal="center" vertical="center"/>
    </xf>
    <xf numFmtId="0" fontId="2" fillId="0" borderId="88" xfId="1" applyFill="1" applyBorder="1" applyAlignment="1">
      <alignment horizontal="distributed" vertical="center"/>
    </xf>
    <xf numFmtId="0" fontId="12" fillId="0" borderId="1" xfId="1" applyFont="1" applyFill="1" applyBorder="1" applyAlignment="1">
      <alignment horizontal="center" vertical="center"/>
    </xf>
    <xf numFmtId="0" fontId="12" fillId="0" borderId="45" xfId="1" applyFont="1" applyFill="1" applyBorder="1" applyAlignment="1">
      <alignment horizontal="center" vertical="center"/>
    </xf>
    <xf numFmtId="0" fontId="2" fillId="0" borderId="18" xfId="1" applyFill="1" applyBorder="1" applyAlignment="1">
      <alignment horizontal="center" vertical="center"/>
    </xf>
    <xf numFmtId="0" fontId="12" fillId="0" borderId="18" xfId="1" applyFont="1" applyFill="1" applyBorder="1" applyAlignment="1">
      <alignment horizontal="center" vertical="distributed" textRotation="255"/>
    </xf>
    <xf numFmtId="0" fontId="12" fillId="0" borderId="0" xfId="1" applyFont="1" applyFill="1" applyBorder="1" applyAlignment="1">
      <alignment horizontal="right" vertical="center"/>
    </xf>
    <xf numFmtId="0" fontId="12" fillId="0" borderId="0" xfId="1" applyFont="1" applyFill="1" applyBorder="1" applyAlignment="1">
      <alignment vertical="center"/>
    </xf>
    <xf numFmtId="0" fontId="12" fillId="0" borderId="20" xfId="1" applyFont="1" applyFill="1" applyBorder="1" applyAlignment="1">
      <alignment horizontal="center" vertical="center"/>
    </xf>
    <xf numFmtId="0" fontId="2" fillId="0" borderId="86" xfId="1" applyFill="1" applyBorder="1" applyAlignment="1">
      <alignment horizontal="center" vertical="center"/>
    </xf>
    <xf numFmtId="0" fontId="2" fillId="0" borderId="62" xfId="1" applyFill="1" applyBorder="1" applyAlignment="1">
      <alignment horizontal="center" vertical="center"/>
    </xf>
    <xf numFmtId="0" fontId="12" fillId="0" borderId="73" xfId="1" applyFont="1" applyFill="1" applyBorder="1" applyAlignment="1">
      <alignment vertical="center"/>
    </xf>
    <xf numFmtId="0" fontId="12" fillId="0" borderId="1" xfId="1" applyFont="1" applyFill="1" applyBorder="1" applyAlignment="1">
      <alignment vertical="center"/>
    </xf>
    <xf numFmtId="0" fontId="2" fillId="0" borderId="44" xfId="1" applyFill="1" applyBorder="1" applyAlignment="1">
      <alignment horizontal="center" vertical="center"/>
    </xf>
    <xf numFmtId="0" fontId="2" fillId="0" borderId="38" xfId="1" applyFill="1" applyBorder="1" applyAlignment="1">
      <alignment horizontal="center" vertical="center"/>
    </xf>
    <xf numFmtId="0" fontId="2" fillId="0" borderId="43" xfId="1" applyFill="1" applyBorder="1" applyAlignment="1">
      <alignment horizontal="center" vertical="center"/>
    </xf>
    <xf numFmtId="0" fontId="2" fillId="0" borderId="83" xfId="1" applyFill="1" applyBorder="1" applyAlignment="1">
      <alignment horizontal="center" vertical="center"/>
    </xf>
    <xf numFmtId="0" fontId="2" fillId="0" borderId="58" xfId="1" applyFill="1" applyBorder="1" applyAlignment="1">
      <alignment horizontal="center" vertical="center"/>
    </xf>
    <xf numFmtId="9" fontId="12" fillId="0" borderId="36" xfId="1" applyNumberFormat="1" applyFont="1" applyFill="1" applyBorder="1" applyAlignment="1">
      <alignment vertical="center"/>
    </xf>
    <xf numFmtId="0" fontId="12" fillId="0" borderId="12" xfId="1" applyFont="1" applyFill="1" applyBorder="1" applyAlignment="1">
      <alignment vertical="center"/>
    </xf>
    <xf numFmtId="0" fontId="12" fillId="0" borderId="0" xfId="1" applyFont="1" applyFill="1" applyBorder="1" applyAlignment="1">
      <alignment vertical="center" textRotation="255" shrinkToFit="1"/>
    </xf>
    <xf numFmtId="0" fontId="12" fillId="0" borderId="36" xfId="1" quotePrefix="1" applyFont="1" applyFill="1" applyBorder="1" applyAlignment="1">
      <alignment horizontal="center" vertical="center"/>
    </xf>
    <xf numFmtId="0" fontId="12" fillId="0" borderId="12" xfId="1" quotePrefix="1" applyFont="1" applyFill="1" applyBorder="1" applyAlignment="1">
      <alignment horizontal="center" vertical="center"/>
    </xf>
    <xf numFmtId="0" fontId="12" fillId="0" borderId="73"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36"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36" xfId="1" applyFont="1" applyFill="1" applyBorder="1" applyAlignment="1">
      <alignment vertical="center"/>
    </xf>
    <xf numFmtId="0" fontId="2" fillId="0" borderId="89" xfId="1" applyFill="1" applyBorder="1" applyAlignment="1">
      <alignment horizontal="distributed" vertical="center"/>
    </xf>
    <xf numFmtId="0" fontId="12" fillId="0" borderId="56" xfId="1" applyFont="1" applyFill="1" applyBorder="1" applyAlignment="1">
      <alignment horizontal="right"/>
    </xf>
    <xf numFmtId="0" fontId="12" fillId="0" borderId="76" xfId="1" applyFont="1" applyFill="1" applyBorder="1" applyAlignment="1">
      <alignment horizontal="right"/>
    </xf>
    <xf numFmtId="0" fontId="12" fillId="0" borderId="37" xfId="1" applyFont="1" applyFill="1" applyBorder="1" applyAlignment="1">
      <alignment horizontal="right"/>
    </xf>
    <xf numFmtId="0" fontId="12" fillId="0" borderId="24" xfId="1" applyFont="1" applyFill="1" applyBorder="1" applyAlignment="1">
      <alignment horizontal="right"/>
    </xf>
    <xf numFmtId="0" fontId="12" fillId="0" borderId="78" xfId="1" applyFont="1" applyFill="1" applyBorder="1" applyAlignment="1">
      <alignment horizontal="right"/>
    </xf>
    <xf numFmtId="0" fontId="6" fillId="3" borderId="90" xfId="1" applyFont="1" applyFill="1" applyBorder="1" applyAlignment="1">
      <alignment horizontal="center" vertical="center"/>
    </xf>
    <xf numFmtId="2" fontId="12" fillId="3" borderId="47" xfId="1" applyNumberFormat="1" applyFont="1" applyFill="1" applyBorder="1" applyAlignment="1">
      <alignment vertical="center"/>
    </xf>
    <xf numFmtId="2" fontId="7" fillId="3" borderId="33" xfId="1" applyNumberFormat="1" applyFont="1" applyFill="1" applyBorder="1" applyAlignment="1">
      <alignment vertical="center" shrinkToFit="1"/>
    </xf>
    <xf numFmtId="2" fontId="12" fillId="3" borderId="64" xfId="1" applyNumberFormat="1" applyFont="1" applyFill="1" applyBorder="1" applyAlignment="1">
      <alignment vertical="center" shrinkToFit="1"/>
    </xf>
    <xf numFmtId="2" fontId="12" fillId="3" borderId="31" xfId="1" applyNumberFormat="1" applyFont="1" applyFill="1" applyBorder="1" applyAlignment="1">
      <alignment vertical="center" shrinkToFit="1"/>
    </xf>
    <xf numFmtId="2" fontId="12" fillId="3" borderId="29" xfId="1" applyNumberFormat="1" applyFont="1" applyFill="1" applyBorder="1" applyAlignment="1">
      <alignment vertical="center" shrinkToFit="1"/>
    </xf>
    <xf numFmtId="2" fontId="7" fillId="3" borderId="31" xfId="1" applyNumberFormat="1" applyFont="1" applyFill="1" applyBorder="1" applyAlignment="1">
      <alignment vertical="center" shrinkToFit="1"/>
    </xf>
    <xf numFmtId="2" fontId="12" fillId="3" borderId="57" xfId="1" applyNumberFormat="1" applyFont="1" applyFill="1" applyBorder="1" applyAlignment="1">
      <alignment vertical="center" shrinkToFit="1"/>
    </xf>
    <xf numFmtId="0" fontId="12" fillId="0" borderId="0" xfId="1" applyFont="1" applyAlignment="1">
      <alignment vertical="center"/>
    </xf>
    <xf numFmtId="0" fontId="6" fillId="0" borderId="91" xfId="1" applyFont="1" applyFill="1" applyBorder="1" applyAlignment="1">
      <alignment horizontal="distributed" vertical="center"/>
    </xf>
    <xf numFmtId="2" fontId="12" fillId="0" borderId="61" xfId="1" applyNumberFormat="1" applyFont="1" applyBorder="1" applyAlignment="1">
      <alignment vertical="center"/>
    </xf>
    <xf numFmtId="2" fontId="12" fillId="0" borderId="19" xfId="1" applyNumberFormat="1" applyFont="1" applyBorder="1" applyAlignment="1">
      <alignment vertical="center" shrinkToFit="1"/>
    </xf>
    <xf numFmtId="2" fontId="12" fillId="0" borderId="36" xfId="1" applyNumberFormat="1" applyFont="1" applyBorder="1" applyAlignment="1">
      <alignment vertical="center" shrinkToFit="1"/>
    </xf>
    <xf numFmtId="2" fontId="12" fillId="0" borderId="12" xfId="1" applyNumberFormat="1" applyFont="1" applyBorder="1" applyAlignment="1">
      <alignment vertical="center" shrinkToFit="1"/>
    </xf>
    <xf numFmtId="2" fontId="12" fillId="0" borderId="6" xfId="1" applyNumberFormat="1" applyFont="1" applyBorder="1" applyAlignment="1">
      <alignment vertical="center" shrinkToFit="1"/>
    </xf>
    <xf numFmtId="2" fontId="12" fillId="0" borderId="35" xfId="1" applyNumberFormat="1" applyFont="1" applyBorder="1" applyAlignment="1">
      <alignment vertical="center" shrinkToFit="1"/>
    </xf>
    <xf numFmtId="2" fontId="12" fillId="0" borderId="1" xfId="1" applyNumberFormat="1" applyFont="1" applyBorder="1" applyAlignment="1">
      <alignment vertical="center" shrinkToFit="1"/>
    </xf>
    <xf numFmtId="2" fontId="12" fillId="0" borderId="17" xfId="1" applyNumberFormat="1" applyFont="1" applyBorder="1" applyAlignment="1">
      <alignment vertical="center" shrinkToFit="1"/>
    </xf>
    <xf numFmtId="2" fontId="12" fillId="0" borderId="13" xfId="1" applyNumberFormat="1" applyFont="1" applyBorder="1" applyAlignment="1">
      <alignment vertical="center" shrinkToFit="1"/>
    </xf>
    <xf numFmtId="2" fontId="12" fillId="0" borderId="16" xfId="1" applyNumberFormat="1" applyFont="1" applyBorder="1" applyAlignment="1">
      <alignment vertical="center" shrinkToFit="1"/>
    </xf>
    <xf numFmtId="2" fontId="12" fillId="0" borderId="15" xfId="1" applyNumberFormat="1" applyFont="1" applyBorder="1" applyAlignment="1">
      <alignment vertical="center" shrinkToFit="1"/>
    </xf>
    <xf numFmtId="2" fontId="12" fillId="0" borderId="60" xfId="1" applyNumberFormat="1" applyFont="1" applyBorder="1" applyAlignment="1">
      <alignment vertical="center" shrinkToFit="1"/>
    </xf>
    <xf numFmtId="0" fontId="6" fillId="0" borderId="92" xfId="1" applyFont="1" applyFill="1" applyBorder="1" applyAlignment="1">
      <alignment horizontal="distributed" vertical="center"/>
    </xf>
    <xf numFmtId="2" fontId="7" fillId="0" borderId="19" xfId="1" applyNumberFormat="1" applyFont="1" applyBorder="1" applyAlignment="1">
      <alignment vertical="center" shrinkToFit="1"/>
    </xf>
    <xf numFmtId="2" fontId="7" fillId="0" borderId="13" xfId="1" applyNumberFormat="1" applyFont="1" applyBorder="1" applyAlignment="1">
      <alignment vertical="center" shrinkToFit="1"/>
    </xf>
    <xf numFmtId="0" fontId="6" fillId="0" borderId="93" xfId="1" applyFont="1" applyFill="1" applyBorder="1" applyAlignment="1">
      <alignment horizontal="distributed" vertical="center" wrapText="1"/>
    </xf>
    <xf numFmtId="0" fontId="6" fillId="0" borderId="93" xfId="1" applyFont="1" applyFill="1" applyBorder="1" applyAlignment="1">
      <alignment horizontal="distributed" vertical="center"/>
    </xf>
    <xf numFmtId="0" fontId="6" fillId="0" borderId="94" xfId="1" applyFont="1" applyFill="1" applyBorder="1" applyAlignment="1">
      <alignment horizontal="distributed" vertical="center"/>
    </xf>
    <xf numFmtId="2" fontId="12" fillId="0" borderId="42" xfId="1" applyNumberFormat="1" applyFont="1" applyBorder="1" applyAlignment="1">
      <alignment vertical="center"/>
    </xf>
    <xf numFmtId="2" fontId="12" fillId="0" borderId="27" xfId="1" applyNumberFormat="1" applyFont="1" applyBorder="1" applyAlignment="1">
      <alignment vertical="center" shrinkToFit="1"/>
    </xf>
    <xf numFmtId="2" fontId="12" fillId="0" borderId="37" xfId="1" applyNumberFormat="1" applyFont="1" applyBorder="1" applyAlignment="1">
      <alignment vertical="center" shrinkToFit="1"/>
    </xf>
    <xf numFmtId="2" fontId="12" fillId="0" borderId="24" xfId="1" applyNumberFormat="1" applyFont="1" applyBorder="1" applyAlignment="1">
      <alignment vertical="center" shrinkToFit="1"/>
    </xf>
    <xf numFmtId="2" fontId="12" fillId="0" borderId="41" xfId="1" applyNumberFormat="1" applyFont="1" applyBorder="1" applyAlignment="1">
      <alignment vertical="center" shrinkToFit="1"/>
    </xf>
    <xf numFmtId="2" fontId="12" fillId="0" borderId="26" xfId="1" applyNumberFormat="1" applyFont="1" applyBorder="1" applyAlignment="1">
      <alignment vertical="center" shrinkToFit="1"/>
    </xf>
    <xf numFmtId="2" fontId="12" fillId="0" borderId="76" xfId="1" applyNumberFormat="1" applyFont="1" applyBorder="1" applyAlignment="1">
      <alignment vertical="center" shrinkToFit="1"/>
    </xf>
    <xf numFmtId="0" fontId="4" fillId="0" borderId="78" xfId="1" applyFont="1" applyFill="1" applyBorder="1" applyAlignment="1">
      <alignment horizontal="left" vertical="center"/>
    </xf>
    <xf numFmtId="0" fontId="7" fillId="0" borderId="0" xfId="1" applyFont="1" applyFill="1" applyAlignment="1">
      <alignment vertical="center"/>
    </xf>
    <xf numFmtId="0" fontId="7" fillId="0" borderId="0" xfId="1" applyFont="1" applyFill="1" applyAlignment="1">
      <alignment horizontal="center" vertical="center"/>
    </xf>
    <xf numFmtId="0" fontId="6" fillId="0" borderId="95" xfId="1" applyFont="1" applyFill="1" applyBorder="1" applyAlignment="1">
      <alignment vertical="center"/>
    </xf>
    <xf numFmtId="0" fontId="2" fillId="0" borderId="96" xfId="1" applyFill="1" applyBorder="1" applyAlignment="1">
      <alignment vertical="center"/>
    </xf>
    <xf numFmtId="0" fontId="6" fillId="0" borderId="13" xfId="1" applyFont="1" applyFill="1" applyBorder="1" applyAlignment="1">
      <alignment horizontal="center" vertical="center"/>
    </xf>
    <xf numFmtId="0" fontId="6" fillId="0" borderId="93" xfId="1" applyFont="1" applyFill="1" applyBorder="1" applyAlignment="1">
      <alignment horizontal="center" vertical="center"/>
    </xf>
    <xf numFmtId="0" fontId="6" fillId="0" borderId="63" xfId="1" applyFont="1" applyFill="1" applyBorder="1" applyAlignment="1">
      <alignment horizontal="center" vertical="center"/>
    </xf>
    <xf numFmtId="0" fontId="12" fillId="0" borderId="21" xfId="1" applyFont="1" applyFill="1" applyBorder="1" applyAlignment="1">
      <alignment horizontal="center" vertical="center"/>
    </xf>
    <xf numFmtId="0" fontId="6" fillId="0" borderId="20" xfId="1" applyFont="1" applyFill="1" applyBorder="1" applyAlignment="1">
      <alignment horizontal="center" vertical="center"/>
    </xf>
    <xf numFmtId="0" fontId="12" fillId="0" borderId="62" xfId="1" applyFont="1" applyFill="1" applyBorder="1" applyAlignment="1">
      <alignment horizontal="center" vertical="center"/>
    </xf>
    <xf numFmtId="0" fontId="2" fillId="0" borderId="97" xfId="1" applyFill="1" applyBorder="1" applyAlignment="1">
      <alignment vertical="center"/>
    </xf>
    <xf numFmtId="0" fontId="12" fillId="0" borderId="25"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49" xfId="1" applyFont="1" applyFill="1" applyBorder="1" applyAlignment="1">
      <alignment horizontal="center" vertical="center"/>
    </xf>
    <xf numFmtId="0" fontId="6" fillId="0" borderId="56" xfId="1" applyFont="1" applyFill="1" applyBorder="1" applyAlignment="1">
      <alignment vertical="center"/>
    </xf>
    <xf numFmtId="0" fontId="6" fillId="0" borderId="28" xfId="1" applyFont="1" applyFill="1" applyBorder="1" applyAlignment="1">
      <alignment vertical="center"/>
    </xf>
    <xf numFmtId="0" fontId="6" fillId="0" borderId="79" xfId="1" applyFont="1" applyFill="1" applyBorder="1" applyAlignment="1">
      <alignment vertical="center"/>
    </xf>
    <xf numFmtId="0" fontId="6" fillId="0" borderId="76" xfId="1" applyFont="1" applyFill="1" applyBorder="1" applyAlignment="1">
      <alignment vertical="center"/>
    </xf>
    <xf numFmtId="0" fontId="6" fillId="0" borderId="61" xfId="1" applyFont="1" applyFill="1" applyBorder="1" applyAlignment="1">
      <alignment horizontal="center" vertical="center"/>
    </xf>
    <xf numFmtId="0" fontId="6" fillId="0" borderId="16" xfId="1" applyFont="1" applyFill="1" applyBorder="1" applyAlignment="1">
      <alignment vertical="center"/>
    </xf>
    <xf numFmtId="0" fontId="6" fillId="0" borderId="13" xfId="1" applyFont="1" applyFill="1" applyBorder="1" applyAlignment="1">
      <alignment vertical="center"/>
    </xf>
    <xf numFmtId="0" fontId="6" fillId="0" borderId="92" xfId="1" applyFont="1" applyFill="1" applyBorder="1" applyAlignment="1">
      <alignment vertical="center"/>
    </xf>
    <xf numFmtId="38" fontId="6" fillId="0" borderId="61" xfId="2" applyFont="1" applyFill="1" applyBorder="1" applyAlignment="1">
      <alignment horizontal="right" vertical="center"/>
    </xf>
    <xf numFmtId="38" fontId="6" fillId="0" borderId="15" xfId="2" applyFont="1" applyFill="1" applyBorder="1" applyAlignment="1">
      <alignment horizontal="right" vertical="center"/>
    </xf>
    <xf numFmtId="38" fontId="6" fillId="0" borderId="16" xfId="2" applyFont="1" applyFill="1" applyBorder="1" applyAlignment="1">
      <alignment horizontal="right" vertical="center"/>
    </xf>
    <xf numFmtId="38" fontId="6" fillId="0" borderId="60" xfId="2" applyFont="1" applyFill="1" applyBorder="1" applyAlignment="1">
      <alignment horizontal="right" vertical="center"/>
    </xf>
    <xf numFmtId="0" fontId="7" fillId="0" borderId="0" xfId="1" applyFont="1" applyAlignment="1">
      <alignment vertical="center"/>
    </xf>
    <xf numFmtId="38" fontId="6" fillId="0" borderId="61" xfId="2" applyFont="1" applyFill="1" applyBorder="1" applyAlignment="1">
      <alignment vertical="center"/>
    </xf>
    <xf numFmtId="38" fontId="6" fillId="0" borderId="15" xfId="2" applyFont="1" applyFill="1" applyBorder="1" applyAlignment="1">
      <alignment vertical="center"/>
    </xf>
    <xf numFmtId="38" fontId="6" fillId="0" borderId="17" xfId="2" applyFont="1" applyFill="1" applyBorder="1" applyAlignment="1">
      <alignment vertical="center"/>
    </xf>
    <xf numFmtId="38" fontId="12" fillId="0" borderId="13" xfId="2" applyFont="1" applyFill="1" applyBorder="1" applyAlignment="1">
      <alignment vertical="center"/>
    </xf>
    <xf numFmtId="0" fontId="6" fillId="0" borderId="17" xfId="1" applyFont="1" applyFill="1" applyBorder="1" applyAlignment="1">
      <alignment horizontal="center" vertical="center"/>
    </xf>
    <xf numFmtId="0" fontId="6" fillId="0" borderId="44" xfId="1" applyFont="1" applyFill="1" applyBorder="1" applyAlignment="1">
      <alignment horizontal="center" vertical="center"/>
    </xf>
    <xf numFmtId="0" fontId="6" fillId="0" borderId="43" xfId="1" applyFont="1" applyFill="1" applyBorder="1" applyAlignment="1">
      <alignment vertical="center"/>
    </xf>
    <xf numFmtId="0" fontId="6" fillId="0" borderId="38" xfId="1" applyFont="1" applyFill="1" applyBorder="1" applyAlignment="1">
      <alignment vertical="center"/>
    </xf>
    <xf numFmtId="0" fontId="6" fillId="0" borderId="91" xfId="1" applyFont="1" applyFill="1" applyBorder="1" applyAlignment="1">
      <alignment vertical="center"/>
    </xf>
    <xf numFmtId="38" fontId="6" fillId="0" borderId="44" xfId="2" applyFont="1" applyFill="1" applyBorder="1" applyAlignment="1">
      <alignment vertical="center"/>
    </xf>
    <xf numFmtId="38" fontId="12" fillId="0" borderId="38" xfId="2" applyFont="1" applyFill="1" applyBorder="1" applyAlignment="1">
      <alignment vertical="center"/>
    </xf>
    <xf numFmtId="0" fontId="6" fillId="3" borderId="98" xfId="1" applyFont="1" applyFill="1" applyBorder="1" applyAlignment="1">
      <alignment horizontal="center" vertical="center"/>
    </xf>
    <xf numFmtId="0" fontId="6" fillId="3" borderId="99" xfId="1" applyFont="1" applyFill="1" applyBorder="1" applyAlignment="1">
      <alignment vertical="center"/>
    </xf>
    <xf numFmtId="0" fontId="6" fillId="3" borderId="100" xfId="1" applyFont="1" applyFill="1" applyBorder="1" applyAlignment="1">
      <alignment vertical="center"/>
    </xf>
    <xf numFmtId="0" fontId="6" fillId="3" borderId="101" xfId="1" applyFont="1" applyFill="1" applyBorder="1" applyAlignment="1">
      <alignment vertical="center"/>
    </xf>
    <xf numFmtId="38" fontId="6" fillId="3" borderId="102" xfId="2" applyFont="1" applyFill="1" applyBorder="1" applyAlignment="1">
      <alignment vertical="center"/>
    </xf>
    <xf numFmtId="0" fontId="2" fillId="0" borderId="103" xfId="1" applyBorder="1" applyAlignment="1">
      <alignment vertical="center"/>
    </xf>
    <xf numFmtId="38" fontId="6" fillId="7" borderId="104" xfId="2" applyFont="1" applyFill="1" applyBorder="1" applyAlignment="1">
      <alignment horizontal="right" vertical="center"/>
    </xf>
    <xf numFmtId="38" fontId="6" fillId="7" borderId="105" xfId="2" applyFont="1" applyFill="1" applyBorder="1" applyAlignment="1">
      <alignment horizontal="right" vertical="center"/>
    </xf>
    <xf numFmtId="0" fontId="6" fillId="0" borderId="73" xfId="1" applyFont="1" applyFill="1" applyBorder="1" applyAlignment="1">
      <alignment horizontal="center" vertical="center"/>
    </xf>
    <xf numFmtId="38" fontId="6" fillId="0" borderId="84" xfId="2" applyFont="1" applyFill="1" applyBorder="1" applyAlignment="1">
      <alignment vertical="center"/>
    </xf>
    <xf numFmtId="38" fontId="6" fillId="0" borderId="43" xfId="2" applyFont="1" applyFill="1" applyBorder="1" applyAlignment="1">
      <alignment horizontal="right" vertical="center"/>
    </xf>
    <xf numFmtId="38" fontId="12" fillId="0" borderId="58" xfId="2" applyFont="1" applyFill="1" applyBorder="1" applyAlignment="1">
      <alignment horizontal="right" vertical="center"/>
    </xf>
    <xf numFmtId="178" fontId="6" fillId="0" borderId="13" xfId="1" applyNumberFormat="1" applyFont="1" applyBorder="1" applyAlignment="1">
      <alignment vertical="center"/>
    </xf>
    <xf numFmtId="178" fontId="6" fillId="0" borderId="16" xfId="1" applyNumberFormat="1" applyFont="1" applyBorder="1" applyAlignment="1">
      <alignment vertical="center"/>
    </xf>
    <xf numFmtId="178" fontId="6" fillId="0" borderId="92" xfId="1" applyNumberFormat="1" applyFont="1" applyFill="1" applyBorder="1" applyAlignment="1">
      <alignment vertical="center"/>
    </xf>
    <xf numFmtId="38" fontId="6" fillId="0" borderId="17" xfId="2" applyFont="1" applyBorder="1" applyAlignment="1">
      <alignment horizontal="right" vertical="center"/>
    </xf>
    <xf numFmtId="38" fontId="12" fillId="0" borderId="13" xfId="2" applyFont="1" applyBorder="1" applyAlignment="1">
      <alignment horizontal="right" vertical="center"/>
    </xf>
    <xf numFmtId="38" fontId="6" fillId="0" borderId="13" xfId="2" applyFont="1" applyBorder="1" applyAlignment="1">
      <alignment horizontal="right" vertical="center"/>
    </xf>
    <xf numFmtId="38" fontId="12" fillId="0" borderId="19" xfId="2" applyFont="1" applyBorder="1" applyAlignment="1">
      <alignment horizontal="right" vertical="center"/>
    </xf>
    <xf numFmtId="0" fontId="6" fillId="0" borderId="66" xfId="1" applyFont="1" applyFill="1" applyBorder="1" applyAlignment="1">
      <alignment horizontal="center" vertical="center"/>
    </xf>
    <xf numFmtId="178" fontId="6" fillId="0" borderId="25" xfId="1" applyNumberFormat="1" applyFont="1" applyBorder="1" applyAlignment="1">
      <alignment vertical="center"/>
    </xf>
    <xf numFmtId="178" fontId="6" fillId="0" borderId="41" xfId="1" applyNumberFormat="1" applyFont="1" applyBorder="1" applyAlignment="1">
      <alignment vertical="center"/>
    </xf>
    <xf numFmtId="178" fontId="6" fillId="0" borderId="49" xfId="1" applyNumberFormat="1" applyFont="1" applyFill="1" applyBorder="1" applyAlignment="1">
      <alignment vertical="center"/>
    </xf>
    <xf numFmtId="38" fontId="6" fillId="0" borderId="42" xfId="2" applyFont="1" applyBorder="1" applyAlignment="1">
      <alignment vertical="center"/>
    </xf>
    <xf numFmtId="38" fontId="12" fillId="0" borderId="25" xfId="2" applyFont="1" applyBorder="1" applyAlignment="1">
      <alignment vertical="center"/>
    </xf>
    <xf numFmtId="38" fontId="6" fillId="0" borderId="25" xfId="2" applyFont="1" applyBorder="1" applyAlignment="1">
      <alignment vertical="center"/>
    </xf>
    <xf numFmtId="38" fontId="12" fillId="0" borderId="27" xfId="2" applyFont="1" applyBorder="1" applyAlignment="1">
      <alignment vertical="center"/>
    </xf>
    <xf numFmtId="0" fontId="12" fillId="0" borderId="0" xfId="1" applyFont="1" applyFill="1"/>
    <xf numFmtId="0" fontId="12" fillId="0" borderId="0" xfId="1" applyFont="1"/>
    <xf numFmtId="0" fontId="12" fillId="0" borderId="78" xfId="1" applyFont="1" applyFill="1" applyBorder="1" applyAlignment="1">
      <alignment horizontal="left" vertical="center"/>
    </xf>
    <xf numFmtId="0" fontId="6" fillId="0" borderId="78" xfId="1" applyFont="1" applyFill="1" applyBorder="1" applyAlignment="1">
      <alignment horizontal="left" vertical="center"/>
    </xf>
    <xf numFmtId="0" fontId="6" fillId="0" borderId="34" xfId="1" applyFont="1" applyFill="1" applyBorder="1" applyAlignment="1">
      <alignment horizontal="right"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3" borderId="8"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37" xfId="1" applyFont="1" applyFill="1" applyBorder="1" applyAlignment="1">
      <alignment vertical="center"/>
    </xf>
    <xf numFmtId="0" fontId="12" fillId="3" borderId="42"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27" xfId="1" applyFont="1" applyFill="1" applyBorder="1" applyAlignment="1">
      <alignment horizontal="center" vertical="center" shrinkToFit="1"/>
    </xf>
    <xf numFmtId="0" fontId="6" fillId="3" borderId="44" xfId="1" applyFont="1" applyFill="1" applyBorder="1" applyAlignment="1">
      <alignment vertical="center"/>
    </xf>
    <xf numFmtId="178" fontId="6" fillId="0" borderId="43" xfId="1" applyNumberFormat="1" applyFont="1" applyBorder="1" applyAlignment="1">
      <alignment vertical="center"/>
    </xf>
    <xf numFmtId="0" fontId="6" fillId="0" borderId="44" xfId="1" applyFont="1" applyBorder="1" applyAlignment="1">
      <alignment vertical="center"/>
    </xf>
    <xf numFmtId="178" fontId="6" fillId="0" borderId="40" xfId="1" applyNumberFormat="1" applyFont="1" applyBorder="1" applyAlignment="1">
      <alignment vertical="center"/>
    </xf>
    <xf numFmtId="0" fontId="6" fillId="3" borderId="17" xfId="1" applyFont="1" applyFill="1" applyBorder="1" applyAlignment="1">
      <alignment vertical="center"/>
    </xf>
    <xf numFmtId="0" fontId="6" fillId="0" borderId="45" xfId="1" applyFont="1" applyFill="1" applyBorder="1" applyAlignment="1">
      <alignment horizontal="center" vertical="center"/>
    </xf>
    <xf numFmtId="0" fontId="6" fillId="0" borderId="20" xfId="1" applyFont="1" applyFill="1" applyBorder="1" applyAlignment="1">
      <alignment vertical="center"/>
    </xf>
    <xf numFmtId="0" fontId="6" fillId="3" borderId="45" xfId="1" applyFont="1" applyFill="1" applyBorder="1" applyAlignment="1">
      <alignment vertical="center"/>
    </xf>
    <xf numFmtId="178" fontId="6" fillId="0" borderId="20" xfId="1" applyNumberFormat="1" applyFont="1" applyBorder="1" applyAlignment="1">
      <alignment vertical="center"/>
    </xf>
    <xf numFmtId="0" fontId="6" fillId="0" borderId="45" xfId="1" applyFont="1" applyBorder="1" applyAlignment="1">
      <alignment vertical="center"/>
    </xf>
    <xf numFmtId="178" fontId="6" fillId="0" borderId="46" xfId="1" applyNumberFormat="1" applyFont="1" applyBorder="1" applyAlignment="1">
      <alignment vertical="center"/>
    </xf>
    <xf numFmtId="0" fontId="6" fillId="3" borderId="64" xfId="1" applyFont="1" applyFill="1" applyBorder="1" applyAlignment="1">
      <alignment horizontal="center" vertical="center"/>
    </xf>
    <xf numFmtId="0" fontId="6" fillId="3" borderId="31" xfId="1" applyFont="1" applyFill="1" applyBorder="1" applyAlignment="1">
      <alignment vertical="center"/>
    </xf>
    <xf numFmtId="0" fontId="6" fillId="3" borderId="32" xfId="1" applyFont="1" applyFill="1" applyBorder="1" applyAlignment="1">
      <alignment vertical="center"/>
    </xf>
    <xf numFmtId="0" fontId="6" fillId="3" borderId="64" xfId="1" applyFont="1" applyFill="1" applyBorder="1" applyAlignment="1">
      <alignment vertical="center"/>
    </xf>
    <xf numFmtId="178" fontId="6" fillId="3" borderId="32" xfId="1" applyNumberFormat="1" applyFont="1" applyFill="1" applyBorder="1" applyAlignment="1">
      <alignment vertical="center"/>
    </xf>
    <xf numFmtId="38" fontId="6" fillId="3" borderId="64" xfId="2" applyFont="1" applyFill="1" applyBorder="1" applyAlignment="1">
      <alignment vertical="center"/>
    </xf>
    <xf numFmtId="178" fontId="6" fillId="3" borderId="33" xfId="1" applyNumberFormat="1" applyFont="1" applyFill="1" applyBorder="1" applyAlignment="1">
      <alignment vertical="center"/>
    </xf>
    <xf numFmtId="0" fontId="4" fillId="0" borderId="0" xfId="1" applyFont="1" applyAlignment="1">
      <alignment vertical="center"/>
    </xf>
    <xf numFmtId="0" fontId="7" fillId="0" borderId="0" xfId="1" applyFont="1" applyAlignment="1">
      <alignment horizontal="center" vertical="center"/>
    </xf>
    <xf numFmtId="0" fontId="6" fillId="0" borderId="78" xfId="1" applyFont="1" applyFill="1" applyBorder="1" applyAlignment="1">
      <alignment horizontal="left" vertical="center"/>
    </xf>
    <xf numFmtId="0" fontId="7" fillId="0" borderId="50" xfId="1" applyFont="1" applyBorder="1" applyAlignment="1">
      <alignment horizontal="center" vertical="center"/>
    </xf>
    <xf numFmtId="0" fontId="2" fillId="0" borderId="51" xfId="1" applyBorder="1" applyAlignment="1">
      <alignment horizontal="center" vertical="center"/>
    </xf>
    <xf numFmtId="0" fontId="7" fillId="0" borderId="68" xfId="1" applyFont="1" applyFill="1" applyBorder="1" applyAlignment="1">
      <alignment horizontal="center" vertical="center"/>
    </xf>
    <xf numFmtId="0" fontId="7" fillId="0" borderId="9" xfId="1" applyFont="1" applyFill="1" applyBorder="1" applyAlignment="1">
      <alignment horizontal="center" vertical="distributed" textRotation="255"/>
    </xf>
    <xf numFmtId="0" fontId="7" fillId="0" borderId="35" xfId="1" applyFont="1" applyFill="1" applyBorder="1" applyAlignment="1">
      <alignment horizontal="center" vertical="center"/>
    </xf>
    <xf numFmtId="0" fontId="7" fillId="0" borderId="0" xfId="1" applyFont="1" applyBorder="1" applyAlignment="1">
      <alignment horizontal="center" vertical="center"/>
    </xf>
    <xf numFmtId="0" fontId="2" fillId="0" borderId="70" xfId="1" applyBorder="1" applyAlignment="1">
      <alignment horizontal="center" vertical="center"/>
    </xf>
    <xf numFmtId="0" fontId="2" fillId="0" borderId="71" xfId="1" applyBorder="1" applyAlignment="1">
      <alignment horizontal="center" vertical="center"/>
    </xf>
    <xf numFmtId="0" fontId="7" fillId="3" borderId="17" xfId="1" applyFont="1" applyFill="1" applyBorder="1" applyAlignment="1">
      <alignment horizontal="center" vertical="center" textRotation="255"/>
    </xf>
    <xf numFmtId="0" fontId="7" fillId="0" borderId="13" xfId="1" applyFont="1" applyFill="1" applyBorder="1" applyAlignment="1">
      <alignment horizontal="center" vertical="distributed" textRotation="255"/>
    </xf>
    <xf numFmtId="0" fontId="7" fillId="0" borderId="19" xfId="1" applyFont="1" applyFill="1" applyBorder="1" applyAlignment="1">
      <alignment horizontal="center" vertical="distributed" textRotation="255"/>
    </xf>
    <xf numFmtId="0" fontId="7" fillId="3" borderId="15" xfId="1" applyFont="1" applyFill="1" applyBorder="1" applyAlignment="1">
      <alignment horizontal="center" vertical="center" textRotation="255"/>
    </xf>
    <xf numFmtId="0" fontId="7" fillId="3" borderId="17" xfId="1" applyFont="1" applyFill="1" applyBorder="1" applyAlignment="1">
      <alignment horizontal="center" vertical="distributed" textRotation="255"/>
    </xf>
    <xf numFmtId="0" fontId="7" fillId="3" borderId="15" xfId="1" applyFont="1" applyFill="1" applyBorder="1" applyAlignment="1">
      <alignment horizontal="center" vertical="distributed" textRotation="255"/>
    </xf>
    <xf numFmtId="0" fontId="7" fillId="0" borderId="0" xfId="1" applyFont="1" applyFill="1" applyBorder="1" applyAlignment="1">
      <alignment horizontal="center" vertical="distributed" textRotation="255"/>
    </xf>
    <xf numFmtId="0" fontId="7" fillId="3" borderId="45" xfId="1" applyFont="1" applyFill="1" applyBorder="1" applyAlignment="1">
      <alignment horizontal="center" vertical="center"/>
    </xf>
    <xf numFmtId="0" fontId="7" fillId="0" borderId="16" xfId="1" applyFont="1" applyFill="1" applyBorder="1" applyAlignment="1">
      <alignment horizontal="center" vertical="distributed" textRotation="255"/>
    </xf>
    <xf numFmtId="0" fontId="2" fillId="0" borderId="54" xfId="1" applyBorder="1" applyAlignment="1">
      <alignment horizontal="center" vertical="center"/>
    </xf>
    <xf numFmtId="0" fontId="2" fillId="0" borderId="55" xfId="1" applyBorder="1" applyAlignment="1">
      <alignment horizontal="center" vertical="center"/>
    </xf>
    <xf numFmtId="0" fontId="7" fillId="3" borderId="42" xfId="1" applyFont="1" applyFill="1" applyBorder="1" applyAlignment="1">
      <alignment horizontal="center" vertical="center" textRotation="255"/>
    </xf>
    <xf numFmtId="0" fontId="7" fillId="0" borderId="25" xfId="1" applyFont="1" applyFill="1" applyBorder="1" applyAlignment="1">
      <alignment horizontal="center" vertical="distributed" textRotation="255"/>
    </xf>
    <xf numFmtId="0" fontId="7" fillId="0" borderId="27" xfId="1" applyFont="1" applyFill="1" applyBorder="1" applyAlignment="1">
      <alignment horizontal="center" vertical="distributed" textRotation="255"/>
    </xf>
    <xf numFmtId="0" fontId="7" fillId="3" borderId="26" xfId="1" applyFont="1" applyFill="1" applyBorder="1" applyAlignment="1">
      <alignment horizontal="center" vertical="center" textRotation="255"/>
    </xf>
    <xf numFmtId="0" fontId="7" fillId="0" borderId="25" xfId="1" applyFont="1" applyFill="1" applyBorder="1" applyAlignment="1">
      <alignment horizontal="center" vertical="distributed" textRotation="255"/>
    </xf>
    <xf numFmtId="0" fontId="7" fillId="0" borderId="41" xfId="1" applyFont="1" applyFill="1" applyBorder="1" applyAlignment="1">
      <alignment horizontal="center" vertical="distributed" textRotation="255"/>
    </xf>
    <xf numFmtId="0" fontId="7" fillId="3" borderId="42" xfId="1" applyFont="1" applyFill="1" applyBorder="1" applyAlignment="1">
      <alignment horizontal="center" vertical="distributed" textRotation="255"/>
    </xf>
    <xf numFmtId="0" fontId="7" fillId="3" borderId="26" xfId="1" applyFont="1" applyFill="1" applyBorder="1" applyAlignment="1">
      <alignment horizontal="center" vertical="distributed" textRotation="255"/>
    </xf>
    <xf numFmtId="0" fontId="7" fillId="0" borderId="42" xfId="1" applyFont="1" applyFill="1" applyBorder="1" applyAlignment="1">
      <alignment horizontal="distributed" vertical="distributed" textRotation="255" wrapText="1"/>
    </xf>
    <xf numFmtId="0" fontId="7" fillId="0" borderId="25" xfId="1" applyFont="1" applyFill="1" applyBorder="1" applyAlignment="1">
      <alignment horizontal="distributed" vertical="distributed" textRotation="255" wrapText="1"/>
    </xf>
    <xf numFmtId="0" fontId="12" fillId="3" borderId="37"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41" xfId="1" applyFont="1" applyFill="1" applyBorder="1" applyAlignment="1">
      <alignment horizontal="center" vertical="distributed" textRotation="255"/>
    </xf>
    <xf numFmtId="0" fontId="7" fillId="0" borderId="67" xfId="1" applyFont="1" applyBorder="1" applyAlignment="1">
      <alignment horizontal="center" vertical="center"/>
    </xf>
    <xf numFmtId="0" fontId="12" fillId="0" borderId="69" xfId="1" applyFont="1" applyBorder="1" applyAlignment="1">
      <alignment horizontal="center" vertical="center"/>
    </xf>
    <xf numFmtId="0" fontId="7" fillId="3" borderId="52" xfId="1" applyFont="1" applyFill="1" applyBorder="1" applyAlignment="1">
      <alignment vertical="center"/>
    </xf>
    <xf numFmtId="181" fontId="7" fillId="0" borderId="5" xfId="1" applyNumberFormat="1" applyFont="1" applyBorder="1" applyAlignment="1">
      <alignment vertical="center"/>
    </xf>
    <xf numFmtId="181" fontId="7" fillId="0" borderId="53" xfId="1" applyNumberFormat="1" applyFont="1" applyBorder="1" applyAlignment="1">
      <alignment vertical="center"/>
    </xf>
    <xf numFmtId="0" fontId="7" fillId="3" borderId="7" xfId="1" applyFont="1" applyFill="1" applyBorder="1" applyAlignment="1">
      <alignment vertical="center"/>
    </xf>
    <xf numFmtId="181" fontId="7" fillId="0" borderId="7" xfId="1" applyNumberFormat="1" applyFont="1" applyBorder="1" applyAlignment="1">
      <alignment vertical="center"/>
    </xf>
    <xf numFmtId="181" fontId="7" fillId="0" borderId="52" xfId="2" applyNumberFormat="1" applyFont="1" applyBorder="1" applyAlignment="1">
      <alignment vertical="center"/>
    </xf>
    <xf numFmtId="181" fontId="7" fillId="0" borderId="53" xfId="2" applyNumberFormat="1" applyFont="1" applyBorder="1" applyAlignment="1">
      <alignment vertical="center"/>
    </xf>
    <xf numFmtId="38" fontId="7" fillId="3" borderId="7" xfId="2" applyFont="1" applyFill="1" applyBorder="1" applyAlignment="1">
      <alignment vertical="center"/>
    </xf>
    <xf numFmtId="181" fontId="7" fillId="0" borderId="4" xfId="2" applyNumberFormat="1" applyFont="1" applyBorder="1" applyAlignment="1">
      <alignment vertical="center"/>
    </xf>
    <xf numFmtId="181" fontId="7" fillId="0" borderId="5" xfId="2" applyNumberFormat="1" applyFont="1" applyBorder="1" applyAlignment="1">
      <alignment vertical="center"/>
    </xf>
    <xf numFmtId="181" fontId="7" fillId="0" borderId="6" xfId="2" applyNumberFormat="1" applyFont="1" applyBorder="1" applyAlignment="1">
      <alignment vertical="center"/>
    </xf>
    <xf numFmtId="181" fontId="7" fillId="0" borderId="9" xfId="2" applyNumberFormat="1" applyFont="1" applyBorder="1" applyAlignment="1">
      <alignment vertical="center"/>
    </xf>
    <xf numFmtId="0" fontId="7" fillId="0" borderId="61" xfId="1" applyFont="1" applyBorder="1" applyAlignment="1">
      <alignment horizontal="center" vertical="center"/>
    </xf>
    <xf numFmtId="0" fontId="12" fillId="0" borderId="60" xfId="1" applyFont="1" applyBorder="1" applyAlignment="1">
      <alignment horizontal="center" vertical="center"/>
    </xf>
    <xf numFmtId="0" fontId="7" fillId="3" borderId="61" xfId="1" applyFont="1" applyFill="1" applyBorder="1" applyAlignment="1">
      <alignment vertical="center"/>
    </xf>
    <xf numFmtId="181" fontId="7" fillId="0" borderId="13" xfId="1" applyNumberFormat="1" applyFont="1" applyBorder="1" applyAlignment="1">
      <alignment vertical="center"/>
    </xf>
    <xf numFmtId="181" fontId="7" fillId="0" borderId="60" xfId="1" applyNumberFormat="1" applyFont="1" applyBorder="1" applyAlignment="1">
      <alignment vertical="center"/>
    </xf>
    <xf numFmtId="0" fontId="7" fillId="3" borderId="72" xfId="1" applyFont="1" applyFill="1" applyBorder="1" applyAlignment="1">
      <alignment vertical="center"/>
    </xf>
    <xf numFmtId="181" fontId="7" fillId="0" borderId="72" xfId="1" applyNumberFormat="1" applyFont="1" applyBorder="1" applyAlignment="1">
      <alignment vertical="center"/>
    </xf>
    <xf numFmtId="181" fontId="7" fillId="0" borderId="61" xfId="2" applyNumberFormat="1" applyFont="1" applyBorder="1" applyAlignment="1">
      <alignment vertical="center"/>
    </xf>
    <xf numFmtId="181" fontId="7" fillId="0" borderId="60" xfId="2" applyNumberFormat="1" applyFont="1" applyBorder="1" applyAlignment="1">
      <alignment vertical="center"/>
    </xf>
    <xf numFmtId="38" fontId="7" fillId="3" borderId="72" xfId="2" applyFont="1" applyFill="1" applyBorder="1" applyAlignment="1">
      <alignment vertical="center"/>
    </xf>
    <xf numFmtId="181" fontId="7" fillId="0" borderId="13" xfId="2" applyNumberFormat="1" applyFont="1" applyBorder="1" applyAlignment="1">
      <alignment vertical="center"/>
    </xf>
    <xf numFmtId="181" fontId="7" fillId="0" borderId="16" xfId="2" applyNumberFormat="1" applyFont="1" applyBorder="1" applyAlignment="1">
      <alignment vertical="center"/>
    </xf>
    <xf numFmtId="181" fontId="7" fillId="0" borderId="19" xfId="2" applyNumberFormat="1" applyFont="1" applyBorder="1" applyAlignment="1">
      <alignment vertical="center"/>
    </xf>
    <xf numFmtId="0" fontId="7" fillId="0" borderId="63" xfId="1" applyFont="1" applyBorder="1" applyAlignment="1">
      <alignment horizontal="center" vertical="center"/>
    </xf>
    <xf numFmtId="0" fontId="12" fillId="0" borderId="62" xfId="1" applyFont="1" applyBorder="1" applyAlignment="1">
      <alignment horizontal="center" vertical="center"/>
    </xf>
    <xf numFmtId="0" fontId="7" fillId="3" borderId="63" xfId="1" applyFont="1" applyFill="1" applyBorder="1" applyAlignment="1">
      <alignment vertical="center"/>
    </xf>
    <xf numFmtId="181" fontId="7" fillId="0" borderId="18" xfId="1" applyNumberFormat="1" applyFont="1" applyBorder="1" applyAlignment="1">
      <alignment vertical="center"/>
    </xf>
    <xf numFmtId="181" fontId="7" fillId="0" borderId="62" xfId="1" applyNumberFormat="1" applyFont="1" applyBorder="1" applyAlignment="1">
      <alignment vertical="center"/>
    </xf>
    <xf numFmtId="0" fontId="7" fillId="3" borderId="86" xfId="1" applyFont="1" applyFill="1" applyBorder="1" applyAlignment="1">
      <alignment vertical="center"/>
    </xf>
    <xf numFmtId="181" fontId="7" fillId="0" borderId="86" xfId="1" applyNumberFormat="1" applyFont="1" applyBorder="1" applyAlignment="1">
      <alignment vertical="center"/>
    </xf>
    <xf numFmtId="181" fontId="7" fillId="0" borderId="63" xfId="2" applyNumberFormat="1" applyFont="1" applyBorder="1" applyAlignment="1">
      <alignment vertical="center"/>
    </xf>
    <xf numFmtId="181" fontId="7" fillId="0" borderId="62" xfId="2" applyNumberFormat="1" applyFont="1" applyBorder="1" applyAlignment="1">
      <alignment vertical="center"/>
    </xf>
    <xf numFmtId="38" fontId="7" fillId="3" borderId="86" xfId="2" applyFont="1" applyFill="1" applyBorder="1" applyAlignment="1">
      <alignment vertical="center"/>
    </xf>
    <xf numFmtId="181" fontId="7" fillId="0" borderId="38" xfId="2" applyNumberFormat="1" applyFont="1" applyBorder="1" applyAlignment="1">
      <alignment vertical="center"/>
    </xf>
    <xf numFmtId="181" fontId="7" fillId="0" borderId="18" xfId="2" applyNumberFormat="1" applyFont="1" applyBorder="1" applyAlignment="1">
      <alignment vertical="center"/>
    </xf>
    <xf numFmtId="181" fontId="7" fillId="0" borderId="20" xfId="2" applyNumberFormat="1" applyFont="1" applyBorder="1" applyAlignment="1">
      <alignment vertical="center"/>
    </xf>
    <xf numFmtId="181" fontId="7" fillId="0" borderId="46" xfId="2" applyNumberFormat="1" applyFont="1" applyBorder="1" applyAlignment="1">
      <alignment vertical="center"/>
    </xf>
    <xf numFmtId="0" fontId="7" fillId="3" borderId="106" xfId="1" applyFont="1" applyFill="1" applyBorder="1" applyAlignment="1">
      <alignment horizontal="center" vertical="center"/>
    </xf>
    <xf numFmtId="0" fontId="12" fillId="3" borderId="107" xfId="1" applyFont="1" applyFill="1" applyBorder="1" applyAlignment="1">
      <alignment horizontal="center" vertical="center"/>
    </xf>
    <xf numFmtId="0" fontId="7" fillId="3" borderId="106" xfId="1" applyFont="1" applyFill="1" applyBorder="1" applyAlignment="1">
      <alignment vertical="center"/>
    </xf>
    <xf numFmtId="0" fontId="7" fillId="3" borderId="108" xfId="1" applyFont="1" applyFill="1" applyBorder="1" applyAlignment="1">
      <alignment vertical="center"/>
    </xf>
    <xf numFmtId="0" fontId="7" fillId="3" borderId="107" xfId="1" applyFont="1" applyFill="1" applyBorder="1" applyAlignment="1">
      <alignment vertical="center"/>
    </xf>
    <xf numFmtId="0" fontId="7" fillId="3" borderId="109" xfId="1" applyFont="1" applyFill="1" applyBorder="1" applyAlignment="1">
      <alignment vertical="center"/>
    </xf>
    <xf numFmtId="38" fontId="7" fillId="3" borderId="106" xfId="2" applyFont="1" applyFill="1" applyBorder="1" applyAlignment="1">
      <alignment vertical="center"/>
    </xf>
    <xf numFmtId="38" fontId="7" fillId="3" borderId="108" xfId="2" applyFont="1" applyFill="1" applyBorder="1" applyAlignment="1">
      <alignment vertical="center"/>
    </xf>
    <xf numFmtId="38" fontId="7" fillId="3" borderId="107" xfId="2" applyFont="1" applyFill="1" applyBorder="1" applyAlignment="1">
      <alignment vertical="center"/>
    </xf>
    <xf numFmtId="38" fontId="7" fillId="3" borderId="109" xfId="2" applyFont="1" applyFill="1" applyBorder="1" applyAlignment="1">
      <alignment vertical="center"/>
    </xf>
    <xf numFmtId="38" fontId="7" fillId="3" borderId="110" xfId="2" applyFont="1" applyFill="1" applyBorder="1" applyAlignment="1">
      <alignment vertical="center"/>
    </xf>
    <xf numFmtId="0" fontId="7" fillId="0" borderId="111" xfId="1" applyFont="1" applyFill="1" applyBorder="1" applyAlignment="1">
      <alignment horizontal="center" vertical="center"/>
    </xf>
    <xf numFmtId="0" fontId="12" fillId="0" borderId="112" xfId="1" applyFont="1" applyFill="1" applyBorder="1" applyAlignment="1">
      <alignment horizontal="center" vertical="center"/>
    </xf>
    <xf numFmtId="0" fontId="7" fillId="3" borderId="111" xfId="1" applyFont="1" applyFill="1" applyBorder="1" applyAlignment="1">
      <alignment vertical="center"/>
    </xf>
    <xf numFmtId="0" fontId="7" fillId="0" borderId="113" xfId="1" applyFont="1" applyFill="1" applyBorder="1" applyAlignment="1">
      <alignment vertical="center"/>
    </xf>
    <xf numFmtId="0" fontId="7" fillId="0" borderId="112" xfId="1" applyFont="1" applyFill="1" applyBorder="1" applyAlignment="1">
      <alignment vertical="center"/>
    </xf>
    <xf numFmtId="0" fontId="7" fillId="3" borderId="114" xfId="1" applyFont="1" applyFill="1" applyBorder="1" applyAlignment="1">
      <alignment vertical="center"/>
    </xf>
    <xf numFmtId="0" fontId="7" fillId="0" borderId="114" xfId="1" applyFont="1" applyFill="1" applyBorder="1" applyAlignment="1">
      <alignment vertical="center"/>
    </xf>
    <xf numFmtId="181" fontId="7" fillId="0" borderId="113" xfId="1" applyNumberFormat="1" applyFont="1" applyFill="1" applyBorder="1" applyAlignment="1">
      <alignment vertical="center"/>
    </xf>
    <xf numFmtId="181" fontId="7" fillId="0" borderId="112" xfId="1" applyNumberFormat="1" applyFont="1" applyFill="1" applyBorder="1" applyAlignment="1">
      <alignment vertical="center"/>
    </xf>
    <xf numFmtId="181" fontId="7" fillId="0" borderId="114" xfId="1" applyNumberFormat="1" applyFont="1" applyFill="1" applyBorder="1" applyAlignment="1">
      <alignment vertical="center"/>
    </xf>
    <xf numFmtId="181" fontId="7" fillId="0" borderId="111" xfId="2" applyNumberFormat="1" applyFont="1" applyFill="1" applyBorder="1" applyAlignment="1">
      <alignment vertical="center"/>
    </xf>
    <xf numFmtId="181" fontId="7" fillId="0" borderId="113" xfId="2" applyNumberFormat="1" applyFont="1" applyFill="1" applyBorder="1" applyAlignment="1">
      <alignment vertical="center"/>
    </xf>
    <xf numFmtId="181" fontId="7" fillId="0" borderId="112" xfId="2" applyNumberFormat="1" applyFont="1" applyFill="1" applyBorder="1" applyAlignment="1">
      <alignment vertical="center"/>
    </xf>
    <xf numFmtId="38" fontId="7" fillId="3" borderId="114" xfId="2" applyFont="1" applyFill="1" applyBorder="1" applyAlignment="1">
      <alignment vertical="center"/>
    </xf>
    <xf numFmtId="181" fontId="7" fillId="0" borderId="114" xfId="2" applyNumberFormat="1" applyFont="1" applyFill="1" applyBorder="1" applyAlignment="1">
      <alignment vertical="center"/>
    </xf>
    <xf numFmtId="181" fontId="7" fillId="0" borderId="115" xfId="2" applyNumberFormat="1" applyFont="1" applyFill="1" applyBorder="1" applyAlignment="1">
      <alignment vertical="center"/>
    </xf>
    <xf numFmtId="0" fontId="7" fillId="0" borderId="59" xfId="1" applyFont="1" applyFill="1" applyBorder="1" applyAlignment="1">
      <alignment horizontal="center" vertical="center"/>
    </xf>
    <xf numFmtId="0" fontId="12" fillId="0" borderId="58" xfId="1" applyFont="1" applyFill="1" applyBorder="1" applyAlignment="1">
      <alignment horizontal="center" vertical="center"/>
    </xf>
    <xf numFmtId="0" fontId="7" fillId="3" borderId="59" xfId="1" applyFont="1" applyFill="1" applyBorder="1" applyAlignment="1">
      <alignment vertical="center"/>
    </xf>
    <xf numFmtId="0" fontId="7" fillId="0" borderId="38" xfId="1" applyFont="1" applyFill="1" applyBorder="1" applyAlignment="1">
      <alignment vertical="center"/>
    </xf>
    <xf numFmtId="0" fontId="7" fillId="0" borderId="58" xfId="1" applyFont="1" applyFill="1" applyBorder="1" applyAlignment="1">
      <alignment vertical="center"/>
    </xf>
    <xf numFmtId="0" fontId="7" fillId="3" borderId="83" xfId="1" applyFont="1" applyFill="1" applyBorder="1" applyAlignment="1">
      <alignment vertical="center"/>
    </xf>
    <xf numFmtId="0" fontId="7" fillId="0" borderId="83" xfId="1" applyFont="1" applyFill="1" applyBorder="1" applyAlignment="1">
      <alignment vertical="center"/>
    </xf>
    <xf numFmtId="38" fontId="7" fillId="0" borderId="59" xfId="2" applyFont="1" applyFill="1" applyBorder="1" applyAlignment="1">
      <alignment vertical="center"/>
    </xf>
    <xf numFmtId="38" fontId="7" fillId="0" borderId="38" xfId="2" applyFont="1" applyFill="1" applyBorder="1" applyAlignment="1">
      <alignment vertical="center"/>
    </xf>
    <xf numFmtId="38" fontId="7" fillId="0" borderId="58" xfId="2" applyFont="1" applyFill="1" applyBorder="1" applyAlignment="1">
      <alignment vertical="center"/>
    </xf>
    <xf numFmtId="38" fontId="7" fillId="3" borderId="83" xfId="2" applyFont="1" applyFill="1" applyBorder="1" applyAlignment="1">
      <alignment vertical="center"/>
    </xf>
    <xf numFmtId="38" fontId="7" fillId="0" borderId="83" xfId="2" applyFont="1" applyFill="1" applyBorder="1" applyAlignment="1">
      <alignment vertical="center"/>
    </xf>
    <xf numFmtId="38" fontId="7" fillId="0" borderId="40" xfId="2" applyFont="1" applyFill="1" applyBorder="1" applyAlignment="1">
      <alignment vertical="center"/>
    </xf>
    <xf numFmtId="0" fontId="7" fillId="0" borderId="73" xfId="1" applyFont="1" applyFill="1" applyBorder="1" applyAlignment="1">
      <alignment horizontal="center" vertical="center"/>
    </xf>
    <xf numFmtId="0" fontId="7" fillId="3" borderId="73" xfId="1" applyFont="1" applyFill="1" applyBorder="1" applyAlignment="1">
      <alignment vertical="center"/>
    </xf>
    <xf numFmtId="0" fontId="7" fillId="0" borderId="12" xfId="1" applyFont="1" applyFill="1" applyBorder="1" applyAlignment="1">
      <alignment vertical="center"/>
    </xf>
    <xf numFmtId="0" fontId="7" fillId="0" borderId="74" xfId="1" applyFont="1" applyFill="1" applyBorder="1" applyAlignment="1">
      <alignment vertical="center"/>
    </xf>
    <xf numFmtId="0" fontId="7" fillId="3" borderId="0" xfId="1" applyFont="1" applyFill="1" applyBorder="1" applyAlignment="1">
      <alignment vertical="center"/>
    </xf>
    <xf numFmtId="0" fontId="7" fillId="0" borderId="38" xfId="1" applyFont="1" applyBorder="1" applyAlignment="1">
      <alignment vertical="center"/>
    </xf>
    <xf numFmtId="0" fontId="7" fillId="0" borderId="40" xfId="1" applyFont="1" applyBorder="1" applyAlignment="1">
      <alignment vertical="center"/>
    </xf>
    <xf numFmtId="38" fontId="7" fillId="0" borderId="59" xfId="2" applyFont="1" applyBorder="1" applyAlignment="1">
      <alignment vertical="center"/>
    </xf>
    <xf numFmtId="38" fontId="7" fillId="0" borderId="38" xfId="1" applyNumberFormat="1" applyFont="1" applyBorder="1" applyAlignment="1">
      <alignment vertical="center"/>
    </xf>
    <xf numFmtId="38" fontId="7" fillId="0" borderId="58" xfId="2" applyFont="1" applyBorder="1" applyAlignment="1">
      <alignment vertical="center"/>
    </xf>
    <xf numFmtId="38" fontId="7" fillId="0" borderId="38" xfId="2" applyFont="1" applyBorder="1" applyAlignment="1">
      <alignment vertical="center"/>
    </xf>
    <xf numFmtId="38" fontId="7" fillId="0" borderId="43" xfId="2" applyFont="1" applyBorder="1" applyAlignment="1">
      <alignment vertical="center"/>
    </xf>
    <xf numFmtId="38" fontId="7" fillId="0" borderId="40" xfId="2" applyFont="1" applyBorder="1" applyAlignment="1">
      <alignment vertical="center"/>
    </xf>
    <xf numFmtId="0" fontId="7" fillId="0" borderId="61" xfId="1" applyFont="1" applyFill="1" applyBorder="1" applyAlignment="1">
      <alignment horizontal="center" vertical="center"/>
    </xf>
    <xf numFmtId="0" fontId="7" fillId="0" borderId="13" xfId="1" applyFont="1" applyFill="1" applyBorder="1" applyAlignment="1">
      <alignment vertical="center"/>
    </xf>
    <xf numFmtId="0" fontId="7" fillId="0" borderId="19" xfId="1" applyFont="1" applyFill="1" applyBorder="1" applyAlignment="1">
      <alignment vertical="center"/>
    </xf>
    <xf numFmtId="0" fontId="7" fillId="0" borderId="13" xfId="1" applyFont="1" applyBorder="1" applyAlignment="1">
      <alignment vertical="center"/>
    </xf>
    <xf numFmtId="0" fontId="7" fillId="0" borderId="19" xfId="1" applyFont="1" applyBorder="1" applyAlignment="1">
      <alignment vertical="center"/>
    </xf>
    <xf numFmtId="38" fontId="7" fillId="0" borderId="13" xfId="2" applyFont="1" applyBorder="1" applyAlignment="1">
      <alignment vertical="center"/>
    </xf>
    <xf numFmtId="38" fontId="7" fillId="0" borderId="16" xfId="2" applyFont="1" applyBorder="1" applyAlignment="1">
      <alignment vertical="center"/>
    </xf>
    <xf numFmtId="38" fontId="7" fillId="0" borderId="19" xfId="2" applyFont="1" applyBorder="1" applyAlignment="1">
      <alignment vertical="center"/>
    </xf>
    <xf numFmtId="0" fontId="7" fillId="0" borderId="66" xfId="1" applyFont="1" applyFill="1" applyBorder="1" applyAlignment="1">
      <alignment horizontal="center" vertical="center"/>
    </xf>
    <xf numFmtId="0" fontId="12" fillId="0" borderId="65" xfId="1" applyFont="1" applyFill="1" applyBorder="1" applyAlignment="1">
      <alignment horizontal="center" vertical="center"/>
    </xf>
    <xf numFmtId="0" fontId="7" fillId="3" borderId="66" xfId="1" applyFont="1" applyFill="1" applyBorder="1" applyAlignment="1">
      <alignment vertical="center"/>
    </xf>
    <xf numFmtId="0" fontId="7" fillId="0" borderId="25" xfId="1" applyFont="1" applyBorder="1" applyAlignment="1">
      <alignment vertical="center"/>
    </xf>
    <xf numFmtId="0" fontId="7" fillId="0" borderId="27" xfId="1" applyFont="1" applyBorder="1" applyAlignment="1">
      <alignment vertical="center"/>
    </xf>
    <xf numFmtId="0" fontId="7" fillId="3" borderId="85" xfId="1" applyFont="1" applyFill="1" applyBorder="1" applyAlignment="1">
      <alignment vertical="center"/>
    </xf>
    <xf numFmtId="38" fontId="7" fillId="0" borderId="66" xfId="2" applyFont="1" applyBorder="1" applyAlignment="1">
      <alignment vertical="center"/>
    </xf>
    <xf numFmtId="38" fontId="7" fillId="0" borderId="25" xfId="2" applyNumberFormat="1" applyFont="1" applyBorder="1" applyAlignment="1">
      <alignment vertical="center"/>
    </xf>
    <xf numFmtId="38" fontId="7" fillId="0" borderId="65" xfId="2" applyFont="1" applyBorder="1" applyAlignment="1">
      <alignment vertical="center"/>
    </xf>
    <xf numFmtId="38" fontId="7" fillId="3" borderId="85" xfId="2" applyFont="1" applyFill="1" applyBorder="1" applyAlignment="1">
      <alignment vertical="center"/>
    </xf>
    <xf numFmtId="38" fontId="7" fillId="0" borderId="25" xfId="2" applyFont="1" applyBorder="1" applyAlignment="1">
      <alignment vertical="center"/>
    </xf>
    <xf numFmtId="38" fontId="7" fillId="0" borderId="41" xfId="2" applyFont="1" applyBorder="1" applyAlignment="1">
      <alignment vertical="center"/>
    </xf>
    <xf numFmtId="38" fontId="7" fillId="0" borderId="27" xfId="2" applyFont="1" applyBorder="1" applyAlignment="1">
      <alignment vertical="center"/>
    </xf>
    <xf numFmtId="38" fontId="7" fillId="0" borderId="0" xfId="1" applyNumberFormat="1" applyFont="1" applyAlignment="1">
      <alignment horizontal="center" vertical="center"/>
    </xf>
    <xf numFmtId="38" fontId="7" fillId="0" borderId="0" xfId="1" applyNumberFormat="1" applyFont="1" applyAlignment="1">
      <alignment vertical="center"/>
    </xf>
    <xf numFmtId="38" fontId="7" fillId="0" borderId="0" xfId="2" applyFont="1" applyFill="1" applyAlignment="1">
      <alignment horizontal="center" vertical="center"/>
    </xf>
    <xf numFmtId="38" fontId="3" fillId="0" borderId="0" xfId="2" applyFont="1" applyFill="1" applyAlignment="1">
      <alignment horizontal="center" vertical="center"/>
    </xf>
    <xf numFmtId="0" fontId="3" fillId="0" borderId="8"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80" xfId="1" applyFont="1" applyFill="1" applyBorder="1" applyAlignment="1">
      <alignment horizontal="center" vertical="distributed" textRotation="255"/>
    </xf>
    <xf numFmtId="38" fontId="3" fillId="0" borderId="52" xfId="2" applyFont="1" applyFill="1" applyBorder="1" applyAlignment="1">
      <alignment horizontal="center" vertical="center"/>
    </xf>
    <xf numFmtId="38" fontId="3" fillId="0" borderId="7" xfId="2" applyFont="1" applyFill="1" applyBorder="1" applyAlignment="1">
      <alignment horizontal="center" vertical="center"/>
    </xf>
    <xf numFmtId="38" fontId="3" fillId="0" borderId="53" xfId="2" applyFont="1" applyFill="1" applyBorder="1" applyAlignment="1">
      <alignment horizontal="center" vertical="center"/>
    </xf>
    <xf numFmtId="0" fontId="3" fillId="0" borderId="17" xfId="1" applyFont="1" applyFill="1" applyBorder="1" applyAlignment="1">
      <alignment horizontal="center" vertical="center" textRotation="255"/>
    </xf>
    <xf numFmtId="0" fontId="3" fillId="0" borderId="13" xfId="1" applyFont="1" applyFill="1" applyBorder="1" applyAlignment="1">
      <alignment horizontal="center" vertical="distributed" textRotation="255"/>
    </xf>
    <xf numFmtId="0" fontId="3" fillId="0" borderId="19" xfId="1" applyFont="1" applyFill="1" applyBorder="1" applyAlignment="1">
      <alignment horizontal="center" vertical="distributed" textRotation="255"/>
    </xf>
    <xf numFmtId="0" fontId="3" fillId="0" borderId="45" xfId="1" applyFont="1" applyFill="1" applyBorder="1" applyAlignment="1">
      <alignment horizontal="center" vertical="center" textRotation="255"/>
    </xf>
    <xf numFmtId="0" fontId="3" fillId="0" borderId="16" xfId="1" applyFont="1" applyFill="1" applyBorder="1" applyAlignment="1">
      <alignment horizontal="center" vertical="center"/>
    </xf>
    <xf numFmtId="0" fontId="3" fillId="0" borderId="72"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60" xfId="1" applyFont="1" applyFill="1" applyBorder="1" applyAlignment="1">
      <alignment horizontal="center" vertical="center"/>
    </xf>
    <xf numFmtId="0" fontId="3" fillId="0" borderId="45" xfId="1" applyFont="1" applyFill="1" applyBorder="1" applyAlignment="1">
      <alignment horizontal="center" vertical="distributed" textRotation="255"/>
    </xf>
    <xf numFmtId="0" fontId="3" fillId="0" borderId="18" xfId="1" applyFont="1" applyFill="1" applyBorder="1" applyAlignment="1">
      <alignment horizontal="center" vertical="distributed" textRotation="255"/>
    </xf>
    <xf numFmtId="0" fontId="3" fillId="0" borderId="74" xfId="1" applyFont="1" applyFill="1" applyBorder="1" applyAlignment="1">
      <alignment horizontal="center" vertical="distributed" textRotation="255"/>
    </xf>
    <xf numFmtId="0" fontId="3" fillId="0" borderId="46" xfId="1" applyFont="1" applyFill="1" applyBorder="1" applyAlignment="1">
      <alignment horizontal="center" vertical="distributed" textRotation="255"/>
    </xf>
    <xf numFmtId="0" fontId="3" fillId="0" borderId="0" xfId="1" applyFont="1" applyFill="1" applyBorder="1" applyAlignment="1">
      <alignment horizontal="center" vertical="distributed" textRotation="255"/>
    </xf>
    <xf numFmtId="38" fontId="3" fillId="0" borderId="61"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46" xfId="2" applyFont="1" applyFill="1" applyBorder="1" applyAlignment="1">
      <alignment horizontal="center" vertical="distributed" textRotation="255"/>
    </xf>
    <xf numFmtId="38" fontId="3" fillId="0" borderId="45" xfId="2" applyFont="1" applyFill="1" applyBorder="1" applyAlignment="1">
      <alignment horizontal="center" vertical="center"/>
    </xf>
    <xf numFmtId="38" fontId="3" fillId="0" borderId="16" xfId="2" applyFont="1" applyFill="1" applyBorder="1" applyAlignment="1">
      <alignment horizontal="center" vertical="center"/>
    </xf>
    <xf numFmtId="38" fontId="3" fillId="0" borderId="72" xfId="2" applyFont="1" applyFill="1" applyBorder="1" applyAlignment="1">
      <alignment horizontal="center" vertical="center"/>
    </xf>
    <xf numFmtId="38" fontId="3" fillId="0" borderId="13" xfId="2" applyFont="1" applyFill="1" applyBorder="1" applyAlignment="1">
      <alignment horizontal="center" vertical="distributed" textRotation="255"/>
    </xf>
    <xf numFmtId="0" fontId="3" fillId="0" borderId="42" xfId="1" applyFont="1" applyFill="1" applyBorder="1" applyAlignment="1">
      <alignment horizontal="center" vertical="center" textRotation="255"/>
    </xf>
    <xf numFmtId="0" fontId="3" fillId="0" borderId="25" xfId="1" applyFont="1" applyFill="1" applyBorder="1" applyAlignment="1">
      <alignment horizontal="center" vertical="distributed" textRotation="255"/>
    </xf>
    <xf numFmtId="0" fontId="3" fillId="0" borderId="27" xfId="1" applyFont="1" applyFill="1" applyBorder="1" applyAlignment="1">
      <alignment horizontal="center" vertical="distributed" textRotation="255"/>
    </xf>
    <xf numFmtId="0" fontId="3" fillId="0" borderId="37" xfId="1" applyFont="1" applyFill="1" applyBorder="1" applyAlignment="1">
      <alignment horizontal="center" vertical="center" textRotation="255"/>
    </xf>
    <xf numFmtId="0" fontId="3" fillId="0" borderId="25" xfId="1" applyFont="1" applyFill="1" applyBorder="1" applyAlignment="1">
      <alignment horizontal="center" vertical="distributed" textRotation="255"/>
    </xf>
    <xf numFmtId="0" fontId="3" fillId="0" borderId="41" xfId="1" applyFont="1" applyFill="1" applyBorder="1" applyAlignment="1">
      <alignment horizontal="center" vertical="distributed" textRotation="255"/>
    </xf>
    <xf numFmtId="0" fontId="3" fillId="0" borderId="37" xfId="1" applyFont="1" applyFill="1" applyBorder="1" applyAlignment="1">
      <alignment horizontal="center" vertical="distributed" textRotation="255"/>
    </xf>
    <xf numFmtId="0" fontId="3" fillId="0" borderId="24" xfId="1" applyFont="1" applyFill="1" applyBorder="1" applyAlignment="1">
      <alignment horizontal="center" vertical="distributed" textRotation="255"/>
    </xf>
    <xf numFmtId="0" fontId="3" fillId="0" borderId="77" xfId="1" applyFont="1" applyFill="1" applyBorder="1" applyAlignment="1">
      <alignment horizontal="center" vertical="distributed" textRotation="255"/>
    </xf>
    <xf numFmtId="38" fontId="3" fillId="0" borderId="42" xfId="2" applyFont="1" applyFill="1" applyBorder="1" applyAlignment="1">
      <alignment horizontal="distributed" vertical="distributed" textRotation="255" wrapText="1"/>
    </xf>
    <xf numFmtId="38" fontId="3" fillId="0" borderId="25" xfId="2" applyFont="1" applyFill="1" applyBorder="1" applyAlignment="1">
      <alignment horizontal="distributed" vertical="distributed" textRotation="255" wrapText="1"/>
    </xf>
    <xf numFmtId="38" fontId="3" fillId="0" borderId="77" xfId="2" applyFont="1" applyFill="1" applyBorder="1" applyAlignment="1">
      <alignment horizontal="center" vertical="distributed" textRotation="255"/>
    </xf>
    <xf numFmtId="38" fontId="3" fillId="0" borderId="37"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25" xfId="2" applyFont="1" applyFill="1" applyBorder="1" applyAlignment="1">
      <alignment horizontal="center" vertical="distributed" textRotation="255"/>
    </xf>
    <xf numFmtId="38" fontId="3" fillId="0" borderId="25" xfId="2" applyFont="1" applyFill="1" applyBorder="1" applyAlignment="1">
      <alignment horizontal="center" vertical="distributed" textRotation="255"/>
    </xf>
    <xf numFmtId="0" fontId="3" fillId="3" borderId="34" xfId="1" applyFont="1" applyFill="1" applyBorder="1" applyAlignment="1">
      <alignment horizontal="center" vertical="center"/>
    </xf>
    <xf numFmtId="0" fontId="12" fillId="3" borderId="82" xfId="1" applyFont="1" applyFill="1" applyBorder="1" applyAlignment="1">
      <alignment horizontal="center" vertical="center"/>
    </xf>
    <xf numFmtId="0" fontId="3" fillId="3" borderId="63" xfId="1" applyFont="1" applyFill="1" applyBorder="1" applyAlignment="1">
      <alignment vertical="center"/>
    </xf>
    <xf numFmtId="0" fontId="3" fillId="3" borderId="18" xfId="1" applyFont="1" applyFill="1" applyBorder="1" applyAlignment="1">
      <alignment vertical="center"/>
    </xf>
    <xf numFmtId="0" fontId="3" fillId="3" borderId="62" xfId="1" applyFont="1" applyFill="1" applyBorder="1" applyAlignment="1">
      <alignment vertical="center"/>
    </xf>
    <xf numFmtId="0" fontId="3" fillId="3" borderId="86" xfId="1" applyFont="1" applyFill="1" applyBorder="1" applyAlignment="1">
      <alignment vertical="center"/>
    </xf>
    <xf numFmtId="38" fontId="3" fillId="3" borderId="0" xfId="2" applyFont="1" applyFill="1" applyBorder="1" applyAlignment="1">
      <alignment vertical="center"/>
    </xf>
    <xf numFmtId="38" fontId="3" fillId="3" borderId="12" xfId="2" applyFont="1" applyFill="1" applyBorder="1" applyAlignment="1">
      <alignment vertical="center"/>
    </xf>
    <xf numFmtId="38" fontId="3" fillId="3" borderId="33" xfId="2" applyFont="1" applyFill="1" applyBorder="1" applyAlignment="1">
      <alignment horizontal="right" vertical="center"/>
    </xf>
    <xf numFmtId="0" fontId="3" fillId="0" borderId="6" xfId="1" applyFont="1" applyBorder="1" applyAlignment="1" applyProtection="1">
      <alignment horizontal="distributed" vertical="center" shrinkToFit="1"/>
    </xf>
    <xf numFmtId="0" fontId="3" fillId="0" borderId="52" xfId="1" applyFont="1" applyBorder="1" applyAlignment="1">
      <alignment vertical="center"/>
    </xf>
    <xf numFmtId="181" fontId="3" fillId="0" borderId="5" xfId="1" applyNumberFormat="1" applyFont="1" applyBorder="1" applyAlignment="1">
      <alignment vertical="center"/>
    </xf>
    <xf numFmtId="0" fontId="3" fillId="0" borderId="53" xfId="1" applyFont="1" applyBorder="1" applyAlignment="1">
      <alignment vertical="center"/>
    </xf>
    <xf numFmtId="0" fontId="3" fillId="0" borderId="7" xfId="1" applyFont="1" applyBorder="1" applyAlignment="1">
      <alignment vertical="center"/>
    </xf>
    <xf numFmtId="181" fontId="3" fillId="0" borderId="7" xfId="1" applyNumberFormat="1" applyFont="1" applyBorder="1" applyAlignment="1">
      <alignment vertical="center"/>
    </xf>
    <xf numFmtId="181" fontId="3" fillId="0" borderId="53" xfId="1" applyNumberFormat="1" applyFont="1" applyBorder="1" applyAlignment="1">
      <alignment vertical="center"/>
    </xf>
    <xf numFmtId="181" fontId="3" fillId="0" borderId="52" xfId="2" applyNumberFormat="1" applyFont="1" applyBorder="1" applyAlignment="1">
      <alignment vertical="center"/>
    </xf>
    <xf numFmtId="181" fontId="3" fillId="0" borderId="5" xfId="2" applyNumberFormat="1" applyFont="1" applyBorder="1" applyAlignment="1">
      <alignment vertical="center"/>
    </xf>
    <xf numFmtId="181" fontId="3" fillId="0" borderId="53" xfId="2" applyNumberFormat="1" applyFont="1" applyBorder="1" applyAlignment="1">
      <alignment vertical="center"/>
    </xf>
    <xf numFmtId="181" fontId="3" fillId="0" borderId="7" xfId="2" applyNumberFormat="1" applyFont="1" applyBorder="1" applyAlignment="1">
      <alignment vertical="center"/>
    </xf>
    <xf numFmtId="181" fontId="3" fillId="0" borderId="9" xfId="2" applyNumberFormat="1" applyFont="1" applyBorder="1" applyAlignment="1">
      <alignment horizontal="right" vertical="center"/>
    </xf>
    <xf numFmtId="0" fontId="3" fillId="0" borderId="16" xfId="1" applyFont="1" applyBorder="1" applyAlignment="1" applyProtection="1">
      <alignment horizontal="distributed" vertical="center" shrinkToFit="1"/>
    </xf>
    <xf numFmtId="0" fontId="3" fillId="0" borderId="61" xfId="1" applyFont="1" applyBorder="1" applyAlignment="1">
      <alignment vertical="center"/>
    </xf>
    <xf numFmtId="181" fontId="3" fillId="0" borderId="13" xfId="1" applyNumberFormat="1" applyFont="1" applyBorder="1" applyAlignment="1">
      <alignment vertical="center"/>
    </xf>
    <xf numFmtId="0" fontId="3" fillId="0" borderId="60" xfId="1" applyFont="1" applyBorder="1" applyAlignment="1">
      <alignment vertical="center"/>
    </xf>
    <xf numFmtId="0" fontId="3" fillId="0" borderId="72" xfId="1" applyFont="1" applyBorder="1" applyAlignment="1">
      <alignment vertical="center"/>
    </xf>
    <xf numFmtId="181" fontId="3" fillId="0" borderId="72" xfId="1" applyNumberFormat="1" applyFont="1" applyBorder="1" applyAlignment="1">
      <alignment vertical="center"/>
    </xf>
    <xf numFmtId="181" fontId="3" fillId="0" borderId="60" xfId="1" applyNumberFormat="1" applyFont="1" applyBorder="1" applyAlignment="1">
      <alignment vertical="center"/>
    </xf>
    <xf numFmtId="181" fontId="3" fillId="0" borderId="61" xfId="2" applyNumberFormat="1" applyFont="1" applyBorder="1" applyAlignment="1">
      <alignment vertical="center"/>
    </xf>
    <xf numFmtId="181" fontId="3" fillId="0" borderId="13" xfId="2" applyNumberFormat="1" applyFont="1" applyBorder="1" applyAlignment="1">
      <alignment vertical="center"/>
    </xf>
    <xf numFmtId="181" fontId="3" fillId="0" borderId="60" xfId="2" applyNumberFormat="1" applyFont="1" applyBorder="1" applyAlignment="1">
      <alignment vertical="center"/>
    </xf>
    <xf numFmtId="181" fontId="3" fillId="0" borderId="72" xfId="2" applyNumberFormat="1" applyFont="1" applyBorder="1" applyAlignment="1">
      <alignment vertical="center"/>
    </xf>
    <xf numFmtId="181" fontId="3" fillId="0" borderId="19" xfId="2" applyNumberFormat="1" applyFont="1" applyBorder="1" applyAlignment="1">
      <alignment horizontal="right" vertical="center"/>
    </xf>
    <xf numFmtId="0" fontId="3" fillId="3" borderId="41" xfId="1" applyFont="1" applyFill="1" applyBorder="1" applyAlignment="1" applyProtection="1">
      <alignment horizontal="center" vertical="center"/>
    </xf>
    <xf numFmtId="0" fontId="3" fillId="3" borderId="66" xfId="1" applyFont="1" applyFill="1" applyBorder="1" applyAlignment="1">
      <alignment vertical="center"/>
    </xf>
    <xf numFmtId="181" fontId="3" fillId="3" borderId="25" xfId="1" applyNumberFormat="1" applyFont="1" applyFill="1" applyBorder="1" applyAlignment="1">
      <alignment vertical="center"/>
    </xf>
    <xf numFmtId="0" fontId="3" fillId="3" borderId="65" xfId="1" applyFont="1" applyFill="1" applyBorder="1" applyAlignment="1">
      <alignment vertical="center"/>
    </xf>
    <xf numFmtId="0" fontId="3" fillId="3" borderId="85" xfId="1" applyFont="1" applyFill="1" applyBorder="1" applyAlignment="1">
      <alignment vertical="center"/>
    </xf>
    <xf numFmtId="0" fontId="3" fillId="3" borderId="25" xfId="1" applyFont="1" applyFill="1" applyBorder="1" applyAlignment="1">
      <alignment vertical="center"/>
    </xf>
    <xf numFmtId="38" fontId="3" fillId="3" borderId="65" xfId="2" applyFont="1" applyFill="1" applyBorder="1" applyAlignment="1">
      <alignment vertical="center"/>
    </xf>
    <xf numFmtId="38" fontId="3" fillId="3" borderId="85" xfId="2" applyFont="1" applyFill="1" applyBorder="1" applyAlignment="1">
      <alignment vertical="center"/>
    </xf>
    <xf numFmtId="38" fontId="3" fillId="3" borderId="27" xfId="2" applyFont="1" applyFill="1" applyBorder="1" applyAlignment="1">
      <alignment horizontal="right" vertical="center"/>
    </xf>
    <xf numFmtId="0" fontId="3" fillId="3" borderId="59" xfId="1" applyFont="1" applyFill="1" applyBorder="1" applyAlignment="1">
      <alignment vertical="center"/>
    </xf>
    <xf numFmtId="0" fontId="3" fillId="3" borderId="38" xfId="1" applyFont="1" applyFill="1" applyBorder="1" applyAlignment="1">
      <alignment vertical="center"/>
    </xf>
    <xf numFmtId="0" fontId="3" fillId="3" borderId="9" xfId="1" applyFont="1" applyFill="1" applyBorder="1" applyAlignment="1">
      <alignment vertical="center"/>
    </xf>
    <xf numFmtId="0" fontId="3" fillId="3" borderId="8" xfId="1" applyFont="1" applyFill="1" applyBorder="1" applyAlignment="1">
      <alignment vertical="center"/>
    </xf>
    <xf numFmtId="0" fontId="3" fillId="3" borderId="5" xfId="1" applyFont="1" applyFill="1" applyBorder="1" applyAlignment="1">
      <alignment vertical="center"/>
    </xf>
    <xf numFmtId="0" fontId="3" fillId="3" borderId="35" xfId="1" applyFont="1" applyFill="1" applyBorder="1" applyAlignment="1">
      <alignment vertical="center"/>
    </xf>
    <xf numFmtId="0" fontId="3" fillId="3" borderId="6" xfId="1" applyFont="1" applyFill="1" applyBorder="1" applyAlignment="1">
      <alignment vertical="center"/>
    </xf>
    <xf numFmtId="0" fontId="3" fillId="0" borderId="63" xfId="1" applyFont="1" applyBorder="1" applyAlignment="1">
      <alignment vertical="center"/>
    </xf>
    <xf numFmtId="181" fontId="3" fillId="0" borderId="18" xfId="1" applyNumberFormat="1" applyFont="1" applyBorder="1" applyAlignment="1">
      <alignment vertical="center"/>
    </xf>
    <xf numFmtId="181" fontId="3" fillId="0" borderId="62" xfId="1" applyNumberFormat="1" applyFont="1" applyBorder="1" applyAlignment="1">
      <alignment vertical="center"/>
    </xf>
    <xf numFmtId="0" fontId="3" fillId="0" borderId="86" xfId="1" applyFont="1" applyBorder="1" applyAlignment="1">
      <alignment vertical="center"/>
    </xf>
    <xf numFmtId="181" fontId="3" fillId="0" borderId="86" xfId="1" applyNumberFormat="1" applyFont="1" applyBorder="1" applyAlignment="1">
      <alignment vertical="center"/>
    </xf>
    <xf numFmtId="181" fontId="3" fillId="0" borderId="63" xfId="2" applyNumberFormat="1" applyFont="1" applyBorder="1" applyAlignment="1">
      <alignment vertical="center"/>
    </xf>
    <xf numFmtId="181" fontId="3" fillId="0" borderId="18" xfId="2" applyNumberFormat="1" applyFont="1" applyBorder="1" applyAlignment="1">
      <alignment vertical="center"/>
    </xf>
    <xf numFmtId="181" fontId="3" fillId="0" borderId="62" xfId="2" applyNumberFormat="1" applyFont="1" applyBorder="1" applyAlignment="1">
      <alignment vertical="center"/>
    </xf>
    <xf numFmtId="181" fontId="3" fillId="0" borderId="86" xfId="2" applyNumberFormat="1" applyFont="1" applyBorder="1" applyAlignment="1">
      <alignment vertical="center"/>
    </xf>
    <xf numFmtId="181" fontId="3" fillId="0" borderId="13" xfId="1" applyNumberFormat="1" applyFont="1" applyBorder="1" applyAlignment="1">
      <alignment horizontal="right" vertical="center"/>
    </xf>
    <xf numFmtId="0" fontId="3" fillId="0" borderId="75" xfId="1" applyFont="1" applyBorder="1" applyAlignment="1" applyProtection="1">
      <alignment horizontal="distributed" vertical="center" shrinkToFit="1"/>
    </xf>
    <xf numFmtId="181" fontId="3" fillId="0" borderId="46" xfId="2" applyNumberFormat="1" applyFont="1" applyBorder="1" applyAlignment="1">
      <alignment horizontal="right" vertical="center"/>
    </xf>
    <xf numFmtId="0" fontId="3" fillId="0" borderId="41" xfId="1" applyFont="1" applyBorder="1" applyAlignment="1" applyProtection="1">
      <alignment horizontal="distributed" vertical="center" shrinkToFit="1"/>
    </xf>
    <xf numFmtId="181" fontId="3" fillId="0" borderId="25" xfId="1" applyNumberFormat="1" applyFont="1" applyBorder="1" applyAlignment="1">
      <alignment vertical="center"/>
    </xf>
    <xf numFmtId="181" fontId="3" fillId="0" borderId="65" xfId="1" applyNumberFormat="1" applyFont="1" applyBorder="1" applyAlignment="1">
      <alignment vertical="center"/>
    </xf>
    <xf numFmtId="0" fontId="3" fillId="0" borderId="85" xfId="1" applyFont="1" applyBorder="1" applyAlignment="1">
      <alignment vertical="center"/>
    </xf>
    <xf numFmtId="181" fontId="3" fillId="0" borderId="85" xfId="1" applyNumberFormat="1" applyFont="1" applyBorder="1" applyAlignment="1">
      <alignment vertical="center"/>
    </xf>
    <xf numFmtId="0" fontId="3" fillId="0" borderId="66" xfId="1" applyFont="1" applyBorder="1" applyAlignment="1">
      <alignment vertical="center"/>
    </xf>
    <xf numFmtId="181" fontId="3" fillId="0" borderId="66" xfId="2" applyNumberFormat="1" applyFont="1" applyBorder="1" applyAlignment="1">
      <alignment vertical="center"/>
    </xf>
    <xf numFmtId="181" fontId="3" fillId="0" borderId="25" xfId="2" applyNumberFormat="1" applyFont="1" applyBorder="1" applyAlignment="1">
      <alignment vertical="center"/>
    </xf>
    <xf numFmtId="181" fontId="3" fillId="0" borderId="65" xfId="2" applyNumberFormat="1" applyFont="1" applyBorder="1" applyAlignment="1">
      <alignment vertical="center"/>
    </xf>
    <xf numFmtId="181" fontId="3" fillId="0" borderId="85" xfId="2" applyNumberFormat="1" applyFont="1" applyBorder="1" applyAlignment="1">
      <alignment vertical="center"/>
    </xf>
    <xf numFmtId="181" fontId="3" fillId="0" borderId="27" xfId="2" applyNumberFormat="1" applyFont="1" applyBorder="1" applyAlignment="1">
      <alignment horizontal="right" vertical="center"/>
    </xf>
    <xf numFmtId="0" fontId="3" fillId="3" borderId="52" xfId="1" applyFont="1" applyFill="1" applyBorder="1" applyAlignment="1">
      <alignment vertical="center"/>
    </xf>
    <xf numFmtId="0" fontId="3" fillId="3" borderId="53" xfId="1" applyFont="1" applyFill="1" applyBorder="1" applyAlignment="1">
      <alignment vertical="center"/>
    </xf>
    <xf numFmtId="0" fontId="3" fillId="3" borderId="7" xfId="1" applyFont="1" applyFill="1" applyBorder="1" applyAlignment="1">
      <alignment vertical="center"/>
    </xf>
    <xf numFmtId="0" fontId="3" fillId="3" borderId="83" xfId="1" applyFont="1" applyFill="1" applyBorder="1" applyAlignment="1">
      <alignment vertical="center"/>
    </xf>
    <xf numFmtId="38" fontId="3" fillId="3" borderId="40" xfId="2" applyFont="1" applyFill="1" applyBorder="1" applyAlignment="1">
      <alignment horizontal="right" vertical="center"/>
    </xf>
    <xf numFmtId="0" fontId="19" fillId="0" borderId="34" xfId="1" applyFont="1" applyBorder="1" applyAlignment="1">
      <alignment horizontal="center" vertical="center" textRotation="255" wrapText="1"/>
    </xf>
    <xf numFmtId="38" fontId="3" fillId="3" borderId="9" xfId="2" applyFont="1" applyFill="1" applyBorder="1" applyAlignment="1">
      <alignment horizontal="right" vertical="center"/>
    </xf>
    <xf numFmtId="0" fontId="19" fillId="0" borderId="36" xfId="1" applyFont="1" applyBorder="1" applyAlignment="1">
      <alignment horizontal="center" vertical="center" textRotation="255" wrapText="1"/>
    </xf>
    <xf numFmtId="0" fontId="3" fillId="0" borderId="16" xfId="1" applyFont="1" applyBorder="1" applyAlignment="1">
      <alignment horizontal="distributed" vertical="center" shrinkToFit="1"/>
    </xf>
    <xf numFmtId="0" fontId="21" fillId="0" borderId="36" xfId="1" applyFont="1" applyBorder="1" applyAlignment="1">
      <alignment horizontal="center" vertical="center" textRotation="255" wrapText="1"/>
    </xf>
    <xf numFmtId="0" fontId="3" fillId="0" borderId="27" xfId="1" applyFont="1" applyBorder="1" applyAlignment="1">
      <alignment horizontal="distributed" vertical="center" shrinkToFit="1"/>
    </xf>
    <xf numFmtId="0" fontId="3" fillId="0" borderId="36" xfId="1" applyFont="1" applyBorder="1" applyAlignment="1">
      <alignment horizontal="center" vertical="center" textRotation="255" wrapText="1"/>
    </xf>
    <xf numFmtId="0" fontId="11" fillId="0" borderId="36" xfId="1" applyFont="1" applyBorder="1" applyAlignment="1">
      <alignment horizontal="center" vertical="center" textRotation="255" wrapText="1"/>
    </xf>
    <xf numFmtId="0" fontId="3" fillId="0" borderId="20" xfId="1" applyFont="1" applyBorder="1" applyAlignment="1">
      <alignment horizontal="distributed" vertical="center" shrinkToFit="1"/>
    </xf>
    <xf numFmtId="0" fontId="3" fillId="3" borderId="58" xfId="1" applyFont="1" applyFill="1" applyBorder="1" applyAlignment="1">
      <alignment vertical="center"/>
    </xf>
    <xf numFmtId="0" fontId="2" fillId="0" borderId="36" xfId="1" applyBorder="1" applyAlignment="1">
      <alignment horizontal="center" vertical="center" textRotation="255" wrapText="1"/>
    </xf>
    <xf numFmtId="0" fontId="2" fillId="0" borderId="37" xfId="1" applyBorder="1" applyAlignment="1">
      <alignment horizontal="center" vertical="center" textRotation="255" wrapText="1"/>
    </xf>
    <xf numFmtId="0" fontId="11" fillId="0" borderId="37" xfId="1" applyFont="1" applyBorder="1" applyAlignment="1">
      <alignment horizontal="center" vertical="center" textRotation="255" wrapText="1"/>
    </xf>
    <xf numFmtId="0" fontId="3" fillId="0" borderId="43" xfId="1" applyFont="1" applyBorder="1" applyAlignment="1">
      <alignment horizontal="distributed" vertical="center" shrinkToFit="1"/>
    </xf>
    <xf numFmtId="0" fontId="3" fillId="0" borderId="42" xfId="1" applyFont="1" applyBorder="1" applyAlignment="1">
      <alignment vertical="center"/>
    </xf>
    <xf numFmtId="0" fontId="3" fillId="0" borderId="34" xfId="1" applyFont="1" applyFill="1" applyBorder="1" applyAlignment="1">
      <alignment horizontal="center" vertical="center" textRotation="255" wrapText="1"/>
    </xf>
    <xf numFmtId="0" fontId="3" fillId="3" borderId="73" xfId="1" applyFont="1" applyFill="1" applyBorder="1" applyAlignment="1">
      <alignment vertical="center"/>
    </xf>
    <xf numFmtId="0" fontId="3" fillId="3" borderId="12" xfId="1" applyFont="1" applyFill="1" applyBorder="1" applyAlignment="1">
      <alignment vertical="center"/>
    </xf>
    <xf numFmtId="0" fontId="3" fillId="3" borderId="1" xfId="1" applyFont="1" applyFill="1" applyBorder="1" applyAlignment="1">
      <alignment vertical="center"/>
    </xf>
    <xf numFmtId="0" fontId="3" fillId="3" borderId="0" xfId="1" applyFont="1" applyFill="1" applyBorder="1" applyAlignment="1">
      <alignment vertical="center"/>
    </xf>
    <xf numFmtId="181" fontId="3" fillId="0" borderId="27" xfId="1" applyNumberFormat="1" applyFont="1" applyBorder="1" applyAlignment="1">
      <alignment vertical="center"/>
    </xf>
    <xf numFmtId="0" fontId="3" fillId="3" borderId="47" xfId="1" applyFont="1" applyFill="1" applyBorder="1" applyAlignment="1">
      <alignment horizontal="center" vertical="center"/>
    </xf>
    <xf numFmtId="0" fontId="3" fillId="3" borderId="29" xfId="1" applyFont="1" applyFill="1" applyBorder="1" applyAlignment="1" applyProtection="1">
      <alignment horizontal="center" vertical="center"/>
    </xf>
    <xf numFmtId="0" fontId="3" fillId="3" borderId="47" xfId="1" applyFont="1" applyFill="1" applyBorder="1" applyAlignment="1">
      <alignment vertical="center"/>
    </xf>
    <xf numFmtId="0" fontId="3" fillId="3" borderId="31" xfId="1" applyFont="1" applyFill="1" applyBorder="1" applyAlignment="1">
      <alignment vertical="center"/>
    </xf>
    <xf numFmtId="0" fontId="3" fillId="3" borderId="57" xfId="1" applyFont="1" applyFill="1" applyBorder="1" applyAlignment="1">
      <alignment vertical="center"/>
    </xf>
    <xf numFmtId="0" fontId="3" fillId="3" borderId="29" xfId="1" applyFont="1" applyFill="1" applyBorder="1" applyAlignment="1">
      <alignment vertical="center"/>
    </xf>
    <xf numFmtId="38" fontId="3" fillId="3" borderId="29" xfId="2" applyFont="1" applyFill="1" applyBorder="1" applyAlignment="1">
      <alignment vertical="center"/>
    </xf>
    <xf numFmtId="0" fontId="3" fillId="0" borderId="6" xfId="1" applyFont="1" applyBorder="1" applyAlignment="1">
      <alignment horizontal="distributed" vertical="center" shrinkToFit="1"/>
    </xf>
    <xf numFmtId="0" fontId="19" fillId="0" borderId="37" xfId="1" applyFont="1" applyBorder="1" applyAlignment="1">
      <alignment horizontal="center" vertical="center" textRotation="255" wrapText="1"/>
    </xf>
    <xf numFmtId="0" fontId="3" fillId="0" borderId="41" xfId="1" applyFont="1" applyBorder="1" applyAlignment="1">
      <alignment horizontal="distributed" vertical="center" shrinkToFit="1"/>
    </xf>
    <xf numFmtId="38" fontId="7" fillId="0" borderId="0" xfId="2" applyFont="1" applyAlignment="1">
      <alignment horizontal="center" vertical="center"/>
    </xf>
    <xf numFmtId="38" fontId="3" fillId="0" borderId="0" xfId="2" applyFont="1" applyAlignment="1">
      <alignment horizontal="center" vertical="center"/>
    </xf>
    <xf numFmtId="0" fontId="4" fillId="0" borderId="0" xfId="3" applyFont="1" applyAlignment="1">
      <alignment vertical="center"/>
    </xf>
    <xf numFmtId="0" fontId="4" fillId="0" borderId="0" xfId="3" applyFont="1" applyAlignment="1">
      <alignment horizontal="center" vertical="center"/>
    </xf>
    <xf numFmtId="0" fontId="12" fillId="0" borderId="0" xfId="3" applyFont="1" applyAlignment="1">
      <alignment vertical="center"/>
    </xf>
    <xf numFmtId="0" fontId="12" fillId="0" borderId="0" xfId="3" applyFont="1" applyFill="1" applyAlignment="1">
      <alignment vertical="center"/>
    </xf>
    <xf numFmtId="0" fontId="6" fillId="0" borderId="78" xfId="3" applyFont="1" applyFill="1" applyBorder="1" applyAlignment="1">
      <alignment horizontal="left" vertical="center"/>
    </xf>
    <xf numFmtId="0" fontId="6" fillId="0" borderId="67" xfId="3" applyFont="1" applyBorder="1" applyAlignment="1">
      <alignment horizontal="left" vertical="center"/>
    </xf>
    <xf numFmtId="0" fontId="6" fillId="0" borderId="68" xfId="3" applyFont="1" applyBorder="1" applyAlignment="1">
      <alignment horizontal="center" vertical="center"/>
    </xf>
    <xf numFmtId="0" fontId="6" fillId="0" borderId="69" xfId="3" applyFont="1" applyBorder="1" applyAlignment="1">
      <alignment horizontal="right" vertical="center"/>
    </xf>
    <xf numFmtId="0" fontId="12" fillId="3" borderId="48" xfId="3" applyFont="1" applyFill="1" applyBorder="1" applyAlignment="1">
      <alignment horizontal="left" vertical="center"/>
    </xf>
    <xf numFmtId="0" fontId="12" fillId="0" borderId="35"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69" xfId="3" applyFont="1" applyFill="1" applyBorder="1" applyAlignment="1">
      <alignment horizontal="center" vertical="center"/>
    </xf>
    <xf numFmtId="0" fontId="22" fillId="0" borderId="35" xfId="3" applyFont="1" applyFill="1" applyBorder="1" applyAlignment="1">
      <alignment horizontal="center" vertical="center"/>
    </xf>
    <xf numFmtId="0" fontId="22" fillId="0" borderId="5" xfId="3" applyFont="1" applyFill="1" applyBorder="1" applyAlignment="1">
      <alignment horizontal="center" vertical="center"/>
    </xf>
    <xf numFmtId="0" fontId="22" fillId="0" borderId="69" xfId="3" applyFont="1" applyFill="1" applyBorder="1" applyAlignment="1">
      <alignment horizontal="center" vertical="center"/>
    </xf>
    <xf numFmtId="0" fontId="6" fillId="0" borderId="73" xfId="3" applyFont="1" applyBorder="1" applyAlignment="1">
      <alignment horizontal="left" vertical="center"/>
    </xf>
    <xf numFmtId="0" fontId="6" fillId="0" borderId="0" xfId="3" applyFont="1" applyBorder="1" applyAlignment="1">
      <alignment horizontal="center" vertical="center"/>
    </xf>
    <xf numFmtId="0" fontId="6" fillId="0" borderId="1" xfId="3" applyFont="1" applyBorder="1" applyAlignment="1">
      <alignment vertical="center"/>
    </xf>
    <xf numFmtId="0" fontId="12" fillId="3" borderId="84" xfId="3" applyFont="1" applyFill="1" applyBorder="1" applyAlignment="1">
      <alignment horizontal="left" vertical="center"/>
    </xf>
    <xf numFmtId="0" fontId="12" fillId="0" borderId="21" xfId="3" applyFont="1" applyFill="1" applyBorder="1" applyAlignment="1">
      <alignment horizontal="center" vertical="center"/>
    </xf>
    <xf numFmtId="0" fontId="12" fillId="0" borderId="18" xfId="3" applyFont="1" applyFill="1" applyBorder="1" applyAlignment="1">
      <alignment horizontal="center" vertical="center"/>
    </xf>
    <xf numFmtId="0" fontId="12" fillId="0" borderId="1" xfId="3" applyFont="1" applyFill="1" applyBorder="1" applyAlignment="1">
      <alignment horizontal="center" vertical="center"/>
    </xf>
    <xf numFmtId="0" fontId="12" fillId="3" borderId="49" xfId="3" applyFont="1" applyFill="1" applyBorder="1" applyAlignment="1">
      <alignment horizontal="left" vertical="center"/>
    </xf>
    <xf numFmtId="0" fontId="22" fillId="0" borderId="26" xfId="3" applyFont="1" applyFill="1" applyBorder="1" applyAlignment="1">
      <alignment horizontal="center" vertical="center"/>
    </xf>
    <xf numFmtId="0" fontId="22" fillId="0" borderId="25" xfId="3" applyFont="1" applyFill="1" applyBorder="1" applyAlignment="1">
      <alignment horizontal="center" vertical="center"/>
    </xf>
    <xf numFmtId="0" fontId="22" fillId="0" borderId="76" xfId="3" applyFont="1" applyFill="1" applyBorder="1" applyAlignment="1">
      <alignment horizontal="center" vertical="center"/>
    </xf>
    <xf numFmtId="0" fontId="6" fillId="3" borderId="67" xfId="3" applyFont="1" applyFill="1" applyBorder="1" applyAlignment="1">
      <alignment horizontal="center" vertical="center"/>
    </xf>
    <xf numFmtId="0" fontId="6" fillId="3" borderId="68" xfId="3" applyFont="1" applyFill="1" applyBorder="1" applyAlignment="1">
      <alignment horizontal="center" vertical="center"/>
    </xf>
    <xf numFmtId="0" fontId="6" fillId="3" borderId="69" xfId="3" applyFont="1" applyFill="1" applyBorder="1" applyAlignment="1">
      <alignment horizontal="center" vertical="center"/>
    </xf>
    <xf numFmtId="0" fontId="12" fillId="3" borderId="48" xfId="3" applyFont="1" applyFill="1" applyBorder="1" applyAlignment="1">
      <alignment vertical="center"/>
    </xf>
    <xf numFmtId="0" fontId="12" fillId="3" borderId="35" xfId="3" applyFont="1" applyFill="1" applyBorder="1" applyAlignment="1">
      <alignment vertical="center"/>
    </xf>
    <xf numFmtId="0" fontId="12" fillId="3" borderId="5" xfId="3" applyFont="1" applyFill="1" applyBorder="1" applyAlignment="1">
      <alignment vertical="center"/>
    </xf>
    <xf numFmtId="0" fontId="12" fillId="4" borderId="5" xfId="3" applyFont="1" applyFill="1" applyBorder="1" applyAlignment="1">
      <alignment vertical="center"/>
    </xf>
    <xf numFmtId="0" fontId="12" fillId="3" borderId="69" xfId="3" applyFont="1" applyFill="1" applyBorder="1" applyAlignment="1">
      <alignment vertical="center"/>
    </xf>
    <xf numFmtId="0" fontId="6" fillId="0" borderId="67" xfId="3" applyFont="1" applyBorder="1" applyAlignment="1">
      <alignment horizontal="center" vertical="center"/>
    </xf>
    <xf numFmtId="0" fontId="6" fillId="0" borderId="68" xfId="3" applyFont="1" applyFill="1" applyBorder="1" applyAlignment="1">
      <alignment vertical="center"/>
    </xf>
    <xf numFmtId="0" fontId="6" fillId="0" borderId="69" xfId="3" applyFont="1" applyFill="1" applyBorder="1" applyAlignment="1">
      <alignment vertical="center"/>
    </xf>
    <xf numFmtId="0" fontId="12" fillId="0" borderId="35" xfId="3" applyFont="1" applyBorder="1" applyAlignment="1">
      <alignment vertical="center"/>
    </xf>
    <xf numFmtId="0" fontId="12" fillId="0" borderId="5" xfId="3" applyFont="1" applyBorder="1" applyAlignment="1">
      <alignment vertical="center"/>
    </xf>
    <xf numFmtId="0" fontId="12" fillId="0" borderId="69" xfId="3" applyFont="1" applyBorder="1" applyAlignment="1">
      <alignment vertical="center"/>
    </xf>
    <xf numFmtId="0" fontId="6" fillId="3" borderId="73" xfId="3" applyFont="1" applyFill="1" applyBorder="1" applyAlignment="1">
      <alignment horizontal="center" vertical="center"/>
    </xf>
    <xf numFmtId="0" fontId="6" fillId="3" borderId="0" xfId="3" applyFont="1" applyFill="1" applyBorder="1" applyAlignment="1">
      <alignment horizontal="center" vertical="center"/>
    </xf>
    <xf numFmtId="0" fontId="6" fillId="3" borderId="1" xfId="3" applyFont="1" applyFill="1" applyBorder="1" applyAlignment="1">
      <alignment horizontal="center" vertical="center"/>
    </xf>
    <xf numFmtId="0" fontId="12" fillId="3" borderId="84" xfId="3" applyFont="1" applyFill="1" applyBorder="1" applyAlignment="1">
      <alignment vertical="center"/>
    </xf>
    <xf numFmtId="0" fontId="12" fillId="3" borderId="21" xfId="3" applyFont="1" applyFill="1" applyBorder="1" applyAlignment="1">
      <alignment vertical="center"/>
    </xf>
    <xf numFmtId="0" fontId="12" fillId="3" borderId="18" xfId="3" applyFont="1" applyFill="1" applyBorder="1" applyAlignment="1">
      <alignment vertical="center"/>
    </xf>
    <xf numFmtId="0" fontId="12" fillId="4" borderId="18" xfId="3" applyFont="1" applyFill="1" applyBorder="1" applyAlignment="1">
      <alignment vertical="center"/>
    </xf>
    <xf numFmtId="0" fontId="12" fillId="3" borderId="1" xfId="3" applyFont="1" applyFill="1" applyBorder="1" applyAlignment="1">
      <alignment vertical="center"/>
    </xf>
    <xf numFmtId="0" fontId="6" fillId="0" borderId="73" xfId="3" applyFont="1" applyBorder="1" applyAlignment="1">
      <alignment horizontal="center" vertical="center"/>
    </xf>
    <xf numFmtId="0" fontId="6" fillId="0" borderId="78" xfId="3" applyFont="1" applyFill="1" applyBorder="1" applyAlignment="1">
      <alignment vertical="center"/>
    </xf>
    <xf numFmtId="0" fontId="6" fillId="0" borderId="76" xfId="3" applyFont="1" applyFill="1" applyBorder="1" applyAlignment="1">
      <alignment vertical="center"/>
    </xf>
    <xf numFmtId="0" fontId="12" fillId="0" borderId="21" xfId="3" applyFont="1" applyBorder="1" applyAlignment="1">
      <alignment vertical="center"/>
    </xf>
    <xf numFmtId="0" fontId="12" fillId="0" borderId="18" xfId="3" applyFont="1" applyBorder="1" applyAlignment="1">
      <alignment vertical="center"/>
    </xf>
    <xf numFmtId="0" fontId="12" fillId="0" borderId="1" xfId="3" applyFont="1" applyBorder="1" applyAlignment="1">
      <alignment vertical="center"/>
    </xf>
    <xf numFmtId="0" fontId="6" fillId="0" borderId="116" xfId="3" applyFont="1" applyBorder="1" applyAlignment="1">
      <alignment horizontal="center" vertical="center"/>
    </xf>
    <xf numFmtId="0" fontId="6" fillId="0" borderId="117" xfId="3" applyFont="1" applyFill="1" applyBorder="1" applyAlignment="1">
      <alignment vertical="center"/>
    </xf>
    <xf numFmtId="0" fontId="6" fillId="0" borderId="118" xfId="3" applyFont="1" applyFill="1" applyBorder="1" applyAlignment="1">
      <alignment vertical="center"/>
    </xf>
    <xf numFmtId="0" fontId="12" fillId="3" borderId="119" xfId="3" applyFont="1" applyFill="1" applyBorder="1" applyAlignment="1">
      <alignment vertical="center"/>
    </xf>
    <xf numFmtId="0" fontId="12" fillId="0" borderId="120" xfId="3" applyFont="1" applyBorder="1" applyAlignment="1">
      <alignment vertical="center"/>
    </xf>
    <xf numFmtId="0" fontId="12" fillId="0" borderId="121" xfId="3" applyFont="1" applyBorder="1" applyAlignment="1">
      <alignment vertical="center"/>
    </xf>
    <xf numFmtId="0" fontId="12" fillId="0" borderId="118" xfId="3" applyFont="1" applyBorder="1" applyAlignment="1">
      <alignment vertical="center"/>
    </xf>
    <xf numFmtId="0" fontId="6" fillId="0" borderId="84" xfId="3" applyFont="1" applyBorder="1" applyAlignment="1">
      <alignment horizontal="center" vertical="center"/>
    </xf>
    <xf numFmtId="0" fontId="6" fillId="0" borderId="67" xfId="3" applyFont="1" applyFill="1" applyBorder="1" applyAlignment="1">
      <alignment horizontal="center" vertical="center"/>
    </xf>
    <xf numFmtId="0" fontId="6" fillId="0" borderId="69" xfId="3" applyFont="1" applyFill="1" applyBorder="1" applyAlignment="1">
      <alignment vertical="center"/>
    </xf>
    <xf numFmtId="0" fontId="12" fillId="3" borderId="48" xfId="3" applyFont="1" applyFill="1" applyBorder="1" applyAlignment="1">
      <alignment vertical="center"/>
    </xf>
    <xf numFmtId="181" fontId="12" fillId="0" borderId="34" xfId="3" applyNumberFormat="1" applyFont="1" applyBorder="1" applyAlignment="1">
      <alignment vertical="center"/>
    </xf>
    <xf numFmtId="181" fontId="12" fillId="0" borderId="4" xfId="3" applyNumberFormat="1" applyFont="1" applyBorder="1" applyAlignment="1">
      <alignment vertical="center"/>
    </xf>
    <xf numFmtId="181" fontId="12" fillId="0" borderId="80" xfId="3" applyNumberFormat="1" applyFont="1" applyBorder="1" applyAlignment="1">
      <alignment vertical="center"/>
    </xf>
    <xf numFmtId="0" fontId="6" fillId="0" borderId="73" xfId="3" applyFont="1" applyBorder="1" applyAlignment="1">
      <alignment horizontal="center" vertical="center"/>
    </xf>
    <xf numFmtId="0" fontId="6" fillId="0" borderId="1" xfId="3" applyFont="1" applyFill="1" applyBorder="1" applyAlignment="1">
      <alignment vertical="center"/>
    </xf>
    <xf numFmtId="0" fontId="12" fillId="3" borderId="92" xfId="3" applyFont="1" applyFill="1" applyBorder="1" applyAlignment="1">
      <alignment vertical="center"/>
    </xf>
    <xf numFmtId="181" fontId="12" fillId="0" borderId="15" xfId="3" applyNumberFormat="1" applyFont="1" applyBorder="1" applyAlignment="1">
      <alignment vertical="center"/>
    </xf>
    <xf numFmtId="181" fontId="12" fillId="0" borderId="13" xfId="3" applyNumberFormat="1" applyFont="1" applyBorder="1" applyAlignment="1">
      <alignment vertical="center"/>
    </xf>
    <xf numFmtId="181" fontId="12" fillId="0" borderId="60" xfId="3" applyNumberFormat="1" applyFont="1" applyBorder="1" applyAlignment="1">
      <alignment vertical="center"/>
    </xf>
    <xf numFmtId="0" fontId="6" fillId="0" borderId="86" xfId="3" applyFont="1" applyFill="1" applyBorder="1" applyAlignment="1">
      <alignment horizontal="center" vertical="center"/>
    </xf>
    <xf numFmtId="0" fontId="6" fillId="0" borderId="62" xfId="3" applyFont="1" applyFill="1" applyBorder="1" applyAlignment="1">
      <alignment vertical="center"/>
    </xf>
    <xf numFmtId="181" fontId="12" fillId="0" borderId="45" xfId="3" applyNumberFormat="1" applyFont="1" applyBorder="1" applyAlignment="1">
      <alignment vertical="center"/>
    </xf>
    <xf numFmtId="181" fontId="12" fillId="0" borderId="18" xfId="3" applyNumberFormat="1" applyFont="1" applyBorder="1" applyAlignment="1">
      <alignment vertical="center"/>
    </xf>
    <xf numFmtId="181" fontId="12" fillId="0" borderId="46" xfId="3" applyNumberFormat="1" applyFont="1" applyBorder="1" applyAlignment="1">
      <alignment vertical="center"/>
    </xf>
    <xf numFmtId="0" fontId="6" fillId="0" borderId="63" xfId="3" applyFont="1" applyFill="1" applyBorder="1" applyAlignment="1">
      <alignment horizontal="center" vertical="center"/>
    </xf>
    <xf numFmtId="0" fontId="6" fillId="0" borderId="61" xfId="3" applyFont="1" applyFill="1" applyBorder="1" applyAlignment="1">
      <alignment horizontal="center" vertical="center"/>
    </xf>
    <xf numFmtId="0" fontId="6" fillId="0" borderId="60" xfId="3" applyFont="1" applyFill="1" applyBorder="1" applyAlignment="1">
      <alignment vertical="center"/>
    </xf>
    <xf numFmtId="0" fontId="6" fillId="0" borderId="59" xfId="3" applyFont="1" applyFill="1" applyBorder="1" applyAlignment="1">
      <alignment horizontal="center" vertical="center"/>
    </xf>
    <xf numFmtId="0" fontId="6" fillId="0" borderId="58" xfId="3" applyFont="1" applyFill="1" applyBorder="1" applyAlignment="1">
      <alignment vertical="center"/>
    </xf>
    <xf numFmtId="0" fontId="12" fillId="3" borderId="91" xfId="3" applyFont="1" applyFill="1" applyBorder="1" applyAlignment="1">
      <alignment vertical="center"/>
    </xf>
    <xf numFmtId="181" fontId="12" fillId="0" borderId="39" xfId="3" applyNumberFormat="1" applyFont="1" applyBorder="1" applyAlignment="1">
      <alignment vertical="center"/>
    </xf>
    <xf numFmtId="181" fontId="12" fillId="0" borderId="38" xfId="3" applyNumberFormat="1" applyFont="1" applyBorder="1" applyAlignment="1">
      <alignment vertical="center"/>
    </xf>
    <xf numFmtId="0" fontId="6" fillId="0" borderId="49" xfId="3" applyFont="1" applyBorder="1" applyAlignment="1">
      <alignment horizontal="center" vertical="center"/>
    </xf>
    <xf numFmtId="0" fontId="6" fillId="0" borderId="29" xfId="3" applyFont="1" applyFill="1" applyBorder="1" applyAlignment="1">
      <alignment vertical="center"/>
    </xf>
    <xf numFmtId="0" fontId="6" fillId="0" borderId="57" xfId="3" applyFont="1" applyFill="1" applyBorder="1" applyAlignment="1">
      <alignment vertical="center"/>
    </xf>
    <xf numFmtId="0" fontId="12" fillId="3" borderId="90" xfId="3" applyFont="1" applyFill="1" applyBorder="1" applyAlignment="1">
      <alignment vertical="center"/>
    </xf>
    <xf numFmtId="0" fontId="12" fillId="0" borderId="30" xfId="3" applyFont="1" applyBorder="1" applyAlignment="1">
      <alignment vertical="center"/>
    </xf>
    <xf numFmtId="0" fontId="12" fillId="0" borderId="31" xfId="3" applyFont="1" applyBorder="1" applyAlignment="1">
      <alignment vertical="center"/>
    </xf>
    <xf numFmtId="0" fontId="12" fillId="0" borderId="57" xfId="3" applyFont="1" applyBorder="1" applyAlignment="1">
      <alignment vertical="center"/>
    </xf>
    <xf numFmtId="0" fontId="6" fillId="0" borderId="73" xfId="3" applyFont="1" applyFill="1" applyBorder="1" applyAlignment="1">
      <alignment horizontal="center" vertical="center"/>
    </xf>
    <xf numFmtId="181" fontId="12" fillId="0" borderId="58" xfId="3" applyNumberFormat="1" applyFont="1" applyBorder="1" applyAlignment="1">
      <alignment vertical="center"/>
    </xf>
    <xf numFmtId="0" fontId="6" fillId="0" borderId="67" xfId="3" applyFont="1" applyBorder="1" applyAlignment="1">
      <alignment horizontal="center" vertical="center"/>
    </xf>
    <xf numFmtId="0" fontId="23" fillId="0" borderId="68" xfId="3" applyFont="1" applyFill="1" applyBorder="1" applyAlignment="1">
      <alignment vertical="center"/>
    </xf>
    <xf numFmtId="0" fontId="23" fillId="0" borderId="69" xfId="3" applyFont="1" applyFill="1" applyBorder="1" applyAlignment="1">
      <alignment vertical="center"/>
    </xf>
    <xf numFmtId="0" fontId="12" fillId="3" borderId="122" xfId="3" applyFont="1" applyFill="1" applyBorder="1" applyAlignment="1">
      <alignment vertical="center"/>
    </xf>
    <xf numFmtId="0" fontId="12" fillId="0" borderId="35" xfId="3" applyFont="1" applyBorder="1" applyAlignment="1">
      <alignment vertical="center"/>
    </xf>
    <xf numFmtId="0" fontId="12" fillId="0" borderId="5" xfId="3" applyFont="1" applyBorder="1" applyAlignment="1">
      <alignment vertical="center"/>
    </xf>
    <xf numFmtId="0" fontId="12" fillId="0" borderId="53" xfId="3" applyFont="1" applyBorder="1" applyAlignment="1">
      <alignment vertical="center"/>
    </xf>
    <xf numFmtId="0" fontId="6" fillId="0" borderId="52" xfId="3" applyFont="1" applyFill="1" applyBorder="1" applyAlignment="1">
      <alignment horizontal="center" vertical="center"/>
    </xf>
    <xf numFmtId="0" fontId="6" fillId="0" borderId="53" xfId="3" applyFont="1" applyFill="1" applyBorder="1" applyAlignment="1">
      <alignment vertical="center"/>
    </xf>
    <xf numFmtId="181" fontId="12" fillId="0" borderId="35" xfId="3" applyNumberFormat="1" applyFont="1" applyBorder="1" applyAlignment="1">
      <alignment vertical="center"/>
    </xf>
    <xf numFmtId="181" fontId="12" fillId="0" borderId="5" xfId="3" applyNumberFormat="1" applyFont="1" applyBorder="1" applyAlignment="1">
      <alignment vertical="center"/>
    </xf>
    <xf numFmtId="0" fontId="6" fillId="0" borderId="68" xfId="3" applyFont="1" applyFill="1" applyBorder="1" applyAlignment="1">
      <alignment horizontal="center" vertical="center"/>
    </xf>
    <xf numFmtId="181" fontId="12" fillId="0" borderId="53" xfId="3" applyNumberFormat="1" applyFont="1" applyBorder="1" applyAlignment="1">
      <alignment vertical="center"/>
    </xf>
    <xf numFmtId="0" fontId="6" fillId="0" borderId="0" xfId="3" applyFont="1" applyFill="1" applyBorder="1" applyAlignment="1">
      <alignment horizontal="center" vertical="center"/>
    </xf>
    <xf numFmtId="181" fontId="12" fillId="0" borderId="36" xfId="3" applyNumberFormat="1" applyFont="1" applyBorder="1" applyAlignment="1">
      <alignment vertical="center"/>
    </xf>
    <xf numFmtId="181" fontId="12" fillId="0" borderId="12" xfId="3" applyNumberFormat="1" applyFont="1" applyBorder="1" applyAlignment="1">
      <alignment vertical="center"/>
    </xf>
    <xf numFmtId="0" fontId="6" fillId="0" borderId="84" xfId="3" applyFont="1" applyBorder="1" applyAlignment="1">
      <alignment horizontal="left" vertical="center"/>
    </xf>
    <xf numFmtId="0" fontId="7" fillId="0" borderId="62" xfId="3" applyFont="1" applyFill="1" applyBorder="1" applyAlignment="1">
      <alignment vertical="center"/>
    </xf>
    <xf numFmtId="0" fontId="6" fillId="0" borderId="56" xfId="3" applyFont="1" applyFill="1" applyBorder="1" applyAlignment="1">
      <alignment horizontal="center" vertical="center"/>
    </xf>
    <xf numFmtId="0" fontId="6" fillId="0" borderId="76" xfId="3" applyFont="1" applyFill="1" applyBorder="1" applyAlignment="1">
      <alignment vertical="center"/>
    </xf>
    <xf numFmtId="0" fontId="12" fillId="3" borderId="49" xfId="3" applyFont="1" applyFill="1" applyBorder="1" applyAlignment="1">
      <alignment vertical="center"/>
    </xf>
    <xf numFmtId="181" fontId="12" fillId="0" borderId="37" xfId="3" applyNumberFormat="1" applyFont="1" applyBorder="1" applyAlignment="1">
      <alignment vertical="center"/>
    </xf>
    <xf numFmtId="181" fontId="12" fillId="0" borderId="24" xfId="3" applyNumberFormat="1" applyFont="1" applyBorder="1" applyAlignment="1">
      <alignment vertical="center"/>
    </xf>
    <xf numFmtId="181" fontId="12" fillId="0" borderId="25" xfId="3" applyNumberFormat="1" applyFont="1" applyBorder="1" applyAlignment="1">
      <alignment vertical="center"/>
    </xf>
    <xf numFmtId="181" fontId="12" fillId="0" borderId="27" xfId="3" applyNumberFormat="1" applyFont="1" applyBorder="1" applyAlignment="1">
      <alignment vertical="center"/>
    </xf>
    <xf numFmtId="0" fontId="6" fillId="0" borderId="49" xfId="3" applyFont="1" applyBorder="1" applyAlignment="1">
      <alignment horizontal="left" vertical="center"/>
    </xf>
    <xf numFmtId="0" fontId="8" fillId="0" borderId="29" xfId="3" applyFont="1" applyFill="1" applyBorder="1" applyAlignment="1">
      <alignment vertical="center" wrapText="1"/>
    </xf>
    <xf numFmtId="0" fontId="8" fillId="0" borderId="57" xfId="3" applyFont="1" applyFill="1" applyBorder="1" applyAlignment="1">
      <alignment vertical="center" wrapText="1"/>
    </xf>
    <xf numFmtId="0" fontId="8" fillId="0" borderId="1" xfId="3" applyFont="1" applyFill="1" applyBorder="1" applyAlignment="1">
      <alignment vertical="center"/>
    </xf>
    <xf numFmtId="0" fontId="8" fillId="0" borderId="62" xfId="3" applyFont="1" applyFill="1" applyBorder="1" applyAlignment="1">
      <alignment vertical="center"/>
    </xf>
    <xf numFmtId="0" fontId="8" fillId="0" borderId="60" xfId="3" applyFont="1" applyFill="1" applyBorder="1" applyAlignment="1">
      <alignment vertical="center"/>
    </xf>
    <xf numFmtId="0" fontId="6" fillId="0" borderId="78" xfId="3" applyFont="1" applyFill="1" applyBorder="1" applyAlignment="1">
      <alignment horizontal="center" vertical="center"/>
    </xf>
    <xf numFmtId="181" fontId="12" fillId="0" borderId="28" xfId="3" applyNumberFormat="1" applyFont="1" applyBorder="1" applyAlignment="1">
      <alignment vertical="center"/>
    </xf>
    <xf numFmtId="181" fontId="12" fillId="0" borderId="76" xfId="3" applyNumberFormat="1" applyFont="1" applyBorder="1" applyAlignment="1">
      <alignment vertical="center"/>
    </xf>
    <xf numFmtId="0" fontId="12" fillId="3" borderId="48" xfId="3" applyNumberFormat="1" applyFont="1" applyFill="1" applyBorder="1" applyAlignment="1">
      <alignment vertical="center"/>
    </xf>
    <xf numFmtId="0" fontId="12" fillId="0" borderId="69" xfId="3" applyFont="1" applyBorder="1" applyAlignment="1">
      <alignment vertical="center"/>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vertical="center"/>
    </xf>
    <xf numFmtId="0" fontId="12" fillId="0" borderId="0" xfId="3" applyFont="1" applyAlignment="1">
      <alignment horizontal="left" vertical="center"/>
    </xf>
    <xf numFmtId="0" fontId="12" fillId="0" borderId="0" xfId="3" applyFont="1" applyAlignment="1">
      <alignment horizontal="center" vertical="center"/>
    </xf>
    <xf numFmtId="0" fontId="6" fillId="0" borderId="47" xfId="3" applyFont="1" applyBorder="1" applyAlignment="1">
      <alignment horizontal="center" vertical="center"/>
    </xf>
    <xf numFmtId="181" fontId="12" fillId="0" borderId="30" xfId="3" applyNumberFormat="1" applyFont="1" applyBorder="1" applyAlignment="1">
      <alignment vertical="center"/>
    </xf>
    <xf numFmtId="181" fontId="12" fillId="0" borderId="31" xfId="3" applyNumberFormat="1" applyFont="1" applyBorder="1" applyAlignment="1">
      <alignment vertical="center"/>
    </xf>
    <xf numFmtId="181" fontId="12" fillId="0" borderId="57" xfId="3" applyNumberFormat="1" applyFont="1" applyBorder="1" applyAlignment="1">
      <alignment vertical="center"/>
    </xf>
    <xf numFmtId="0" fontId="24" fillId="0" borderId="0" xfId="4" applyFont="1" applyFill="1" applyBorder="1" applyAlignment="1">
      <alignment horizontal="left" vertical="center"/>
    </xf>
    <xf numFmtId="0" fontId="24" fillId="0" borderId="0" xfId="4" applyFont="1" applyFill="1" applyBorder="1" applyAlignment="1">
      <alignment vertical="center"/>
    </xf>
    <xf numFmtId="0" fontId="12" fillId="0" borderId="0" xfId="4" applyFont="1" applyFill="1" applyAlignment="1">
      <alignment vertical="center"/>
    </xf>
    <xf numFmtId="182" fontId="12" fillId="0" borderId="0" xfId="4" applyNumberFormat="1" applyFont="1" applyFill="1" applyAlignment="1">
      <alignment vertical="center"/>
    </xf>
    <xf numFmtId="0" fontId="6" fillId="0" borderId="0" xfId="4" applyFont="1" applyFill="1" applyAlignment="1">
      <alignment horizontal="right"/>
    </xf>
    <xf numFmtId="0" fontId="6" fillId="0" borderId="0" xfId="4" applyFont="1" applyFill="1" applyAlignment="1">
      <alignment horizontal="center"/>
    </xf>
    <xf numFmtId="0" fontId="12" fillId="0" borderId="0" xfId="4" applyFont="1" applyAlignment="1">
      <alignment vertical="center"/>
    </xf>
    <xf numFmtId="0" fontId="25" fillId="0" borderId="0" xfId="4" applyFont="1" applyAlignment="1">
      <alignment vertical="center"/>
    </xf>
    <xf numFmtId="0" fontId="12" fillId="0" borderId="67" xfId="4" applyFont="1" applyFill="1" applyBorder="1" applyAlignment="1">
      <alignment horizontal="center" vertical="center"/>
    </xf>
    <xf numFmtId="0" fontId="12" fillId="0" borderId="48" xfId="4" applyFont="1" applyFill="1" applyBorder="1" applyAlignment="1">
      <alignment horizontal="center" vertical="center"/>
    </xf>
    <xf numFmtId="0" fontId="12" fillId="0" borderId="48" xfId="4" applyFont="1" applyFill="1" applyBorder="1" applyAlignment="1">
      <alignment horizontal="center" vertical="center"/>
    </xf>
    <xf numFmtId="0" fontId="12" fillId="0" borderId="68" xfId="4" applyFont="1" applyFill="1" applyBorder="1" applyAlignment="1">
      <alignment horizontal="center" vertical="center"/>
    </xf>
    <xf numFmtId="0" fontId="12" fillId="0" borderId="69" xfId="4" applyFont="1" applyFill="1" applyBorder="1" applyAlignment="1">
      <alignment horizontal="center" vertical="center"/>
    </xf>
    <xf numFmtId="0" fontId="6" fillId="0" borderId="0" xfId="4" applyFont="1" applyFill="1" applyAlignment="1">
      <alignment horizontal="center" vertical="center"/>
    </xf>
    <xf numFmtId="0" fontId="12" fillId="0" borderId="47" xfId="4" applyFont="1" applyFill="1" applyBorder="1" applyAlignment="1">
      <alignment horizontal="center" vertical="center"/>
    </xf>
    <xf numFmtId="0" fontId="12" fillId="0" borderId="29" xfId="4" applyFont="1" applyFill="1" applyBorder="1" applyAlignment="1">
      <alignment horizontal="center" vertical="center"/>
    </xf>
    <xf numFmtId="0" fontId="12" fillId="0" borderId="57" xfId="4" applyFont="1" applyFill="1" applyBorder="1" applyAlignment="1">
      <alignment horizontal="center" vertical="center"/>
    </xf>
    <xf numFmtId="0" fontId="12" fillId="0" borderId="48" xfId="4" applyFont="1" applyFill="1" applyBorder="1" applyAlignment="1">
      <alignment horizontal="center" vertical="center" wrapText="1"/>
    </xf>
    <xf numFmtId="0" fontId="12" fillId="0" borderId="67" xfId="4" applyFont="1" applyFill="1" applyBorder="1" applyAlignment="1">
      <alignment horizontal="center" vertical="center"/>
    </xf>
    <xf numFmtId="0" fontId="26" fillId="0" borderId="48" xfId="4" applyFont="1" applyFill="1" applyBorder="1" applyAlignment="1">
      <alignment horizontal="center" vertical="center" wrapText="1"/>
    </xf>
    <xf numFmtId="0" fontId="12" fillId="0" borderId="73" xfId="4" applyFont="1" applyFill="1" applyBorder="1" applyAlignment="1">
      <alignment horizontal="center" vertical="center"/>
    </xf>
    <xf numFmtId="0" fontId="12" fillId="0" borderId="84" xfId="4" applyFont="1" applyFill="1" applyBorder="1" applyAlignment="1">
      <alignment horizontal="center" vertical="center"/>
    </xf>
    <xf numFmtId="0" fontId="12" fillId="0" borderId="84" xfId="4" applyFont="1" applyFill="1" applyBorder="1" applyAlignment="1">
      <alignment horizontal="center" vertical="center"/>
    </xf>
    <xf numFmtId="0" fontId="7" fillId="0" borderId="48" xfId="4" applyFont="1" applyFill="1" applyBorder="1" applyAlignment="1">
      <alignment horizontal="center" vertical="center" wrapText="1"/>
    </xf>
    <xf numFmtId="0" fontId="7" fillId="0" borderId="68" xfId="4" applyFont="1" applyFill="1" applyBorder="1" applyAlignment="1">
      <alignment horizontal="center" vertical="center"/>
    </xf>
    <xf numFmtId="0" fontId="12" fillId="0" borderId="84" xfId="1" applyFont="1" applyFill="1" applyBorder="1" applyAlignment="1">
      <alignment horizontal="center" vertical="center"/>
    </xf>
    <xf numFmtId="0" fontId="12" fillId="0" borderId="73" xfId="4" applyFont="1" applyFill="1" applyBorder="1" applyAlignment="1">
      <alignment horizontal="center" vertical="center"/>
    </xf>
    <xf numFmtId="0" fontId="26" fillId="0" borderId="84" xfId="1" applyFont="1" applyFill="1" applyBorder="1" applyAlignment="1">
      <alignment horizontal="center" vertical="center"/>
    </xf>
    <xf numFmtId="0" fontId="12" fillId="0" borderId="56" xfId="4" applyFont="1" applyFill="1" applyBorder="1" applyAlignment="1">
      <alignment horizontal="center" vertical="center"/>
    </xf>
    <xf numFmtId="0" fontId="12" fillId="0" borderId="49" xfId="4" applyFont="1" applyFill="1" applyBorder="1" applyAlignment="1">
      <alignment horizontal="center" vertical="center"/>
    </xf>
    <xf numFmtId="0" fontId="12" fillId="0" borderId="49" xfId="4" applyFont="1" applyFill="1" applyBorder="1" applyAlignment="1">
      <alignment horizontal="center" vertical="center"/>
    </xf>
    <xf numFmtId="0" fontId="12" fillId="0" borderId="76" xfId="4" applyFont="1" applyFill="1" applyBorder="1" applyAlignment="1">
      <alignment horizontal="center" vertical="center"/>
    </xf>
    <xf numFmtId="0" fontId="12" fillId="0" borderId="78" xfId="4" applyFont="1" applyFill="1" applyBorder="1" applyAlignment="1">
      <alignment horizontal="center" vertical="center"/>
    </xf>
    <xf numFmtId="0" fontId="7" fillId="0" borderId="49" xfId="4" applyFont="1" applyFill="1" applyBorder="1" applyAlignment="1">
      <alignment horizontal="center" vertical="center" wrapText="1"/>
    </xf>
    <xf numFmtId="0" fontId="7" fillId="0" borderId="78" xfId="4" applyFont="1" applyFill="1" applyBorder="1" applyAlignment="1">
      <alignment horizontal="center" vertical="center"/>
    </xf>
    <xf numFmtId="0" fontId="12" fillId="0" borderId="56" xfId="4" applyFont="1" applyFill="1" applyBorder="1" applyAlignment="1">
      <alignment horizontal="center" vertical="center"/>
    </xf>
    <xf numFmtId="0" fontId="26" fillId="0" borderId="49" xfId="1" applyFont="1" applyFill="1" applyBorder="1" applyAlignment="1">
      <alignment horizontal="center" vertical="center"/>
    </xf>
    <xf numFmtId="14" fontId="12" fillId="0" borderId="90" xfId="1" applyNumberFormat="1" applyFont="1" applyBorder="1" applyAlignment="1">
      <alignment horizontal="center" vertical="center"/>
    </xf>
    <xf numFmtId="20" fontId="12" fillId="0" borderId="90" xfId="1" applyNumberFormat="1" applyFont="1" applyBorder="1" applyAlignment="1">
      <alignment horizontal="center" vertical="center"/>
    </xf>
    <xf numFmtId="20" fontId="12" fillId="0" borderId="90" xfId="1" applyNumberFormat="1" applyFont="1" applyFill="1" applyBorder="1" applyAlignment="1">
      <alignment horizontal="center" vertical="center" wrapText="1"/>
    </xf>
    <xf numFmtId="0" fontId="12" fillId="0" borderId="90" xfId="1" applyFont="1" applyBorder="1" applyAlignment="1">
      <alignment horizontal="center" vertical="center" wrapText="1"/>
    </xf>
    <xf numFmtId="0" fontId="6" fillId="0" borderId="90" xfId="1" applyFont="1" applyFill="1" applyBorder="1" applyAlignment="1">
      <alignment horizontal="left" vertical="center" wrapText="1"/>
    </xf>
    <xf numFmtId="0" fontId="6" fillId="0" borderId="90" xfId="1" applyFont="1" applyBorder="1" applyAlignment="1">
      <alignment horizontal="left" vertical="center" wrapText="1"/>
    </xf>
    <xf numFmtId="0" fontId="6" fillId="0" borderId="0" xfId="4" applyFont="1" applyAlignment="1">
      <alignment vertical="center"/>
    </xf>
    <xf numFmtId="0" fontId="12" fillId="0" borderId="90" xfId="1" applyFont="1" applyBorder="1" applyAlignment="1">
      <alignment horizontal="center" vertical="center"/>
    </xf>
    <xf numFmtId="0" fontId="6" fillId="0" borderId="90" xfId="1" applyFont="1" applyBorder="1" applyAlignment="1">
      <alignment horizontal="center" vertical="center" shrinkToFit="1"/>
    </xf>
    <xf numFmtId="0" fontId="12" fillId="0" borderId="90" xfId="1" applyFont="1" applyBorder="1" applyAlignment="1">
      <alignment vertical="center"/>
    </xf>
    <xf numFmtId="0" fontId="28" fillId="0" borderId="0" xfId="1" applyFont="1" applyFill="1" applyAlignment="1">
      <alignment vertical="center"/>
    </xf>
    <xf numFmtId="38" fontId="12" fillId="0" borderId="90" xfId="2" applyFont="1" applyFill="1" applyBorder="1" applyAlignment="1">
      <alignment horizontal="left" vertical="center" indent="1"/>
    </xf>
    <xf numFmtId="20" fontId="12" fillId="0" borderId="90" xfId="1" applyNumberFormat="1" applyFont="1" applyFill="1" applyBorder="1" applyAlignment="1">
      <alignment horizontal="center" vertical="center"/>
    </xf>
    <xf numFmtId="49" fontId="12" fillId="0" borderId="90" xfId="1" applyNumberFormat="1" applyFont="1" applyBorder="1" applyAlignment="1">
      <alignment horizontal="center" vertical="center"/>
    </xf>
    <xf numFmtId="0" fontId="4" fillId="0" borderId="68" xfId="4" applyFont="1" applyBorder="1" applyAlignment="1">
      <alignment horizontal="left" vertical="center"/>
    </xf>
    <xf numFmtId="182" fontId="12" fillId="0" borderId="0" xfId="4" applyNumberFormat="1" applyFont="1" applyAlignment="1">
      <alignment vertical="center"/>
    </xf>
    <xf numFmtId="0" fontId="12" fillId="0" borderId="0" xfId="4" applyFont="1" applyAlignment="1">
      <alignment horizontal="center" vertical="center"/>
    </xf>
    <xf numFmtId="0" fontId="4" fillId="0" borderId="0" xfId="4" applyFont="1" applyBorder="1" applyAlignment="1">
      <alignment horizontal="center" vertical="center"/>
    </xf>
    <xf numFmtId="0" fontId="4" fillId="0" borderId="0" xfId="4" applyFont="1" applyBorder="1" applyAlignment="1">
      <alignment vertical="center"/>
    </xf>
    <xf numFmtId="0" fontId="29" fillId="0" borderId="0" xfId="4" applyFont="1" applyBorder="1" applyAlignment="1">
      <alignment vertical="center"/>
    </xf>
    <xf numFmtId="0" fontId="12" fillId="0" borderId="0" xfId="4" applyFont="1" applyBorder="1" applyAlignment="1">
      <alignment horizontal="center" vertical="center"/>
    </xf>
    <xf numFmtId="0" fontId="12" fillId="0" borderId="0" xfId="4" applyFont="1" applyBorder="1" applyAlignment="1">
      <alignment vertical="center"/>
    </xf>
    <xf numFmtId="0" fontId="4" fillId="0" borderId="78" xfId="3" applyFont="1" applyFill="1" applyBorder="1" applyAlignment="1">
      <alignment vertical="center"/>
    </xf>
    <xf numFmtId="0" fontId="6" fillId="0" borderId="78" xfId="1" applyFont="1" applyFill="1" applyBorder="1" applyAlignment="1">
      <alignment vertical="center"/>
    </xf>
    <xf numFmtId="0" fontId="12" fillId="0" borderId="67" xfId="3" applyFont="1" applyFill="1" applyBorder="1" applyAlignment="1">
      <alignment vertical="center"/>
    </xf>
    <xf numFmtId="0" fontId="12" fillId="0" borderId="68" xfId="3" applyFont="1" applyFill="1" applyBorder="1" applyAlignment="1">
      <alignment vertical="center"/>
    </xf>
    <xf numFmtId="0" fontId="12" fillId="0" borderId="4" xfId="3" quotePrefix="1" applyFont="1" applyFill="1" applyBorder="1" applyAlignment="1">
      <alignment horizontal="center" vertical="center"/>
    </xf>
    <xf numFmtId="0" fontId="12" fillId="0" borderId="82" xfId="3" quotePrefix="1" applyFont="1" applyFill="1" applyBorder="1" applyAlignment="1">
      <alignment horizontal="center" vertical="center"/>
    </xf>
    <xf numFmtId="0" fontId="12" fillId="0" borderId="80" xfId="3" quotePrefix="1" applyFont="1" applyFill="1" applyBorder="1" applyAlignment="1">
      <alignment horizontal="center" vertical="center"/>
    </xf>
    <xf numFmtId="0" fontId="12" fillId="0" borderId="56" xfId="3" applyFont="1" applyFill="1" applyBorder="1" applyAlignment="1">
      <alignment vertical="center"/>
    </xf>
    <xf numFmtId="0" fontId="12" fillId="0" borderId="78" xfId="3" applyFont="1" applyFill="1" applyBorder="1" applyAlignment="1">
      <alignment vertical="center"/>
    </xf>
    <xf numFmtId="0" fontId="2" fillId="0" borderId="24" xfId="1" applyFill="1" applyBorder="1" applyAlignment="1">
      <alignment horizontal="center" vertical="center"/>
    </xf>
    <xf numFmtId="0" fontId="2" fillId="0" borderId="79" xfId="1" applyFill="1" applyBorder="1" applyAlignment="1">
      <alignment horizontal="center" vertical="center"/>
    </xf>
    <xf numFmtId="0" fontId="2" fillId="0" borderId="77" xfId="1" applyFill="1" applyBorder="1" applyAlignment="1">
      <alignment horizontal="center" vertical="center"/>
    </xf>
    <xf numFmtId="0" fontId="12" fillId="0" borderId="34" xfId="3" applyFont="1" applyBorder="1" applyAlignment="1">
      <alignment horizontal="center" vertical="center" textRotation="255"/>
    </xf>
    <xf numFmtId="0" fontId="12" fillId="3" borderId="32" xfId="3" applyFont="1" applyFill="1" applyBorder="1" applyAlignment="1">
      <alignment vertical="center"/>
    </xf>
    <xf numFmtId="0" fontId="12" fillId="3" borderId="29" xfId="3" applyFont="1" applyFill="1" applyBorder="1" applyAlignment="1">
      <alignment vertical="center"/>
    </xf>
    <xf numFmtId="0" fontId="12" fillId="3" borderId="31" xfId="3" applyFont="1" applyFill="1" applyBorder="1" applyAlignment="1">
      <alignment vertical="center"/>
    </xf>
    <xf numFmtId="0" fontId="12" fillId="3" borderId="33" xfId="3" applyFont="1" applyFill="1" applyBorder="1" applyAlignment="1">
      <alignment vertical="center"/>
    </xf>
    <xf numFmtId="0" fontId="12" fillId="0" borderId="36" xfId="3" applyFont="1" applyBorder="1" applyAlignment="1">
      <alignment horizontal="center" vertical="center" textRotation="255"/>
    </xf>
    <xf numFmtId="0" fontId="12" fillId="0" borderId="4" xfId="3" applyFont="1" applyBorder="1" applyAlignment="1">
      <alignment horizontal="center" vertical="center" textRotation="255"/>
    </xf>
    <xf numFmtId="0" fontId="12" fillId="0" borderId="12" xfId="3" applyFont="1" applyBorder="1" applyAlignment="1">
      <alignment vertical="center"/>
    </xf>
    <xf numFmtId="0" fontId="12" fillId="0" borderId="43" xfId="3" applyFont="1" applyBorder="1" applyAlignment="1">
      <alignment vertical="center"/>
    </xf>
    <xf numFmtId="0" fontId="12" fillId="0" borderId="38" xfId="3" applyFont="1" applyBorder="1" applyAlignment="1">
      <alignment vertical="center"/>
    </xf>
    <xf numFmtId="0" fontId="12" fillId="0" borderId="83" xfId="3" applyFont="1" applyBorder="1" applyAlignment="1">
      <alignment vertical="center"/>
    </xf>
    <xf numFmtId="0" fontId="12" fillId="0" borderId="40" xfId="3" applyFont="1" applyBorder="1" applyAlignment="1">
      <alignment vertical="center"/>
    </xf>
    <xf numFmtId="0" fontId="2" fillId="0" borderId="12" xfId="1" applyBorder="1" applyAlignment="1">
      <alignment horizontal="center" vertical="center" textRotation="255"/>
    </xf>
    <xf numFmtId="0" fontId="12" fillId="0" borderId="16" xfId="3" applyFont="1" applyBorder="1" applyAlignment="1">
      <alignment vertical="center" shrinkToFit="1"/>
    </xf>
    <xf numFmtId="179" fontId="12" fillId="0" borderId="13" xfId="3" applyNumberFormat="1" applyFont="1" applyBorder="1" applyAlignment="1">
      <alignment horizontal="right" vertical="center"/>
    </xf>
    <xf numFmtId="179" fontId="12" fillId="0" borderId="16" xfId="3" applyNumberFormat="1" applyFont="1" applyBorder="1" applyAlignment="1">
      <alignment horizontal="right" vertical="center"/>
    </xf>
    <xf numFmtId="179" fontId="12" fillId="0" borderId="19" xfId="3" applyNumberFormat="1" applyFont="1" applyBorder="1" applyAlignment="1">
      <alignment horizontal="right" vertical="center"/>
    </xf>
    <xf numFmtId="0" fontId="12" fillId="0" borderId="13" xfId="3" applyFont="1" applyBorder="1" applyAlignment="1">
      <alignment vertical="center"/>
    </xf>
    <xf numFmtId="0" fontId="12" fillId="0" borderId="16" xfId="3" applyFont="1" applyBorder="1" applyAlignment="1">
      <alignment vertical="center"/>
    </xf>
    <xf numFmtId="0" fontId="12" fillId="0" borderId="72" xfId="3" applyFont="1" applyBorder="1" applyAlignment="1">
      <alignment vertical="center"/>
    </xf>
    <xf numFmtId="0" fontId="12" fillId="0" borderId="19" xfId="3" applyFont="1" applyBorder="1" applyAlignment="1">
      <alignment vertical="center"/>
    </xf>
    <xf numFmtId="0" fontId="12" fillId="0" borderId="37" xfId="3" applyFont="1" applyBorder="1" applyAlignment="1">
      <alignment horizontal="center" vertical="center" textRotation="255"/>
    </xf>
    <xf numFmtId="0" fontId="2" fillId="0" borderId="24" xfId="1" applyBorder="1" applyAlignment="1">
      <alignment horizontal="center" vertical="center" textRotation="255"/>
    </xf>
    <xf numFmtId="0" fontId="12" fillId="0" borderId="25" xfId="3" applyFont="1" applyBorder="1" applyAlignment="1">
      <alignment vertical="center"/>
    </xf>
    <xf numFmtId="0" fontId="12" fillId="0" borderId="41" xfId="3" applyFont="1" applyBorder="1" applyAlignment="1">
      <alignment vertical="center"/>
    </xf>
    <xf numFmtId="0" fontId="12" fillId="0" borderId="85" xfId="3" applyFont="1" applyBorder="1" applyAlignment="1">
      <alignment vertical="center"/>
    </xf>
    <xf numFmtId="0" fontId="12" fillId="0" borderId="27" xfId="3" applyFont="1" applyBorder="1" applyAlignment="1">
      <alignment vertical="center"/>
    </xf>
    <xf numFmtId="0" fontId="12" fillId="0" borderId="47" xfId="3" applyFont="1" applyBorder="1" applyAlignment="1">
      <alignment horizontal="center" vertical="center"/>
    </xf>
    <xf numFmtId="0" fontId="12" fillId="0" borderId="29" xfId="3" applyFont="1" applyBorder="1" applyAlignment="1">
      <alignment horizontal="center" vertical="center"/>
    </xf>
    <xf numFmtId="0" fontId="12" fillId="0" borderId="30" xfId="3" applyFont="1" applyBorder="1" applyAlignment="1">
      <alignment horizontal="center" vertical="center"/>
    </xf>
    <xf numFmtId="0" fontId="12" fillId="0" borderId="24" xfId="3" applyFont="1" applyBorder="1" applyAlignment="1">
      <alignment vertical="center"/>
    </xf>
    <xf numFmtId="0" fontId="12" fillId="0" borderId="78" xfId="3" applyFont="1" applyBorder="1" applyAlignment="1">
      <alignment vertical="center"/>
    </xf>
    <xf numFmtId="0" fontId="12" fillId="0" borderId="77" xfId="3" applyFont="1" applyBorder="1" applyAlignment="1">
      <alignment vertical="center"/>
    </xf>
    <xf numFmtId="0" fontId="4" fillId="0" borderId="0" xfId="3" applyFont="1" applyFill="1" applyAlignment="1">
      <alignment vertical="center"/>
    </xf>
    <xf numFmtId="0" fontId="12" fillId="0" borderId="78" xfId="3" applyFont="1" applyFill="1" applyBorder="1" applyAlignment="1">
      <alignment horizontal="left" vertical="center"/>
    </xf>
    <xf numFmtId="0" fontId="6" fillId="0" borderId="47" xfId="3" applyFont="1" applyFill="1" applyBorder="1" applyAlignment="1">
      <alignment horizontal="center" vertical="center"/>
    </xf>
    <xf numFmtId="0" fontId="6" fillId="0" borderId="31" xfId="3" applyFont="1" applyFill="1" applyBorder="1" applyAlignment="1">
      <alignment horizontal="center" vertical="center"/>
    </xf>
    <xf numFmtId="0" fontId="6" fillId="0" borderId="33" xfId="3" applyFont="1" applyFill="1" applyBorder="1" applyAlignment="1">
      <alignment horizontal="center" vertical="center"/>
    </xf>
    <xf numFmtId="0" fontId="6" fillId="0" borderId="34" xfId="3" applyFont="1" applyBorder="1" applyAlignment="1">
      <alignment vertical="center" wrapText="1"/>
    </xf>
    <xf numFmtId="0" fontId="6" fillId="0" borderId="4" xfId="3" applyFont="1" applyBorder="1" applyAlignment="1">
      <alignment horizontal="left" vertical="center" indent="1"/>
    </xf>
    <xf numFmtId="0" fontId="12" fillId="0" borderId="80" xfId="3" applyFont="1" applyFill="1" applyBorder="1" applyAlignment="1">
      <alignment horizontal="center" vertical="center"/>
    </xf>
    <xf numFmtId="0" fontId="6" fillId="0" borderId="36" xfId="3" applyFont="1" applyBorder="1" applyAlignment="1">
      <alignment vertical="center" wrapText="1"/>
    </xf>
    <xf numFmtId="0" fontId="6" fillId="0" borderId="13" xfId="3" applyFont="1" applyBorder="1" applyAlignment="1">
      <alignment horizontal="left" vertical="center" indent="1"/>
    </xf>
    <xf numFmtId="0" fontId="12" fillId="0" borderId="19" xfId="3" applyFont="1" applyFill="1" applyBorder="1" applyAlignment="1">
      <alignment horizontal="center" vertical="center"/>
    </xf>
    <xf numFmtId="0" fontId="6" fillId="0" borderId="37" xfId="3" applyFont="1" applyBorder="1" applyAlignment="1">
      <alignment vertical="center" wrapText="1"/>
    </xf>
    <xf numFmtId="0" fontId="6" fillId="0" borderId="24" xfId="3" applyFont="1" applyBorder="1" applyAlignment="1">
      <alignment horizontal="left" vertical="center" indent="1"/>
    </xf>
    <xf numFmtId="0" fontId="12" fillId="0" borderId="77" xfId="3" applyFont="1" applyFill="1" applyBorder="1" applyAlignment="1">
      <alignment horizontal="center" vertical="center"/>
    </xf>
    <xf numFmtId="0" fontId="6" fillId="0" borderId="47" xfId="3" applyFont="1" applyBorder="1" applyAlignment="1">
      <alignment horizontal="left" vertical="center"/>
    </xf>
    <xf numFmtId="0" fontId="6" fillId="0" borderId="30" xfId="3" applyFont="1" applyBorder="1" applyAlignment="1">
      <alignment vertical="center"/>
    </xf>
    <xf numFmtId="0" fontId="12" fillId="0" borderId="33" xfId="3" applyFont="1" applyFill="1" applyBorder="1" applyAlignment="1">
      <alignment horizontal="center" vertical="center"/>
    </xf>
    <xf numFmtId="0" fontId="12" fillId="0" borderId="0" xfId="3" applyFont="1" applyFill="1" applyAlignment="1">
      <alignment horizontal="center" vertical="center"/>
    </xf>
    <xf numFmtId="0" fontId="12" fillId="0" borderId="0" xfId="3" applyFont="1" applyFill="1" applyAlignment="1">
      <alignment vertical="center" wrapText="1"/>
    </xf>
    <xf numFmtId="0" fontId="12" fillId="0" borderId="90" xfId="3" applyFont="1" applyFill="1" applyBorder="1" applyAlignment="1">
      <alignment horizontal="center" vertical="center"/>
    </xf>
    <xf numFmtId="0" fontId="12" fillId="0" borderId="90" xfId="3" applyFont="1" applyFill="1" applyBorder="1" applyAlignment="1">
      <alignment horizontal="center" vertical="center" wrapText="1"/>
    </xf>
    <xf numFmtId="0" fontId="6" fillId="0" borderId="9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48" xfId="3" applyFont="1" applyFill="1" applyBorder="1" applyAlignment="1">
      <alignment horizontal="center" vertical="center"/>
    </xf>
    <xf numFmtId="183" fontId="12" fillId="0" borderId="48" xfId="1" applyNumberFormat="1" applyFont="1" applyBorder="1" applyAlignment="1">
      <alignment horizontal="center" vertical="center"/>
    </xf>
    <xf numFmtId="183" fontId="12" fillId="0" borderId="73" xfId="1" applyNumberFormat="1" applyFont="1" applyBorder="1" applyAlignment="1">
      <alignment horizontal="center" vertical="center"/>
    </xf>
    <xf numFmtId="184" fontId="12" fillId="0" borderId="48" xfId="1" applyNumberFormat="1" applyFont="1" applyFill="1" applyBorder="1" applyAlignment="1">
      <alignment horizontal="center" vertical="center"/>
    </xf>
    <xf numFmtId="20" fontId="2" fillId="0" borderId="0" xfId="1" applyNumberFormat="1" applyAlignment="1">
      <alignment horizontal="center" vertical="center"/>
    </xf>
    <xf numFmtId="0" fontId="12" fillId="0" borderId="48" xfId="3" applyFont="1" applyFill="1" applyBorder="1" applyAlignment="1">
      <alignment horizontal="center" vertical="center" wrapText="1"/>
    </xf>
    <xf numFmtId="0" fontId="12" fillId="0" borderId="48" xfId="3" applyFont="1" applyFill="1" applyBorder="1" applyAlignment="1">
      <alignment horizontal="left" vertical="center" wrapText="1"/>
    </xf>
    <xf numFmtId="0" fontId="12" fillId="0" borderId="49" xfId="3" applyFont="1" applyFill="1" applyBorder="1" applyAlignment="1">
      <alignment horizontal="center" vertical="center"/>
    </xf>
    <xf numFmtId="20" fontId="12" fillId="0" borderId="49" xfId="1" applyNumberFormat="1" applyFont="1" applyBorder="1" applyAlignment="1">
      <alignment horizontal="center" vertical="center"/>
    </xf>
    <xf numFmtId="184" fontId="12" fillId="0" borderId="49" xfId="1" applyNumberFormat="1" applyFont="1" applyFill="1" applyBorder="1" applyAlignment="1">
      <alignment horizontal="center" vertical="center"/>
    </xf>
    <xf numFmtId="0" fontId="12" fillId="0" borderId="49" xfId="3" applyFont="1" applyFill="1" applyBorder="1" applyAlignment="1">
      <alignment horizontal="center" vertical="center" wrapText="1"/>
    </xf>
    <xf numFmtId="0" fontId="12" fillId="0" borderId="49" xfId="3" applyFont="1" applyFill="1" applyBorder="1" applyAlignment="1">
      <alignment horizontal="left" vertical="center" wrapText="1"/>
    </xf>
    <xf numFmtId="20" fontId="12" fillId="0" borderId="1" xfId="1" applyNumberFormat="1" applyFont="1" applyBorder="1" applyAlignment="1">
      <alignment horizontal="center" vertical="center"/>
    </xf>
    <xf numFmtId="0" fontId="6" fillId="0" borderId="48" xfId="3" applyFont="1" applyFill="1" applyBorder="1" applyAlignment="1">
      <alignment horizontal="center" vertical="center" wrapText="1"/>
    </xf>
    <xf numFmtId="0" fontId="6" fillId="0" borderId="49" xfId="3" applyFont="1" applyFill="1" applyBorder="1" applyAlignment="1">
      <alignment horizontal="center" vertical="center" wrapText="1"/>
    </xf>
    <xf numFmtId="20" fontId="12" fillId="0" borderId="78" xfId="1" applyNumberFormat="1" applyFont="1" applyBorder="1" applyAlignment="1">
      <alignment horizontal="center" vertical="center"/>
    </xf>
    <xf numFmtId="185" fontId="12" fillId="0" borderId="0" xfId="1" applyNumberFormat="1" applyFont="1" applyBorder="1" applyAlignment="1">
      <alignment horizontal="center" vertical="center"/>
    </xf>
    <xf numFmtId="20" fontId="12" fillId="0" borderId="1" xfId="1" applyNumberFormat="1" applyFont="1" applyFill="1" applyBorder="1" applyAlignment="1">
      <alignment horizontal="center" vertical="center" shrinkToFit="1"/>
    </xf>
    <xf numFmtId="20" fontId="12" fillId="0" borderId="49" xfId="1" applyNumberFormat="1" applyFont="1" applyFill="1" applyBorder="1" applyAlignment="1">
      <alignment horizontal="center" vertical="center"/>
    </xf>
    <xf numFmtId="14" fontId="12" fillId="0" borderId="0" xfId="1" applyNumberFormat="1" applyFont="1" applyBorder="1" applyAlignment="1">
      <alignment horizontal="center" vertical="center"/>
    </xf>
    <xf numFmtId="183" fontId="12" fillId="0" borderId="48" xfId="1" applyNumberFormat="1" applyFont="1" applyBorder="1" applyAlignment="1">
      <alignment vertical="center" wrapText="1"/>
    </xf>
    <xf numFmtId="183" fontId="12" fillId="0" borderId="48" xfId="1" applyNumberFormat="1" applyFont="1" applyBorder="1" applyAlignment="1">
      <alignment vertical="center"/>
    </xf>
    <xf numFmtId="0" fontId="12" fillId="0" borderId="73" xfId="3" applyFont="1" applyFill="1" applyBorder="1" applyAlignment="1">
      <alignment horizontal="center" vertical="center"/>
    </xf>
    <xf numFmtId="183" fontId="12" fillId="0" borderId="84" xfId="1" applyNumberFormat="1" applyFont="1" applyBorder="1" applyAlignment="1">
      <alignment horizontal="center" vertical="center"/>
    </xf>
    <xf numFmtId="184" fontId="12" fillId="0" borderId="1" xfId="1" applyNumberFormat="1" applyFont="1" applyFill="1" applyBorder="1" applyAlignment="1">
      <alignment horizontal="center" vertical="center"/>
    </xf>
    <xf numFmtId="0" fontId="12" fillId="0" borderId="84" xfId="3" applyFont="1" applyFill="1" applyBorder="1" applyAlignment="1">
      <alignment horizontal="center" vertical="center"/>
    </xf>
    <xf numFmtId="0" fontId="12" fillId="0" borderId="84" xfId="3" applyFont="1" applyFill="1" applyBorder="1" applyAlignment="1">
      <alignment horizontal="center" vertical="center" wrapText="1"/>
    </xf>
    <xf numFmtId="20" fontId="12" fillId="0" borderId="84" xfId="1" applyNumberFormat="1" applyFont="1" applyBorder="1" applyAlignment="1">
      <alignment horizontal="center" vertical="center"/>
    </xf>
    <xf numFmtId="184" fontId="12" fillId="0" borderId="84" xfId="1" applyNumberFormat="1" applyFont="1" applyFill="1" applyBorder="1" applyAlignment="1">
      <alignment horizontal="center" vertical="center"/>
    </xf>
    <xf numFmtId="20" fontId="12" fillId="0" borderId="49" xfId="1" applyNumberFormat="1" applyFont="1" applyBorder="1" applyAlignment="1">
      <alignment vertical="center"/>
    </xf>
    <xf numFmtId="0" fontId="6" fillId="0" borderId="123" xfId="1" applyFont="1" applyFill="1" applyBorder="1" applyAlignment="1">
      <alignment vertical="center"/>
    </xf>
    <xf numFmtId="0" fontId="2" fillId="0" borderId="124" xfId="1" applyBorder="1" applyAlignment="1">
      <alignment vertical="center"/>
    </xf>
    <xf numFmtId="0" fontId="2" fillId="0" borderId="4" xfId="1" applyFill="1" applyBorder="1" applyAlignment="1">
      <alignment horizontal="center" vertical="center"/>
    </xf>
    <xf numFmtId="0" fontId="2" fillId="0" borderId="80" xfId="1" applyFill="1" applyBorder="1" applyAlignment="1">
      <alignment horizontal="center" vertical="center"/>
    </xf>
    <xf numFmtId="0" fontId="2" fillId="0" borderId="125" xfId="1" applyBorder="1" applyAlignment="1">
      <alignment vertical="center"/>
    </xf>
    <xf numFmtId="0" fontId="2" fillId="0" borderId="126" xfId="1" applyBorder="1" applyAlignment="1">
      <alignment vertical="center"/>
    </xf>
    <xf numFmtId="0" fontId="2" fillId="0" borderId="5" xfId="1" applyFill="1" applyBorder="1" applyAlignment="1">
      <alignment horizontal="center" vertical="center"/>
    </xf>
    <xf numFmtId="0" fontId="2" fillId="0" borderId="9" xfId="1" applyFill="1" applyBorder="1" applyAlignment="1">
      <alignment horizontal="center" vertical="center"/>
    </xf>
    <xf numFmtId="0" fontId="2" fillId="0" borderId="6" xfId="1" applyFill="1" applyBorder="1" applyAlignment="1">
      <alignment horizontal="center" vertical="center"/>
    </xf>
    <xf numFmtId="0" fontId="6" fillId="3" borderId="48" xfId="1" applyFont="1" applyFill="1" applyBorder="1" applyAlignment="1">
      <alignment horizontal="center" vertical="center" wrapText="1"/>
    </xf>
    <xf numFmtId="0" fontId="6" fillId="3" borderId="17" xfId="1" applyFont="1" applyFill="1" applyBorder="1" applyAlignment="1">
      <alignment horizontal="center" vertical="center"/>
    </xf>
    <xf numFmtId="0" fontId="6" fillId="3" borderId="13" xfId="1" applyFont="1" applyFill="1" applyBorder="1" applyAlignment="1">
      <alignment horizontal="center" vertical="center"/>
    </xf>
    <xf numFmtId="0" fontId="6" fillId="0" borderId="13"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19" xfId="1" applyFont="1" applyFill="1" applyBorder="1" applyAlignment="1">
      <alignment horizontal="center" vertical="center" wrapText="1"/>
    </xf>
    <xf numFmtId="0" fontId="2" fillId="3" borderId="84" xfId="1" applyFill="1" applyBorder="1" applyAlignment="1">
      <alignment horizontal="center" vertical="center" wrapText="1"/>
    </xf>
    <xf numFmtId="0" fontId="2" fillId="3" borderId="17" xfId="1" applyFill="1" applyBorder="1" applyAlignment="1">
      <alignment horizontal="center" vertical="center"/>
    </xf>
    <xf numFmtId="0" fontId="2" fillId="0" borderId="13" xfId="1" applyFill="1" applyBorder="1" applyAlignment="1">
      <alignment horizontal="center" vertical="center"/>
    </xf>
    <xf numFmtId="0" fontId="2" fillId="0" borderId="17" xfId="1" applyFill="1" applyBorder="1" applyAlignment="1">
      <alignment horizontal="center" vertical="center"/>
    </xf>
    <xf numFmtId="0" fontId="2" fillId="0" borderId="16" xfId="1" applyFill="1" applyBorder="1" applyAlignment="1">
      <alignment horizontal="center" vertical="center"/>
    </xf>
    <xf numFmtId="0" fontId="2" fillId="0" borderId="19" xfId="1" applyFill="1" applyBorder="1" applyAlignment="1">
      <alignment horizontal="center" vertical="center" wrapText="1"/>
    </xf>
    <xf numFmtId="0" fontId="6" fillId="3" borderId="17" xfId="1" applyFont="1" applyFill="1" applyBorder="1" applyAlignment="1">
      <alignment horizontal="center" vertical="center" shrinkToFit="1"/>
    </xf>
    <xf numFmtId="0" fontId="10" fillId="3" borderId="18" xfId="1" applyFont="1" applyFill="1" applyBorder="1" applyAlignment="1">
      <alignment horizontal="center" vertical="center" wrapText="1"/>
    </xf>
    <xf numFmtId="0" fontId="6" fillId="0" borderId="13" xfId="1" applyFont="1" applyFill="1" applyBorder="1" applyAlignment="1">
      <alignment horizontal="center" vertical="center" shrinkToFit="1"/>
    </xf>
    <xf numFmtId="0" fontId="10" fillId="0" borderId="18"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7" fillId="0" borderId="46" xfId="1" applyFont="1" applyFill="1" applyBorder="1" applyAlignment="1">
      <alignment horizontal="center" vertical="center" wrapText="1"/>
    </xf>
    <xf numFmtId="0" fontId="2" fillId="0" borderId="127" xfId="1" applyBorder="1" applyAlignment="1">
      <alignment vertical="center"/>
    </xf>
    <xf numFmtId="0" fontId="2" fillId="0" borderId="128" xfId="1" applyBorder="1" applyAlignment="1">
      <alignment vertical="center"/>
    </xf>
    <xf numFmtId="0" fontId="2" fillId="3" borderId="45" xfId="1" applyFill="1" applyBorder="1" applyAlignment="1">
      <alignment horizontal="center" vertical="center" shrinkToFit="1"/>
    </xf>
    <xf numFmtId="0" fontId="16" fillId="3" borderId="24" xfId="1" applyFont="1" applyFill="1" applyBorder="1" applyAlignment="1">
      <alignment horizontal="center" vertical="center" wrapText="1"/>
    </xf>
    <xf numFmtId="0" fontId="2" fillId="0" borderId="18" xfId="1" applyFill="1" applyBorder="1" applyAlignment="1">
      <alignment horizontal="center" vertical="center" shrinkToFit="1"/>
    </xf>
    <xf numFmtId="0" fontId="16" fillId="0" borderId="24" xfId="1" applyFont="1" applyFill="1" applyBorder="1" applyAlignment="1">
      <alignment horizontal="center" vertical="center" wrapText="1"/>
    </xf>
    <xf numFmtId="0" fontId="3" fillId="0" borderId="75" xfId="1" applyFont="1" applyFill="1" applyBorder="1" applyAlignment="1">
      <alignment horizontal="center" vertical="center" shrinkToFit="1"/>
    </xf>
    <xf numFmtId="0" fontId="2" fillId="3" borderId="45" xfId="1" applyFill="1" applyBorder="1" applyAlignment="1">
      <alignment horizontal="center" vertical="center"/>
    </xf>
    <xf numFmtId="0" fontId="7" fillId="0" borderId="74"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2" fillId="0" borderId="42" xfId="1" applyFill="1" applyBorder="1" applyAlignment="1">
      <alignment horizontal="center" vertical="center"/>
    </xf>
    <xf numFmtId="0" fontId="2" fillId="0" borderId="25" xfId="1" applyFill="1" applyBorder="1" applyAlignment="1">
      <alignment horizontal="center" vertical="center"/>
    </xf>
    <xf numFmtId="0" fontId="2" fillId="0" borderId="41" xfId="1" applyFill="1" applyBorder="1" applyAlignment="1">
      <alignment horizontal="center" vertical="center"/>
    </xf>
    <xf numFmtId="0" fontId="2" fillId="0" borderId="27" xfId="1" applyFill="1" applyBorder="1" applyAlignment="1">
      <alignment horizontal="center" vertical="center" wrapText="1"/>
    </xf>
    <xf numFmtId="0" fontId="2" fillId="3" borderId="49" xfId="1" applyFill="1" applyBorder="1" applyAlignment="1">
      <alignment horizontal="center" vertical="center" wrapText="1"/>
    </xf>
    <xf numFmtId="0" fontId="7" fillId="3" borderId="64" xfId="1" applyFont="1" applyFill="1" applyBorder="1" applyAlignment="1">
      <alignment horizontal="center" vertical="center"/>
    </xf>
    <xf numFmtId="0" fontId="8" fillId="3" borderId="32" xfId="1" applyFont="1" applyFill="1" applyBorder="1" applyAlignment="1">
      <alignment vertical="center"/>
    </xf>
    <xf numFmtId="0" fontId="6" fillId="3" borderId="64" xfId="1" applyNumberFormat="1" applyFont="1" applyFill="1" applyBorder="1" applyAlignment="1">
      <alignment vertical="center" shrinkToFit="1"/>
    </xf>
    <xf numFmtId="186" fontId="6" fillId="3" borderId="31" xfId="1" applyNumberFormat="1" applyFont="1" applyFill="1" applyBorder="1" applyAlignment="1">
      <alignment vertical="center" shrinkToFit="1"/>
    </xf>
    <xf numFmtId="0" fontId="6" fillId="3" borderId="31" xfId="1" applyNumberFormat="1" applyFont="1" applyFill="1" applyBorder="1" applyAlignment="1">
      <alignment vertical="center" shrinkToFit="1"/>
    </xf>
    <xf numFmtId="186" fontId="6" fillId="3" borderId="32" xfId="1" applyNumberFormat="1" applyFont="1" applyFill="1" applyBorder="1" applyAlignment="1">
      <alignment vertical="center" shrinkToFit="1"/>
    </xf>
    <xf numFmtId="186" fontId="6" fillId="3" borderId="33" xfId="1" applyNumberFormat="1" applyFont="1" applyFill="1" applyBorder="1" applyAlignment="1">
      <alignment vertical="center" shrinkToFit="1"/>
    </xf>
    <xf numFmtId="0" fontId="6" fillId="0" borderId="0" xfId="1" applyFont="1" applyFill="1" applyBorder="1" applyAlignment="1">
      <alignment vertical="center" shrinkToFit="1"/>
    </xf>
    <xf numFmtId="0" fontId="6" fillId="3" borderId="32" xfId="1" applyFont="1" applyFill="1" applyBorder="1" applyAlignment="1">
      <alignment vertical="center" shrinkToFit="1"/>
    </xf>
    <xf numFmtId="0" fontId="6" fillId="3" borderId="57" xfId="1" applyFont="1" applyFill="1" applyBorder="1" applyAlignment="1">
      <alignment horizontal="right" vertical="center" shrinkToFit="1"/>
    </xf>
    <xf numFmtId="0" fontId="7" fillId="0" borderId="122" xfId="1" applyFont="1" applyFill="1" applyBorder="1" applyAlignment="1">
      <alignment horizontal="center" vertical="center" textRotation="255"/>
    </xf>
    <xf numFmtId="0" fontId="7" fillId="0" borderId="83" xfId="1" applyFont="1" applyFill="1" applyBorder="1" applyAlignment="1">
      <alignment horizontal="distributed" vertical="center"/>
    </xf>
    <xf numFmtId="0" fontId="6" fillId="3" borderId="17" xfId="1" applyFont="1" applyFill="1" applyBorder="1" applyAlignment="1">
      <alignment vertical="center" shrinkToFit="1"/>
    </xf>
    <xf numFmtId="186" fontId="6" fillId="3" borderId="38" xfId="1" applyNumberFormat="1" applyFont="1" applyFill="1" applyBorder="1" applyAlignment="1">
      <alignment vertical="center" shrinkToFit="1"/>
    </xf>
    <xf numFmtId="0" fontId="6" fillId="0" borderId="38" xfId="1" applyFont="1" applyFill="1" applyBorder="1" applyAlignment="1">
      <alignment vertical="center" shrinkToFit="1"/>
    </xf>
    <xf numFmtId="186" fontId="6" fillId="0" borderId="38" xfId="1" applyNumberFormat="1" applyFont="1" applyFill="1" applyBorder="1" applyAlignment="1">
      <alignment vertical="center" shrinkToFit="1"/>
    </xf>
    <xf numFmtId="186" fontId="6" fillId="0" borderId="43" xfId="1" applyNumberFormat="1" applyFont="1" applyFill="1" applyBorder="1" applyAlignment="1">
      <alignment vertical="center" shrinkToFit="1"/>
    </xf>
    <xf numFmtId="0" fontId="6" fillId="3" borderId="44" xfId="1" applyFont="1" applyFill="1" applyBorder="1" applyAlignment="1">
      <alignment vertical="center" shrinkToFit="1"/>
    </xf>
    <xf numFmtId="181" fontId="6" fillId="0" borderId="38" xfId="1" applyNumberFormat="1" applyFont="1" applyFill="1" applyBorder="1" applyAlignment="1">
      <alignment vertical="center" shrinkToFit="1"/>
    </xf>
    <xf numFmtId="186" fontId="6" fillId="0" borderId="40" xfId="1" applyNumberFormat="1" applyFont="1" applyFill="1" applyBorder="1" applyAlignment="1">
      <alignment vertical="center" shrinkToFit="1"/>
    </xf>
    <xf numFmtId="181" fontId="6" fillId="0" borderId="44" xfId="1" applyNumberFormat="1" applyFont="1" applyFill="1" applyBorder="1" applyAlignment="1">
      <alignment vertical="center" shrinkToFit="1"/>
    </xf>
    <xf numFmtId="181" fontId="6" fillId="0" borderId="43" xfId="1" applyNumberFormat="1" applyFont="1" applyFill="1" applyBorder="1" applyAlignment="1">
      <alignment vertical="center" shrinkToFit="1"/>
    </xf>
    <xf numFmtId="0" fontId="6" fillId="0" borderId="40" xfId="1" applyFont="1" applyFill="1" applyBorder="1" applyAlignment="1">
      <alignment vertical="center" shrinkToFit="1"/>
    </xf>
    <xf numFmtId="0" fontId="6" fillId="3" borderId="58" xfId="1" applyFont="1" applyFill="1" applyBorder="1" applyAlignment="1">
      <alignment vertical="center" shrinkToFit="1"/>
    </xf>
    <xf numFmtId="0" fontId="2" fillId="0" borderId="92" xfId="1" applyBorder="1" applyAlignment="1">
      <alignment horizontal="center" vertical="center" textRotation="255"/>
    </xf>
    <xf numFmtId="0" fontId="7" fillId="0" borderId="72" xfId="1" applyFont="1" applyFill="1" applyBorder="1" applyAlignment="1">
      <alignment horizontal="distributed" vertical="center"/>
    </xf>
    <xf numFmtId="0" fontId="6" fillId="0" borderId="13" xfId="1" applyFont="1" applyFill="1" applyBorder="1" applyAlignment="1">
      <alignment vertical="center" shrinkToFit="1"/>
    </xf>
    <xf numFmtId="186" fontId="6" fillId="0" borderId="13" xfId="1" applyNumberFormat="1" applyFont="1" applyFill="1" applyBorder="1" applyAlignment="1">
      <alignment vertical="center" shrinkToFit="1"/>
    </xf>
    <xf numFmtId="186" fontId="6" fillId="0" borderId="16" xfId="1" applyNumberFormat="1" applyFont="1" applyFill="1" applyBorder="1" applyAlignment="1">
      <alignment vertical="center" shrinkToFit="1"/>
    </xf>
    <xf numFmtId="181" fontId="6" fillId="0" borderId="13" xfId="1" applyNumberFormat="1" applyFont="1" applyFill="1" applyBorder="1" applyAlignment="1">
      <alignment vertical="center" shrinkToFit="1"/>
    </xf>
    <xf numFmtId="186" fontId="6" fillId="0" borderId="19" xfId="1" applyNumberFormat="1" applyFont="1" applyFill="1" applyBorder="1" applyAlignment="1">
      <alignment vertical="center" shrinkToFit="1"/>
    </xf>
    <xf numFmtId="181" fontId="6" fillId="0" borderId="17" xfId="1" applyNumberFormat="1" applyFont="1" applyFill="1" applyBorder="1" applyAlignment="1">
      <alignment vertical="center" shrinkToFit="1"/>
    </xf>
    <xf numFmtId="181" fontId="6" fillId="0" borderId="16" xfId="1" applyNumberFormat="1" applyFont="1" applyFill="1" applyBorder="1" applyAlignment="1">
      <alignment vertical="center" shrinkToFit="1"/>
    </xf>
    <xf numFmtId="0" fontId="6" fillId="0" borderId="19" xfId="1" applyFont="1" applyFill="1" applyBorder="1" applyAlignment="1">
      <alignment vertical="center" shrinkToFit="1"/>
    </xf>
    <xf numFmtId="0" fontId="6" fillId="3" borderId="60" xfId="1" applyFont="1" applyFill="1" applyBorder="1" applyAlignment="1">
      <alignment vertical="center" shrinkToFit="1"/>
    </xf>
    <xf numFmtId="0" fontId="7" fillId="0" borderId="86" xfId="1" applyFont="1" applyFill="1" applyBorder="1" applyAlignment="1">
      <alignment horizontal="distributed" vertical="center"/>
    </xf>
    <xf numFmtId="0" fontId="6" fillId="0" borderId="18" xfId="1" applyFont="1" applyFill="1" applyBorder="1" applyAlignment="1">
      <alignment vertical="center" shrinkToFit="1"/>
    </xf>
    <xf numFmtId="186" fontId="6" fillId="0" borderId="18" xfId="1" applyNumberFormat="1" applyFont="1" applyFill="1" applyBorder="1" applyAlignment="1">
      <alignment vertical="center" shrinkToFit="1"/>
    </xf>
    <xf numFmtId="186" fontId="6" fillId="0" borderId="20" xfId="1" applyNumberFormat="1" applyFont="1" applyFill="1" applyBorder="1" applyAlignment="1">
      <alignment vertical="center" shrinkToFit="1"/>
    </xf>
    <xf numFmtId="0" fontId="6" fillId="3" borderId="45" xfId="1" applyFont="1" applyFill="1" applyBorder="1" applyAlignment="1">
      <alignment vertical="center" shrinkToFit="1"/>
    </xf>
    <xf numFmtId="181" fontId="6" fillId="0" borderId="18" xfId="1" applyNumberFormat="1" applyFont="1" applyFill="1" applyBorder="1" applyAlignment="1">
      <alignment vertical="center" shrinkToFit="1"/>
    </xf>
    <xf numFmtId="186" fontId="6" fillId="0" borderId="46" xfId="1" applyNumberFormat="1" applyFont="1" applyFill="1" applyBorder="1" applyAlignment="1">
      <alignment vertical="center" shrinkToFit="1"/>
    </xf>
    <xf numFmtId="181" fontId="6" fillId="0" borderId="45" xfId="1" applyNumberFormat="1" applyFont="1" applyFill="1" applyBorder="1" applyAlignment="1">
      <alignment vertical="center" shrinkToFit="1"/>
    </xf>
    <xf numFmtId="181" fontId="6" fillId="0" borderId="20" xfId="1" applyNumberFormat="1" applyFont="1" applyFill="1" applyBorder="1" applyAlignment="1">
      <alignment vertical="center" shrinkToFit="1"/>
    </xf>
    <xf numFmtId="0" fontId="6" fillId="0" borderId="46" xfId="1" applyFont="1" applyFill="1" applyBorder="1" applyAlignment="1">
      <alignment vertical="center" shrinkToFit="1"/>
    </xf>
    <xf numFmtId="0" fontId="6" fillId="3" borderId="62" xfId="1" applyFont="1" applyFill="1" applyBorder="1" applyAlignment="1">
      <alignment vertical="center" shrinkToFit="1"/>
    </xf>
    <xf numFmtId="0" fontId="2" fillId="0" borderId="93" xfId="1" applyBorder="1" applyAlignment="1">
      <alignment horizontal="center" vertical="center" textRotation="255"/>
    </xf>
    <xf numFmtId="0" fontId="7" fillId="3" borderId="29" xfId="1" applyFont="1" applyFill="1" applyBorder="1" applyAlignment="1">
      <alignment horizontal="distributed" vertical="center"/>
    </xf>
    <xf numFmtId="0" fontId="7" fillId="0" borderId="7" xfId="1" applyFont="1" applyFill="1" applyBorder="1" applyAlignment="1">
      <alignment horizontal="distributed" vertical="center"/>
    </xf>
    <xf numFmtId="0" fontId="6" fillId="3" borderId="8" xfId="1" applyFont="1" applyFill="1" applyBorder="1" applyAlignment="1">
      <alignment vertical="center" shrinkToFit="1"/>
    </xf>
    <xf numFmtId="186" fontId="6" fillId="3" borderId="5" xfId="1" applyNumberFormat="1" applyFont="1" applyFill="1" applyBorder="1" applyAlignment="1">
      <alignment vertical="center" shrinkToFit="1"/>
    </xf>
    <xf numFmtId="0" fontId="6" fillId="0" borderId="5" xfId="1" applyFont="1" applyFill="1" applyBorder="1" applyAlignment="1">
      <alignment vertical="center" shrinkToFit="1"/>
    </xf>
    <xf numFmtId="186" fontId="6" fillId="0" borderId="5" xfId="1" applyNumberFormat="1" applyFont="1" applyFill="1" applyBorder="1" applyAlignment="1">
      <alignment vertical="center" shrinkToFit="1"/>
    </xf>
    <xf numFmtId="186" fontId="6" fillId="0" borderId="6" xfId="1" applyNumberFormat="1" applyFont="1" applyFill="1" applyBorder="1" applyAlignment="1">
      <alignment vertical="center" shrinkToFit="1"/>
    </xf>
    <xf numFmtId="181" fontId="6" fillId="0" borderId="5" xfId="1" applyNumberFormat="1" applyFont="1" applyFill="1" applyBorder="1" applyAlignment="1">
      <alignment vertical="center" shrinkToFit="1"/>
    </xf>
    <xf numFmtId="186" fontId="6" fillId="0" borderId="9" xfId="1" applyNumberFormat="1" applyFont="1" applyFill="1" applyBorder="1" applyAlignment="1">
      <alignment vertical="center" shrinkToFit="1"/>
    </xf>
    <xf numFmtId="186" fontId="6" fillId="3" borderId="13" xfId="1" applyNumberFormat="1" applyFont="1" applyFill="1" applyBorder="1" applyAlignment="1">
      <alignment vertical="center" shrinkToFit="1"/>
    </xf>
    <xf numFmtId="0" fontId="19" fillId="0" borderId="72" xfId="1" applyFont="1" applyFill="1" applyBorder="1" applyAlignment="1">
      <alignment horizontal="distributed" vertical="center"/>
    </xf>
    <xf numFmtId="6" fontId="7" fillId="0" borderId="72" xfId="5" applyFont="1" applyFill="1" applyBorder="1" applyAlignment="1">
      <alignment horizontal="distributed" vertical="center"/>
    </xf>
    <xf numFmtId="0" fontId="2" fillId="0" borderId="94" xfId="1" applyBorder="1" applyAlignment="1">
      <alignment horizontal="center" vertical="center" textRotation="255"/>
    </xf>
    <xf numFmtId="0" fontId="7" fillId="3" borderId="29" xfId="1" applyFont="1" applyFill="1" applyBorder="1" applyAlignment="1">
      <alignment horizontal="center" vertical="center"/>
    </xf>
    <xf numFmtId="0" fontId="6" fillId="0" borderId="51" xfId="1" applyFont="1" applyFill="1" applyBorder="1" applyAlignment="1">
      <alignment vertical="center"/>
    </xf>
    <xf numFmtId="0" fontId="6" fillId="0" borderId="52" xfId="1" applyFont="1" applyFill="1" applyBorder="1" applyAlignment="1">
      <alignment horizontal="right" vertical="center"/>
    </xf>
    <xf numFmtId="0" fontId="6" fillId="0" borderId="7" xfId="1" applyFont="1" applyFill="1" applyBorder="1" applyAlignment="1">
      <alignment horizontal="right" vertical="center"/>
    </xf>
    <xf numFmtId="0" fontId="23" fillId="0" borderId="5" xfId="1" applyFont="1" applyFill="1" applyBorder="1" applyAlignment="1">
      <alignment horizontal="center" vertical="center"/>
    </xf>
    <xf numFmtId="0" fontId="23" fillId="0" borderId="9" xfId="1" applyFont="1" applyFill="1" applyBorder="1" applyAlignment="1">
      <alignment horizontal="center" vertical="center"/>
    </xf>
    <xf numFmtId="0" fontId="6" fillId="0" borderId="70" xfId="1" applyFont="1" applyFill="1" applyBorder="1" applyAlignment="1">
      <alignment vertical="center"/>
    </xf>
    <xf numFmtId="0" fontId="6" fillId="0" borderId="71" xfId="1" applyFont="1" applyFill="1" applyBorder="1" applyAlignment="1">
      <alignment vertical="center"/>
    </xf>
    <xf numFmtId="0" fontId="6" fillId="0" borderId="84" xfId="1" applyFont="1" applyFill="1" applyBorder="1" applyAlignment="1">
      <alignment vertical="center"/>
    </xf>
    <xf numFmtId="0" fontId="6" fillId="0" borderId="14" xfId="1" applyFont="1" applyFill="1" applyBorder="1" applyAlignment="1">
      <alignment vertical="center"/>
    </xf>
    <xf numFmtId="0" fontId="6" fillId="0" borderId="12" xfId="1" applyFont="1" applyFill="1" applyBorder="1" applyAlignment="1">
      <alignment vertical="center"/>
    </xf>
    <xf numFmtId="0" fontId="6" fillId="3" borderId="93" xfId="1" applyFont="1" applyFill="1" applyBorder="1" applyAlignment="1">
      <alignment vertical="center"/>
    </xf>
    <xf numFmtId="0" fontId="6" fillId="0" borderId="46" xfId="1" applyFont="1" applyFill="1" applyBorder="1" applyAlignment="1">
      <alignment vertical="center"/>
    </xf>
    <xf numFmtId="0" fontId="6" fillId="0" borderId="84" xfId="1" applyFont="1" applyFill="1" applyBorder="1" applyAlignment="1">
      <alignment horizontal="center" vertical="center" textRotation="255"/>
    </xf>
    <xf numFmtId="0" fontId="6" fillId="0" borderId="14" xfId="1" applyFont="1" applyFill="1" applyBorder="1" applyAlignment="1">
      <alignment horizontal="center" vertical="distributed" textRotation="255"/>
    </xf>
    <xf numFmtId="0" fontId="6" fillId="0" borderId="0" xfId="1" applyFont="1" applyFill="1" applyBorder="1" applyAlignment="1">
      <alignment horizontal="center" vertical="center"/>
    </xf>
    <xf numFmtId="0" fontId="7" fillId="0" borderId="12" xfId="1" applyFont="1" applyFill="1" applyBorder="1" applyAlignment="1">
      <alignment horizontal="center" vertical="distributed" textRotation="255" shrinkToFit="1"/>
    </xf>
    <xf numFmtId="0" fontId="6" fillId="3" borderId="84" xfId="1" applyFont="1" applyFill="1" applyBorder="1" applyAlignment="1">
      <alignment horizontal="center" vertical="center"/>
    </xf>
    <xf numFmtId="0" fontId="12" fillId="0" borderId="0" xfId="1" applyFont="1" applyBorder="1" applyAlignment="1">
      <alignment vertical="center"/>
    </xf>
    <xf numFmtId="0" fontId="6" fillId="0" borderId="84" xfId="1" applyFont="1" applyFill="1" applyBorder="1" applyAlignment="1">
      <alignment horizontal="center" vertical="center"/>
    </xf>
    <xf numFmtId="0" fontId="6" fillId="0" borderId="54" xfId="1" applyFont="1" applyFill="1" applyBorder="1" applyAlignment="1">
      <alignment vertical="center"/>
    </xf>
    <xf numFmtId="0" fontId="6" fillId="0" borderId="55" xfId="1" applyFont="1" applyFill="1" applyBorder="1" applyAlignment="1">
      <alignment vertical="center"/>
    </xf>
    <xf numFmtId="0" fontId="6" fillId="0" borderId="14" xfId="1" applyFont="1" applyFill="1" applyBorder="1" applyAlignment="1">
      <alignment horizontal="center" vertical="distributed" textRotation="255"/>
    </xf>
    <xf numFmtId="0" fontId="6" fillId="0" borderId="12" xfId="1" applyFont="1" applyFill="1" applyBorder="1" applyAlignment="1">
      <alignment horizontal="center" vertical="distributed" textRotation="255"/>
    </xf>
    <xf numFmtId="0" fontId="6" fillId="0" borderId="12" xfId="1" applyFont="1" applyFill="1" applyBorder="1" applyAlignment="1">
      <alignment horizontal="center" vertical="distributed" textRotation="255" shrinkToFit="1"/>
    </xf>
    <xf numFmtId="0" fontId="6" fillId="0" borderId="75" xfId="1" applyFont="1" applyFill="1" applyBorder="1" applyAlignment="1">
      <alignment horizontal="center" vertical="distributed" textRotation="255"/>
    </xf>
    <xf numFmtId="0" fontId="6" fillId="0" borderId="74" xfId="1" applyFont="1" applyFill="1" applyBorder="1" applyAlignment="1">
      <alignment horizontal="center" vertical="distributed" textRotation="255"/>
    </xf>
    <xf numFmtId="0" fontId="6" fillId="3" borderId="47" xfId="1" applyFont="1" applyFill="1" applyBorder="1" applyAlignment="1">
      <alignment horizontal="center" vertical="center"/>
    </xf>
    <xf numFmtId="0" fontId="6" fillId="3" borderId="57" xfId="1" applyFont="1" applyFill="1" applyBorder="1" applyAlignment="1">
      <alignment horizontal="center" vertical="center"/>
    </xf>
    <xf numFmtId="38" fontId="6" fillId="3" borderId="90" xfId="2" applyFont="1" applyFill="1" applyBorder="1" applyAlignment="1">
      <alignment vertical="center" shrinkToFit="1"/>
    </xf>
    <xf numFmtId="38" fontId="6" fillId="3" borderId="30" xfId="2" applyFont="1" applyFill="1" applyBorder="1" applyAlignment="1">
      <alignment vertical="center" shrinkToFit="1"/>
    </xf>
    <xf numFmtId="38" fontId="6" fillId="0" borderId="0" xfId="2" applyFont="1" applyFill="1" applyBorder="1" applyAlignment="1">
      <alignment vertical="center" shrinkToFit="1"/>
    </xf>
    <xf numFmtId="38" fontId="6" fillId="3" borderId="31" xfId="2" applyFont="1" applyFill="1" applyBorder="1" applyAlignment="1">
      <alignment horizontal="right" vertical="center" shrinkToFit="1"/>
    </xf>
    <xf numFmtId="0" fontId="7" fillId="0" borderId="43" xfId="1" applyFont="1" applyFill="1" applyBorder="1" applyAlignment="1">
      <alignment horizontal="distributed" vertical="center"/>
    </xf>
    <xf numFmtId="38" fontId="6" fillId="3" borderId="91" xfId="2" applyFont="1" applyFill="1" applyBorder="1" applyAlignment="1">
      <alignment vertical="center" shrinkToFit="1"/>
    </xf>
    <xf numFmtId="181" fontId="6" fillId="0" borderId="39" xfId="2" applyNumberFormat="1" applyFont="1" applyFill="1" applyBorder="1" applyAlignment="1">
      <alignment vertical="center" shrinkToFit="1"/>
    </xf>
    <xf numFmtId="181" fontId="6" fillId="0" borderId="38" xfId="2" applyNumberFormat="1" applyFont="1" applyFill="1" applyBorder="1" applyAlignment="1">
      <alignment vertical="center" shrinkToFit="1"/>
    </xf>
    <xf numFmtId="181" fontId="6" fillId="0" borderId="43" xfId="2" applyNumberFormat="1" applyFont="1" applyFill="1" applyBorder="1" applyAlignment="1">
      <alignment vertical="center" shrinkToFit="1"/>
    </xf>
    <xf numFmtId="181" fontId="6" fillId="0" borderId="40" xfId="2" applyNumberFormat="1" applyFont="1" applyFill="1" applyBorder="1" applyAlignment="1">
      <alignment vertical="center" shrinkToFit="1"/>
    </xf>
    <xf numFmtId="0" fontId="7" fillId="0" borderId="16" xfId="1" applyFont="1" applyFill="1" applyBorder="1" applyAlignment="1">
      <alignment horizontal="distributed" vertical="center"/>
    </xf>
    <xf numFmtId="38" fontId="6" fillId="3" borderId="92" xfId="2" applyFont="1" applyFill="1" applyBorder="1" applyAlignment="1">
      <alignment vertical="center" shrinkToFit="1"/>
    </xf>
    <xf numFmtId="181" fontId="6" fillId="0" borderId="15" xfId="2" applyNumberFormat="1" applyFont="1" applyFill="1" applyBorder="1" applyAlignment="1">
      <alignment vertical="center" shrinkToFit="1"/>
    </xf>
    <xf numFmtId="181" fontId="6" fillId="0" borderId="13" xfId="2" applyNumberFormat="1" applyFont="1" applyFill="1" applyBorder="1" applyAlignment="1">
      <alignment vertical="center" shrinkToFit="1"/>
    </xf>
    <xf numFmtId="181" fontId="6" fillId="0" borderId="16" xfId="2" applyNumberFormat="1" applyFont="1" applyFill="1" applyBorder="1" applyAlignment="1">
      <alignment vertical="center" shrinkToFit="1"/>
    </xf>
    <xf numFmtId="181" fontId="6" fillId="0" borderId="19" xfId="2" applyNumberFormat="1" applyFont="1" applyFill="1" applyBorder="1" applyAlignment="1">
      <alignment vertical="center" shrinkToFit="1"/>
    </xf>
    <xf numFmtId="0" fontId="7" fillId="0" borderId="20" xfId="1" applyFont="1" applyFill="1" applyBorder="1" applyAlignment="1">
      <alignment horizontal="distributed" vertical="center"/>
    </xf>
    <xf numFmtId="38" fontId="6" fillId="3" borderId="93" xfId="2" applyFont="1" applyFill="1" applyBorder="1" applyAlignment="1">
      <alignment vertical="center" shrinkToFit="1"/>
    </xf>
    <xf numFmtId="181" fontId="6" fillId="0" borderId="21" xfId="2" applyNumberFormat="1" applyFont="1" applyFill="1" applyBorder="1" applyAlignment="1">
      <alignment vertical="center" shrinkToFit="1"/>
    </xf>
    <xf numFmtId="181" fontId="6" fillId="0" borderId="18" xfId="2" applyNumberFormat="1" applyFont="1" applyFill="1" applyBorder="1" applyAlignment="1">
      <alignment vertical="center" shrinkToFit="1"/>
    </xf>
    <xf numFmtId="181" fontId="6" fillId="0" borderId="20" xfId="2" applyNumberFormat="1" applyFont="1" applyFill="1" applyBorder="1" applyAlignment="1">
      <alignment vertical="center" shrinkToFit="1"/>
    </xf>
    <xf numFmtId="181" fontId="6" fillId="0" borderId="46" xfId="2" applyNumberFormat="1" applyFont="1" applyFill="1" applyBorder="1" applyAlignment="1">
      <alignment vertical="center" shrinkToFit="1"/>
    </xf>
    <xf numFmtId="0" fontId="7" fillId="3" borderId="32" xfId="1" applyFont="1" applyFill="1" applyBorder="1" applyAlignment="1">
      <alignment horizontal="distributed" vertical="center"/>
    </xf>
    <xf numFmtId="38" fontId="6" fillId="3" borderId="48" xfId="2" applyFont="1" applyFill="1" applyBorder="1" applyAlignment="1">
      <alignment vertical="center" shrinkToFit="1"/>
    </xf>
    <xf numFmtId="38" fontId="6" fillId="3" borderId="81" xfId="2" applyFont="1" applyFill="1" applyBorder="1" applyAlignment="1">
      <alignment vertical="center" shrinkToFit="1"/>
    </xf>
    <xf numFmtId="38" fontId="6" fillId="3" borderId="4" xfId="2" applyFont="1" applyFill="1" applyBorder="1" applyAlignment="1">
      <alignment vertical="center" shrinkToFit="1"/>
    </xf>
    <xf numFmtId="38" fontId="6" fillId="3" borderId="32" xfId="2" applyFont="1" applyFill="1" applyBorder="1" applyAlignment="1">
      <alignment vertical="center" shrinkToFit="1"/>
    </xf>
    <xf numFmtId="0" fontId="7" fillId="0" borderId="6" xfId="1" applyFont="1" applyFill="1" applyBorder="1" applyAlignment="1">
      <alignment horizontal="distributed" vertical="center"/>
    </xf>
    <xf numFmtId="38" fontId="6" fillId="3" borderId="122" xfId="2" applyFont="1" applyFill="1" applyBorder="1" applyAlignment="1">
      <alignment vertical="center" shrinkToFit="1"/>
    </xf>
    <xf numFmtId="181" fontId="6" fillId="0" borderId="35" xfId="2" applyNumberFormat="1" applyFont="1" applyFill="1" applyBorder="1" applyAlignment="1">
      <alignment vertical="center" shrinkToFit="1"/>
    </xf>
    <xf numFmtId="181" fontId="6" fillId="0" borderId="5" xfId="2" applyNumberFormat="1" applyFont="1" applyFill="1" applyBorder="1" applyAlignment="1">
      <alignment vertical="center" shrinkToFit="1"/>
    </xf>
    <xf numFmtId="6" fontId="7" fillId="0" borderId="16" xfId="5" applyFont="1" applyFill="1" applyBorder="1" applyAlignment="1">
      <alignment horizontal="distributed" vertical="center"/>
    </xf>
    <xf numFmtId="38" fontId="6" fillId="3" borderId="94" xfId="2" applyFont="1" applyFill="1" applyBorder="1" applyAlignment="1">
      <alignment vertical="center" shrinkToFit="1"/>
    </xf>
    <xf numFmtId="181" fontId="6" fillId="0" borderId="26" xfId="2" applyNumberFormat="1" applyFont="1" applyFill="1" applyBorder="1" applyAlignment="1">
      <alignment vertical="center" shrinkToFit="1"/>
    </xf>
    <xf numFmtId="181" fontId="6" fillId="0" borderId="25" xfId="2" applyNumberFormat="1" applyFont="1" applyFill="1" applyBorder="1" applyAlignment="1">
      <alignment vertical="center" shrinkToFit="1"/>
    </xf>
    <xf numFmtId="0" fontId="6" fillId="0" borderId="37" xfId="1" applyFont="1" applyBorder="1" applyAlignment="1">
      <alignment horizontal="center" vertical="center" textRotation="255"/>
    </xf>
    <xf numFmtId="0" fontId="7" fillId="3" borderId="32" xfId="1" applyFont="1" applyFill="1" applyBorder="1" applyAlignment="1">
      <alignment horizontal="center" vertical="center"/>
    </xf>
    <xf numFmtId="38" fontId="6" fillId="3" borderId="49" xfId="2" applyFont="1" applyFill="1" applyBorder="1" applyAlignment="1">
      <alignment vertical="center" shrinkToFit="1"/>
    </xf>
    <xf numFmtId="38" fontId="6" fillId="3" borderId="28" xfId="2" applyFont="1" applyFill="1" applyBorder="1" applyAlignment="1">
      <alignment vertical="center" shrinkToFit="1"/>
    </xf>
    <xf numFmtId="0" fontId="7" fillId="0" borderId="50" xfId="1" applyFont="1" applyFill="1" applyBorder="1" applyAlignment="1">
      <alignment vertical="center"/>
    </xf>
    <xf numFmtId="0" fontId="7" fillId="0" borderId="52" xfId="1" applyFont="1" applyFill="1" applyBorder="1" applyAlignment="1">
      <alignment horizontal="center" vertical="center"/>
    </xf>
    <xf numFmtId="0" fontId="7" fillId="0" borderId="45" xfId="1" applyFont="1" applyFill="1" applyBorder="1" applyAlignment="1">
      <alignment horizontal="center" vertical="center"/>
    </xf>
    <xf numFmtId="0" fontId="7" fillId="0" borderId="46"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42"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41" xfId="1" applyFont="1" applyFill="1" applyBorder="1" applyAlignment="1">
      <alignment horizontal="center" vertical="center"/>
    </xf>
    <xf numFmtId="0" fontId="7" fillId="8" borderId="47" xfId="1" applyFont="1" applyFill="1" applyBorder="1" applyAlignment="1">
      <alignment horizontal="center" vertical="center"/>
    </xf>
    <xf numFmtId="0" fontId="7" fillId="8" borderId="57" xfId="1" applyFont="1" applyFill="1" applyBorder="1" applyAlignment="1">
      <alignment horizontal="center" vertical="center"/>
    </xf>
    <xf numFmtId="182" fontId="7" fillId="8" borderId="64" xfId="1" applyNumberFormat="1" applyFont="1" applyFill="1" applyBorder="1" applyAlignment="1">
      <alignment vertical="center"/>
    </xf>
    <xf numFmtId="182" fontId="7" fillId="8" borderId="33" xfId="1" applyNumberFormat="1" applyFont="1" applyFill="1" applyBorder="1" applyAlignment="1">
      <alignment vertical="center"/>
    </xf>
    <xf numFmtId="182" fontId="7" fillId="8" borderId="30" xfId="1" applyNumberFormat="1" applyFont="1" applyFill="1" applyBorder="1" applyAlignment="1">
      <alignment vertical="center"/>
    </xf>
    <xf numFmtId="182" fontId="7" fillId="8" borderId="32" xfId="1" applyNumberFormat="1" applyFont="1" applyFill="1" applyBorder="1" applyAlignment="1">
      <alignment vertical="center"/>
    </xf>
    <xf numFmtId="0" fontId="7" fillId="0" borderId="34" xfId="1" applyFont="1" applyFill="1" applyBorder="1" applyAlignment="1">
      <alignment horizontal="center" vertical="center" textRotation="255" wrapText="1"/>
    </xf>
    <xf numFmtId="0" fontId="7" fillId="8" borderId="43" xfId="1" applyFont="1" applyFill="1" applyBorder="1" applyAlignment="1">
      <alignment horizontal="center" vertical="center"/>
    </xf>
    <xf numFmtId="182" fontId="7" fillId="8" borderId="44" xfId="1" applyNumberFormat="1" applyFont="1" applyFill="1" applyBorder="1" applyAlignment="1">
      <alignment vertical="center"/>
    </xf>
    <xf numFmtId="182" fontId="7" fillId="8" borderId="40" xfId="1" applyNumberFormat="1" applyFont="1" applyFill="1" applyBorder="1" applyAlignment="1">
      <alignment vertical="center"/>
    </xf>
    <xf numFmtId="182" fontId="7" fillId="8" borderId="39" xfId="1" applyNumberFormat="1" applyFont="1" applyFill="1" applyBorder="1" applyAlignment="1">
      <alignment vertical="center"/>
    </xf>
    <xf numFmtId="182" fontId="7" fillId="8" borderId="43" xfId="1" applyNumberFormat="1" applyFont="1" applyFill="1" applyBorder="1" applyAlignment="1">
      <alignment vertical="center"/>
    </xf>
    <xf numFmtId="0" fontId="7" fillId="0" borderId="34" xfId="1" applyFont="1" applyFill="1" applyBorder="1" applyAlignment="1">
      <alignment horizontal="center" vertical="center" textRotation="255"/>
    </xf>
    <xf numFmtId="182" fontId="7" fillId="0" borderId="44" xfId="1" applyNumberFormat="1" applyFont="1" applyFill="1" applyBorder="1" applyAlignment="1">
      <alignment vertical="center"/>
    </xf>
    <xf numFmtId="182" fontId="7" fillId="0" borderId="40" xfId="1" applyNumberFormat="1" applyFont="1" applyFill="1" applyBorder="1" applyAlignment="1">
      <alignment vertical="center"/>
    </xf>
    <xf numFmtId="182" fontId="7" fillId="0" borderId="39" xfId="1" applyNumberFormat="1" applyFont="1" applyFill="1" applyBorder="1" applyAlignment="1">
      <alignment vertical="center"/>
    </xf>
    <xf numFmtId="182" fontId="7" fillId="0" borderId="43" xfId="1" applyNumberFormat="1" applyFont="1" applyFill="1" applyBorder="1" applyAlignment="1">
      <alignment vertical="center"/>
    </xf>
    <xf numFmtId="0" fontId="2" fillId="0" borderId="36" xfId="1" applyFill="1" applyBorder="1" applyAlignment="1">
      <alignment horizontal="center" vertical="center" textRotation="255" wrapText="1"/>
    </xf>
    <xf numFmtId="182" fontId="7" fillId="0" borderId="17" xfId="1" applyNumberFormat="1" applyFont="1" applyFill="1" applyBorder="1" applyAlignment="1">
      <alignment vertical="center"/>
    </xf>
    <xf numFmtId="182" fontId="7" fillId="0" borderId="19" xfId="1" applyNumberFormat="1" applyFont="1" applyFill="1" applyBorder="1" applyAlignment="1">
      <alignment vertical="center"/>
    </xf>
    <xf numFmtId="182" fontId="7" fillId="0" borderId="15" xfId="1" applyNumberFormat="1" applyFont="1" applyFill="1" applyBorder="1" applyAlignment="1">
      <alignment vertical="center"/>
    </xf>
    <xf numFmtId="182" fontId="7" fillId="0" borderId="16" xfId="1" applyNumberFormat="1" applyFont="1" applyFill="1" applyBorder="1" applyAlignment="1">
      <alignment vertical="center"/>
    </xf>
    <xf numFmtId="0" fontId="8" fillId="0" borderId="36" xfId="1" applyFont="1" applyFill="1" applyBorder="1" applyAlignment="1">
      <alignment horizontal="center" vertical="distributed" textRotation="255"/>
    </xf>
    <xf numFmtId="0" fontId="2" fillId="0" borderId="37" xfId="1" applyFill="1" applyBorder="1" applyAlignment="1">
      <alignment horizontal="center" vertical="center" textRotation="255" wrapText="1"/>
    </xf>
    <xf numFmtId="182" fontId="7" fillId="0" borderId="42" xfId="1" applyNumberFormat="1" applyFont="1" applyFill="1" applyBorder="1" applyAlignment="1">
      <alignment vertical="center"/>
    </xf>
    <xf numFmtId="182" fontId="7" fillId="0" borderId="27" xfId="1" applyNumberFormat="1" applyFont="1" applyFill="1" applyBorder="1" applyAlignment="1">
      <alignment vertical="center"/>
    </xf>
    <xf numFmtId="0" fontId="7" fillId="0" borderId="34" xfId="1" applyFont="1" applyFill="1" applyBorder="1" applyAlignment="1">
      <alignment horizontal="center" vertical="center" textRotation="255"/>
    </xf>
    <xf numFmtId="0" fontId="7" fillId="8" borderId="6" xfId="1" applyFont="1" applyFill="1" applyBorder="1" applyAlignment="1">
      <alignment horizontal="center" vertical="center"/>
    </xf>
    <xf numFmtId="182" fontId="7" fillId="8" borderId="35" xfId="1" applyNumberFormat="1" applyFont="1" applyFill="1" applyBorder="1" applyAlignment="1">
      <alignment vertical="center"/>
    </xf>
    <xf numFmtId="182" fontId="7" fillId="8" borderId="9" xfId="1" applyNumberFormat="1" applyFont="1" applyFill="1" applyBorder="1" applyAlignment="1">
      <alignment vertical="center"/>
    </xf>
    <xf numFmtId="0" fontId="2" fillId="0" borderId="36" xfId="1" applyFill="1" applyBorder="1" applyAlignment="1">
      <alignment horizontal="center" vertical="center" textRotation="255"/>
    </xf>
    <xf numFmtId="0" fontId="2" fillId="0" borderId="37" xfId="1" applyFill="1" applyBorder="1" applyAlignment="1">
      <alignment horizontal="center" vertical="center" textRotation="255"/>
    </xf>
    <xf numFmtId="0" fontId="7" fillId="0" borderId="41" xfId="1" applyFont="1" applyFill="1" applyBorder="1" applyAlignment="1">
      <alignment horizontal="distributed" vertical="center"/>
    </xf>
    <xf numFmtId="182" fontId="7" fillId="0" borderId="26" xfId="1" applyNumberFormat="1" applyFont="1" applyFill="1" applyBorder="1" applyAlignment="1">
      <alignment vertical="center"/>
    </xf>
    <xf numFmtId="182" fontId="7" fillId="0" borderId="41" xfId="1" applyNumberFormat="1" applyFont="1" applyFill="1" applyBorder="1" applyAlignment="1">
      <alignment vertical="center"/>
    </xf>
    <xf numFmtId="0" fontId="3" fillId="0" borderId="34" xfId="1" applyFont="1" applyFill="1" applyBorder="1" applyAlignment="1">
      <alignment horizontal="center" vertical="center" textRotation="255"/>
    </xf>
    <xf numFmtId="182" fontId="7" fillId="9" borderId="44" xfId="1" applyNumberFormat="1" applyFont="1" applyFill="1" applyBorder="1" applyAlignment="1">
      <alignment vertical="center"/>
    </xf>
    <xf numFmtId="182" fontId="7" fillId="9" borderId="40" xfId="1" applyNumberFormat="1" applyFont="1" applyFill="1" applyBorder="1" applyAlignment="1">
      <alignment vertical="center"/>
    </xf>
    <xf numFmtId="0" fontId="3" fillId="0" borderId="36" xfId="1" applyFont="1" applyFill="1" applyBorder="1" applyAlignment="1">
      <alignment horizontal="center" vertical="center" textRotation="255"/>
    </xf>
    <xf numFmtId="0" fontId="2" fillId="0" borderId="37" xfId="1" applyFill="1" applyBorder="1" applyAlignment="1">
      <alignment horizontal="center" vertical="center" textRotation="255"/>
    </xf>
    <xf numFmtId="0" fontId="7" fillId="8" borderId="41" xfId="1" applyFont="1" applyFill="1" applyBorder="1" applyAlignment="1">
      <alignment horizontal="center" vertical="center"/>
    </xf>
    <xf numFmtId="182" fontId="7" fillId="8" borderId="42" xfId="1" applyNumberFormat="1" applyFont="1" applyFill="1" applyBorder="1" applyAlignment="1">
      <alignment vertical="center"/>
    </xf>
    <xf numFmtId="182" fontId="7" fillId="8" borderId="27" xfId="1" applyNumberFormat="1" applyFont="1" applyFill="1" applyBorder="1" applyAlignment="1">
      <alignment vertical="center"/>
    </xf>
    <xf numFmtId="182" fontId="7" fillId="8" borderId="26" xfId="1" applyNumberFormat="1" applyFont="1" applyFill="1" applyBorder="1" applyAlignment="1">
      <alignment vertical="center"/>
    </xf>
    <xf numFmtId="182" fontId="7" fillId="8" borderId="41" xfId="1" applyNumberFormat="1" applyFont="1" applyFill="1" applyBorder="1" applyAlignment="1">
      <alignment vertical="center"/>
    </xf>
    <xf numFmtId="0" fontId="7" fillId="0" borderId="34" xfId="1" applyFont="1" applyFill="1" applyBorder="1" applyAlignment="1">
      <alignment horizontal="center" vertical="center" wrapText="1"/>
    </xf>
    <xf numFmtId="182" fontId="7" fillId="8" borderId="59" xfId="1" applyNumberFormat="1" applyFont="1" applyFill="1" applyBorder="1" applyAlignment="1">
      <alignment vertical="center"/>
    </xf>
    <xf numFmtId="0" fontId="7" fillId="0" borderId="36" xfId="1" applyFont="1" applyFill="1" applyBorder="1" applyAlignment="1">
      <alignment horizontal="center" vertical="center" wrapText="1"/>
    </xf>
    <xf numFmtId="0" fontId="2" fillId="0" borderId="36" xfId="1" applyFont="1" applyFill="1" applyBorder="1" applyAlignment="1">
      <alignment horizontal="center" vertical="center" textRotation="255" wrapText="1"/>
    </xf>
    <xf numFmtId="0" fontId="2" fillId="0" borderId="37" xfId="1" applyFont="1" applyFill="1" applyBorder="1" applyAlignment="1">
      <alignment horizontal="center" vertical="center" textRotation="255" wrapText="1"/>
    </xf>
    <xf numFmtId="0" fontId="7" fillId="0" borderId="37" xfId="1" applyFont="1" applyFill="1" applyBorder="1" applyAlignment="1">
      <alignment horizontal="center" vertical="center" wrapText="1"/>
    </xf>
    <xf numFmtId="182" fontId="7" fillId="8" borderId="8" xfId="1" applyNumberFormat="1" applyFont="1" applyFill="1" applyBorder="1" applyAlignment="1">
      <alignment vertical="center"/>
    </xf>
    <xf numFmtId="0" fontId="2" fillId="8" borderId="57" xfId="1" applyFill="1" applyBorder="1" applyAlignment="1">
      <alignment horizontal="center" vertical="center"/>
    </xf>
    <xf numFmtId="0" fontId="7" fillId="8" borderId="79" xfId="1" applyFont="1" applyFill="1" applyBorder="1" applyAlignment="1">
      <alignment horizontal="center" vertical="center"/>
    </xf>
    <xf numFmtId="182" fontId="7" fillId="8" borderId="37" xfId="1" applyNumberFormat="1" applyFont="1" applyFill="1" applyBorder="1" applyAlignment="1">
      <alignment vertical="center"/>
    </xf>
    <xf numFmtId="182" fontId="7" fillId="8" borderId="77" xfId="1" applyNumberFormat="1" applyFont="1" applyFill="1" applyBorder="1" applyAlignment="1">
      <alignment vertical="center"/>
    </xf>
    <xf numFmtId="182" fontId="7" fillId="8" borderId="28" xfId="1" applyNumberFormat="1" applyFont="1" applyFill="1" applyBorder="1" applyAlignment="1">
      <alignment vertical="center"/>
    </xf>
    <xf numFmtId="182" fontId="7" fillId="8" borderId="79" xfId="1" applyNumberFormat="1" applyFont="1" applyFill="1" applyBorder="1" applyAlignment="1">
      <alignment vertical="center"/>
    </xf>
    <xf numFmtId="49" fontId="7" fillId="0" borderId="67" xfId="1" applyNumberFormat="1" applyFont="1" applyBorder="1" applyAlignment="1">
      <alignment vertical="center"/>
    </xf>
    <xf numFmtId="49" fontId="8" fillId="0" borderId="69" xfId="1" applyNumberFormat="1" applyFont="1" applyBorder="1" applyAlignment="1">
      <alignment horizontal="right" vertical="center"/>
    </xf>
    <xf numFmtId="49" fontId="7" fillId="3" borderId="48" xfId="1" applyNumberFormat="1" applyFont="1" applyFill="1" applyBorder="1" applyAlignment="1">
      <alignment horizontal="center" vertical="center"/>
    </xf>
    <xf numFmtId="49" fontId="7" fillId="0" borderId="52" xfId="1" applyNumberFormat="1" applyFont="1" applyFill="1" applyBorder="1" applyAlignment="1">
      <alignment horizontal="center" vertical="center"/>
    </xf>
    <xf numFmtId="49" fontId="7" fillId="0" borderId="35"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7" fillId="0" borderId="7" xfId="1" applyNumberFormat="1" applyFont="1" applyFill="1" applyBorder="1" applyAlignment="1">
      <alignment horizontal="center" vertical="center"/>
    </xf>
    <xf numFmtId="49" fontId="7" fillId="0" borderId="4" xfId="1" applyNumberFormat="1" applyFont="1" applyFill="1" applyBorder="1" applyAlignment="1">
      <alignment horizontal="center" vertical="center"/>
    </xf>
    <xf numFmtId="49" fontId="7" fillId="0" borderId="5" xfId="1" applyNumberFormat="1" applyFont="1" applyFill="1" applyBorder="1" applyAlignment="1">
      <alignment horizontal="center" vertical="center"/>
    </xf>
    <xf numFmtId="49" fontId="7" fillId="0" borderId="4" xfId="1" applyNumberFormat="1" applyFont="1" applyFill="1" applyBorder="1" applyAlignment="1">
      <alignment vertical="center"/>
    </xf>
    <xf numFmtId="49" fontId="7" fillId="0" borderId="80" xfId="1" applyNumberFormat="1" applyFont="1" applyFill="1" applyBorder="1" applyAlignment="1">
      <alignment horizontal="center" vertical="center"/>
    </xf>
    <xf numFmtId="49" fontId="7" fillId="0" borderId="0" xfId="1" applyNumberFormat="1" applyFont="1" applyFill="1" applyAlignment="1">
      <alignment horizontal="center" vertical="center"/>
    </xf>
    <xf numFmtId="49" fontId="7" fillId="0" borderId="0" xfId="1" applyNumberFormat="1" applyFont="1" applyAlignment="1">
      <alignment horizontal="center" vertical="center"/>
    </xf>
    <xf numFmtId="0" fontId="7" fillId="0" borderId="56" xfId="1" applyFont="1" applyBorder="1" applyAlignment="1">
      <alignment vertical="center"/>
    </xf>
    <xf numFmtId="0" fontId="7" fillId="0" borderId="76" xfId="1" applyFont="1" applyBorder="1" applyAlignment="1">
      <alignment vertical="center"/>
    </xf>
    <xf numFmtId="0" fontId="7" fillId="3" borderId="49" xfId="1" applyFont="1" applyFill="1" applyBorder="1" applyAlignment="1">
      <alignment horizontal="center" vertical="center"/>
    </xf>
    <xf numFmtId="49" fontId="7" fillId="0" borderId="24" xfId="1" applyNumberFormat="1" applyFont="1" applyFill="1" applyBorder="1" applyAlignment="1">
      <alignment horizontal="center" vertical="center"/>
    </xf>
    <xf numFmtId="0" fontId="7" fillId="0" borderId="24" xfId="1" applyFont="1" applyFill="1" applyBorder="1" applyAlignment="1">
      <alignment vertical="center"/>
    </xf>
    <xf numFmtId="0" fontId="7" fillId="0" borderId="77" xfId="1" applyFont="1" applyFill="1" applyBorder="1" applyAlignment="1">
      <alignment horizontal="center" vertical="center"/>
    </xf>
    <xf numFmtId="38" fontId="7" fillId="0" borderId="34" xfId="2" applyFont="1" applyFill="1" applyBorder="1" applyAlignment="1">
      <alignment horizontal="center" vertical="center" wrapText="1"/>
    </xf>
    <xf numFmtId="38" fontId="7" fillId="3" borderId="57" xfId="2" applyFont="1" applyFill="1" applyBorder="1" applyAlignment="1">
      <alignment horizontal="center" vertical="center"/>
    </xf>
    <xf numFmtId="38" fontId="7" fillId="3" borderId="90" xfId="2" applyFont="1" applyFill="1" applyBorder="1" applyAlignment="1">
      <alignment vertical="center" shrinkToFit="1"/>
    </xf>
    <xf numFmtId="38" fontId="7" fillId="3" borderId="81" xfId="2" applyFont="1" applyFill="1" applyBorder="1" applyAlignment="1">
      <alignment vertical="center" shrinkToFit="1"/>
    </xf>
    <xf numFmtId="38" fontId="7" fillId="3" borderId="4" xfId="2" applyFont="1" applyFill="1" applyBorder="1" applyAlignment="1">
      <alignment vertical="center" shrinkToFit="1"/>
    </xf>
    <xf numFmtId="38" fontId="7" fillId="3" borderId="82" xfId="2" applyFont="1" applyFill="1" applyBorder="1" applyAlignment="1">
      <alignment vertical="center" shrinkToFit="1"/>
    </xf>
    <xf numFmtId="38" fontId="7" fillId="3" borderId="80" xfId="2" applyFont="1" applyFill="1" applyBorder="1" applyAlignment="1">
      <alignment vertical="center" shrinkToFit="1"/>
    </xf>
    <xf numFmtId="38" fontId="7" fillId="0" borderId="0" xfId="2" applyFont="1" applyAlignment="1">
      <alignment vertical="center"/>
    </xf>
    <xf numFmtId="38" fontId="7" fillId="0" borderId="36" xfId="2" applyFont="1" applyFill="1" applyBorder="1" applyAlignment="1">
      <alignment horizontal="center" vertical="center" wrapText="1"/>
    </xf>
    <xf numFmtId="0" fontId="7" fillId="0" borderId="53" xfId="1" applyFont="1" applyBorder="1" applyAlignment="1">
      <alignment vertical="center"/>
    </xf>
    <xf numFmtId="38" fontId="7" fillId="3" borderId="122" xfId="2" applyFont="1" applyFill="1" applyBorder="1" applyAlignment="1">
      <alignment vertical="center" shrinkToFit="1"/>
    </xf>
    <xf numFmtId="181" fontId="7" fillId="0" borderId="35" xfId="2" applyNumberFormat="1" applyFont="1" applyBorder="1" applyAlignment="1">
      <alignment vertical="center" shrinkToFit="1"/>
    </xf>
    <xf numFmtId="181" fontId="7" fillId="0" borderId="5" xfId="2" applyNumberFormat="1" applyFont="1" applyBorder="1" applyAlignment="1">
      <alignment vertical="center" shrinkToFit="1"/>
    </xf>
    <xf numFmtId="181" fontId="7" fillId="0" borderId="5" xfId="2" applyNumberFormat="1" applyFont="1" applyFill="1" applyBorder="1" applyAlignment="1">
      <alignment vertical="center" shrinkToFit="1"/>
    </xf>
    <xf numFmtId="181" fontId="12" fillId="0" borderId="0" xfId="1" applyNumberFormat="1" applyFont="1" applyAlignment="1">
      <alignment vertical="center"/>
    </xf>
    <xf numFmtId="181" fontId="7" fillId="0" borderId="6" xfId="2" applyNumberFormat="1" applyFont="1" applyBorder="1" applyAlignment="1">
      <alignment vertical="center" shrinkToFit="1"/>
    </xf>
    <xf numFmtId="181" fontId="7" fillId="0" borderId="9" xfId="2" applyNumberFormat="1" applyFont="1" applyBorder="1" applyAlignment="1">
      <alignment vertical="center" shrinkToFit="1"/>
    </xf>
    <xf numFmtId="38" fontId="7" fillId="3" borderId="92" xfId="2" applyFont="1" applyFill="1" applyBorder="1" applyAlignment="1">
      <alignment vertical="center" shrinkToFit="1"/>
    </xf>
    <xf numFmtId="181" fontId="7" fillId="0" borderId="14" xfId="2" applyNumberFormat="1" applyFont="1" applyBorder="1" applyAlignment="1">
      <alignment vertical="center" shrinkToFit="1"/>
    </xf>
    <xf numFmtId="181" fontId="7" fillId="0" borderId="12" xfId="2" applyNumberFormat="1" applyFont="1" applyBorder="1" applyAlignment="1">
      <alignment vertical="center" shrinkToFit="1"/>
    </xf>
    <xf numFmtId="181" fontId="7" fillId="0" borderId="12" xfId="2" applyNumberFormat="1" applyFont="1" applyFill="1" applyBorder="1" applyAlignment="1">
      <alignment vertical="center" shrinkToFit="1"/>
    </xf>
    <xf numFmtId="181" fontId="7" fillId="0" borderId="75" xfId="2" applyNumberFormat="1" applyFont="1" applyBorder="1" applyAlignment="1">
      <alignment vertical="center" shrinkToFit="1"/>
    </xf>
    <xf numFmtId="181" fontId="7" fillId="0" borderId="19" xfId="2" applyNumberFormat="1" applyFont="1" applyBorder="1" applyAlignment="1">
      <alignment vertical="center" shrinkToFit="1"/>
    </xf>
    <xf numFmtId="38" fontId="7" fillId="0" borderId="37" xfId="2" applyFont="1" applyFill="1" applyBorder="1" applyAlignment="1">
      <alignment horizontal="center" vertical="center" wrapText="1"/>
    </xf>
    <xf numFmtId="38" fontId="7" fillId="3" borderId="49" xfId="2" applyFont="1" applyFill="1" applyBorder="1" applyAlignment="1">
      <alignment vertical="center" shrinkToFit="1"/>
    </xf>
    <xf numFmtId="181" fontId="7" fillId="0" borderId="26" xfId="2" applyNumberFormat="1" applyFont="1" applyBorder="1" applyAlignment="1">
      <alignment vertical="center" shrinkToFit="1"/>
    </xf>
    <xf numFmtId="181" fontId="7" fillId="0" borderId="25" xfId="2" applyNumberFormat="1" applyFont="1" applyBorder="1" applyAlignment="1">
      <alignment vertical="center" shrinkToFit="1"/>
    </xf>
    <xf numFmtId="181" fontId="7" fillId="0" borderId="25" xfId="2" applyNumberFormat="1" applyFont="1" applyFill="1" applyBorder="1" applyAlignment="1">
      <alignment vertical="center" shrinkToFit="1"/>
    </xf>
    <xf numFmtId="181" fontId="7" fillId="0" borderId="41" xfId="2" applyNumberFormat="1" applyFont="1" applyBorder="1" applyAlignment="1">
      <alignment vertical="center" shrinkToFit="1"/>
    </xf>
    <xf numFmtId="181" fontId="7" fillId="0" borderId="77" xfId="2" applyNumberFormat="1" applyFont="1" applyBorder="1" applyAlignment="1">
      <alignment vertical="center" shrinkToFit="1"/>
    </xf>
    <xf numFmtId="38" fontId="3" fillId="3" borderId="47" xfId="2" applyFont="1" applyFill="1" applyBorder="1" applyAlignment="1">
      <alignment horizontal="center" vertical="center"/>
    </xf>
    <xf numFmtId="38" fontId="3" fillId="3" borderId="57" xfId="2" applyFont="1" applyFill="1" applyBorder="1" applyAlignment="1">
      <alignment horizontal="center" vertical="center"/>
    </xf>
    <xf numFmtId="38" fontId="7" fillId="3" borderId="84" xfId="2" applyFont="1" applyFill="1" applyBorder="1" applyAlignment="1">
      <alignment vertical="center" shrinkToFit="1"/>
    </xf>
    <xf numFmtId="38" fontId="7" fillId="3" borderId="14" xfId="2" applyFont="1" applyFill="1" applyBorder="1" applyAlignment="1">
      <alignment vertical="center" shrinkToFit="1"/>
    </xf>
    <xf numFmtId="38" fontId="7" fillId="3" borderId="12" xfId="2" applyFont="1" applyFill="1" applyBorder="1" applyAlignment="1">
      <alignment vertical="center" shrinkToFit="1"/>
    </xf>
    <xf numFmtId="38" fontId="7" fillId="3" borderId="74" xfId="2" applyFont="1" applyFill="1" applyBorder="1" applyAlignment="1">
      <alignment vertical="center" shrinkToFit="1"/>
    </xf>
    <xf numFmtId="38" fontId="3" fillId="0" borderId="6" xfId="2" applyFont="1" applyFill="1" applyBorder="1" applyAlignment="1" applyProtection="1">
      <alignment horizontal="distributed" vertical="center" shrinkToFit="1"/>
    </xf>
    <xf numFmtId="38" fontId="3" fillId="0" borderId="36" xfId="2" applyFont="1" applyBorder="1" applyAlignment="1">
      <alignment horizontal="center" vertical="center" textRotation="255" wrapText="1"/>
    </xf>
    <xf numFmtId="38" fontId="3" fillId="0" borderId="16" xfId="2" applyFont="1" applyFill="1" applyBorder="1" applyAlignment="1" applyProtection="1">
      <alignment horizontal="distributed" vertical="center" shrinkToFit="1"/>
    </xf>
    <xf numFmtId="181" fontId="7" fillId="0" borderId="15" xfId="2" applyNumberFormat="1" applyFont="1" applyBorder="1" applyAlignment="1">
      <alignment vertical="center" shrinkToFit="1"/>
    </xf>
    <xf numFmtId="181" fontId="7" fillId="0" borderId="13" xfId="2" applyNumberFormat="1" applyFont="1" applyBorder="1" applyAlignment="1">
      <alignment vertical="center" shrinkToFit="1"/>
    </xf>
    <xf numFmtId="181" fontId="7" fillId="0" borderId="13" xfId="2" applyNumberFormat="1" applyFont="1" applyFill="1" applyBorder="1" applyAlignment="1">
      <alignment vertical="center" shrinkToFit="1"/>
    </xf>
    <xf numFmtId="38" fontId="3" fillId="0" borderId="37" xfId="2" applyFont="1" applyBorder="1" applyAlignment="1">
      <alignment horizontal="center" vertical="center" textRotation="255" wrapText="1"/>
    </xf>
    <xf numFmtId="38" fontId="7" fillId="3" borderId="94" xfId="2" applyFont="1" applyFill="1" applyBorder="1" applyAlignment="1">
      <alignment vertical="center" shrinkToFit="1"/>
    </xf>
    <xf numFmtId="38" fontId="7" fillId="3" borderId="26" xfId="2" applyFont="1" applyFill="1" applyBorder="1" applyAlignment="1">
      <alignment vertical="center" shrinkToFit="1"/>
    </xf>
    <xf numFmtId="38" fontId="7" fillId="3" borderId="25" xfId="2" applyFont="1" applyFill="1" applyBorder="1" applyAlignment="1">
      <alignment vertical="center" shrinkToFit="1"/>
    </xf>
    <xf numFmtId="38" fontId="7" fillId="3" borderId="27" xfId="2" applyFont="1" applyFill="1" applyBorder="1" applyAlignment="1">
      <alignment vertical="center" shrinkToFit="1"/>
    </xf>
    <xf numFmtId="38" fontId="7" fillId="3" borderId="35" xfId="2" applyFont="1" applyFill="1" applyBorder="1" applyAlignment="1">
      <alignment vertical="center" shrinkToFit="1"/>
    </xf>
    <xf numFmtId="38" fontId="7" fillId="3" borderId="5" xfId="2" applyFont="1" applyFill="1" applyBorder="1" applyAlignment="1">
      <alignment vertical="center" shrinkToFit="1"/>
    </xf>
    <xf numFmtId="38" fontId="7" fillId="3" borderId="9" xfId="2" applyFont="1" applyFill="1" applyBorder="1" applyAlignment="1">
      <alignment vertical="center" shrinkToFit="1"/>
    </xf>
    <xf numFmtId="38" fontId="3" fillId="0" borderId="41" xfId="2" applyFont="1" applyFill="1" applyBorder="1" applyAlignment="1" applyProtection="1">
      <alignment horizontal="distributed" vertical="center" shrinkToFit="1"/>
    </xf>
    <xf numFmtId="181" fontId="7" fillId="0" borderId="27" xfId="2" applyNumberFormat="1" applyFont="1" applyBorder="1" applyAlignment="1">
      <alignment vertical="center" shrinkToFit="1"/>
    </xf>
    <xf numFmtId="38" fontId="7" fillId="3" borderId="91" xfId="2" applyFont="1" applyFill="1" applyBorder="1" applyAlignment="1">
      <alignment vertical="center" shrinkToFit="1"/>
    </xf>
    <xf numFmtId="38" fontId="7" fillId="3" borderId="39" xfId="2" applyFont="1" applyFill="1" applyBorder="1" applyAlignment="1">
      <alignment vertical="center" shrinkToFit="1"/>
    </xf>
    <xf numFmtId="38" fontId="7" fillId="3" borderId="38" xfId="2" applyFont="1" applyFill="1" applyBorder="1" applyAlignment="1">
      <alignment vertical="center" shrinkToFit="1"/>
    </xf>
    <xf numFmtId="38" fontId="7" fillId="3" borderId="40" xfId="2" applyFont="1" applyFill="1" applyBorder="1" applyAlignment="1">
      <alignment vertical="center" shrinkToFit="1"/>
    </xf>
    <xf numFmtId="38" fontId="3" fillId="0" borderId="20" xfId="2" applyFont="1" applyFill="1" applyBorder="1" applyAlignment="1" applyProtection="1">
      <alignment horizontal="distributed" vertical="center" shrinkToFit="1"/>
    </xf>
    <xf numFmtId="38" fontId="7" fillId="3" borderId="93" xfId="2" applyFont="1" applyFill="1" applyBorder="1" applyAlignment="1">
      <alignment vertical="center" shrinkToFit="1"/>
    </xf>
    <xf numFmtId="181" fontId="7" fillId="0" borderId="21" xfId="2" applyNumberFormat="1" applyFont="1" applyBorder="1" applyAlignment="1">
      <alignment vertical="center" shrinkToFit="1"/>
    </xf>
    <xf numFmtId="181" fontId="7" fillId="0" borderId="18" xfId="2" applyNumberFormat="1" applyFont="1" applyBorder="1" applyAlignment="1">
      <alignment vertical="center" shrinkToFit="1"/>
    </xf>
    <xf numFmtId="181" fontId="7" fillId="0" borderId="18" xfId="2" applyNumberFormat="1" applyFont="1" applyFill="1" applyBorder="1" applyAlignment="1">
      <alignment vertical="center" shrinkToFit="1"/>
    </xf>
    <xf numFmtId="181" fontId="7" fillId="0" borderId="46" xfId="2" applyNumberFormat="1" applyFont="1" applyBorder="1" applyAlignment="1">
      <alignment vertical="center" shrinkToFit="1"/>
    </xf>
    <xf numFmtId="38" fontId="19" fillId="0" borderId="34" xfId="2" applyFont="1" applyBorder="1" applyAlignment="1">
      <alignment horizontal="center" vertical="center" textRotation="255" wrapText="1"/>
    </xf>
    <xf numFmtId="38" fontId="19" fillId="0" borderId="36" xfId="2" applyFont="1" applyBorder="1" applyAlignment="1">
      <alignment horizontal="center" vertical="center" textRotation="255" wrapText="1"/>
    </xf>
    <xf numFmtId="38" fontId="19" fillId="0" borderId="37" xfId="2" applyFont="1" applyBorder="1" applyAlignment="1">
      <alignment horizontal="center" vertical="center" textRotation="255" wrapText="1"/>
    </xf>
    <xf numFmtId="38" fontId="3" fillId="0" borderId="20" xfId="2" applyFont="1" applyFill="1" applyBorder="1" applyAlignment="1">
      <alignment horizontal="distributed" vertical="center" shrinkToFit="1"/>
    </xf>
    <xf numFmtId="38" fontId="3" fillId="0" borderId="36" xfId="2" applyFont="1" applyFill="1" applyBorder="1" applyAlignment="1">
      <alignment horizontal="center" vertical="center" textRotation="255" wrapText="1"/>
    </xf>
    <xf numFmtId="38" fontId="3" fillId="0" borderId="37" xfId="2" applyFont="1" applyFill="1" applyBorder="1" applyAlignment="1">
      <alignment horizontal="center" vertical="center" textRotation="255" wrapText="1"/>
    </xf>
    <xf numFmtId="38" fontId="3" fillId="0" borderId="43" xfId="2" applyFont="1" applyFill="1" applyBorder="1" applyAlignment="1">
      <alignment horizontal="distributed" vertical="center" shrinkToFit="1"/>
    </xf>
    <xf numFmtId="0" fontId="7" fillId="0" borderId="68" xfId="1" applyFont="1" applyBorder="1" applyAlignment="1">
      <alignment vertical="center" shrinkToFit="1"/>
    </xf>
    <xf numFmtId="0" fontId="6" fillId="0" borderId="0" xfId="1" applyFont="1" applyAlignment="1">
      <alignment horizontal="center" vertical="center"/>
    </xf>
    <xf numFmtId="49" fontId="6" fillId="0" borderId="67" xfId="1" applyNumberFormat="1" applyFont="1" applyBorder="1" applyAlignment="1">
      <alignment vertical="top"/>
    </xf>
    <xf numFmtId="49" fontId="6" fillId="0" borderId="68" xfId="1" applyNumberFormat="1" applyFont="1" applyBorder="1" applyAlignment="1">
      <alignment horizontal="right" vertical="top" wrapText="1"/>
    </xf>
    <xf numFmtId="0" fontId="2" fillId="0" borderId="69" xfId="1" applyBorder="1" applyAlignment="1">
      <alignment horizontal="right" vertical="top" wrapText="1"/>
    </xf>
    <xf numFmtId="49" fontId="6" fillId="3" borderId="129" xfId="1" applyNumberFormat="1" applyFont="1" applyFill="1" applyBorder="1" applyAlignment="1">
      <alignment horizontal="center" vertical="center"/>
    </xf>
    <xf numFmtId="49" fontId="6" fillId="0" borderId="35" xfId="1" applyNumberFormat="1" applyFont="1" applyFill="1" applyBorder="1" applyAlignment="1">
      <alignment horizontal="center" vertical="center"/>
    </xf>
    <xf numFmtId="49" fontId="6" fillId="0" borderId="5"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49" fontId="6" fillId="0" borderId="7" xfId="1" applyNumberFormat="1" applyFont="1" applyFill="1" applyBorder="1" applyAlignment="1">
      <alignment horizontal="center" vertical="center"/>
    </xf>
    <xf numFmtId="49" fontId="6" fillId="0" borderId="4" xfId="1" applyNumberFormat="1" applyFont="1" applyFill="1" applyBorder="1" applyAlignment="1">
      <alignment horizontal="center" vertical="center"/>
    </xf>
    <xf numFmtId="49" fontId="6" fillId="0" borderId="4" xfId="1" applyNumberFormat="1" applyFont="1" applyFill="1" applyBorder="1" applyAlignment="1">
      <alignment horizontal="center" vertical="center" wrapText="1"/>
    </xf>
    <xf numFmtId="49" fontId="6" fillId="0" borderId="80" xfId="1" applyNumberFormat="1" applyFont="1" applyFill="1" applyBorder="1" applyAlignment="1">
      <alignment horizontal="center" vertical="center"/>
    </xf>
    <xf numFmtId="49" fontId="6" fillId="0" borderId="0" xfId="1" applyNumberFormat="1" applyFont="1" applyAlignment="1">
      <alignment horizontal="center" vertical="center"/>
    </xf>
    <xf numFmtId="0" fontId="6" fillId="0" borderId="76" xfId="1" applyFont="1" applyBorder="1" applyAlignment="1">
      <alignment horizontal="center" vertical="center"/>
    </xf>
    <xf numFmtId="0" fontId="6" fillId="3" borderId="130"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24" xfId="1" applyFont="1" applyFill="1" applyBorder="1" applyAlignment="1">
      <alignment horizontal="center" vertical="center"/>
    </xf>
    <xf numFmtId="49" fontId="6" fillId="0" borderId="24" xfId="1" applyNumberFormat="1" applyFont="1" applyFill="1" applyBorder="1" applyAlignment="1">
      <alignment horizontal="center" vertical="center" wrapText="1"/>
    </xf>
    <xf numFmtId="0" fontId="6" fillId="0" borderId="77" xfId="1" applyFont="1" applyFill="1" applyBorder="1" applyAlignment="1">
      <alignment horizontal="center" vertical="center"/>
    </xf>
    <xf numFmtId="0" fontId="6" fillId="0" borderId="67" xfId="1" applyFont="1" applyFill="1" applyBorder="1" applyAlignment="1">
      <alignment vertical="center"/>
    </xf>
    <xf numFmtId="0" fontId="6" fillId="0" borderId="81" xfId="1" applyFont="1" applyFill="1" applyBorder="1" applyAlignment="1">
      <alignment vertical="center"/>
    </xf>
    <xf numFmtId="0" fontId="6" fillId="0" borderId="6" xfId="1" applyFont="1" applyFill="1" applyBorder="1" applyAlignment="1">
      <alignment horizontal="center" vertical="center"/>
    </xf>
    <xf numFmtId="38" fontId="6" fillId="3" borderId="131" xfId="2" applyFont="1" applyFill="1" applyBorder="1" applyAlignment="1">
      <alignment vertical="center" shrinkToFit="1"/>
    </xf>
    <xf numFmtId="181" fontId="6" fillId="0" borderId="132" xfId="1" applyNumberFormat="1" applyFont="1" applyBorder="1" applyAlignment="1">
      <alignment vertical="center" shrinkToFit="1"/>
    </xf>
    <xf numFmtId="181" fontId="6" fillId="0" borderId="5" xfId="1" applyNumberFormat="1" applyFont="1" applyBorder="1" applyAlignment="1">
      <alignment vertical="center" shrinkToFit="1"/>
    </xf>
    <xf numFmtId="181" fontId="6" fillId="0" borderId="35" xfId="1" applyNumberFormat="1" applyFont="1" applyBorder="1" applyAlignment="1">
      <alignment vertical="center" shrinkToFit="1"/>
    </xf>
    <xf numFmtId="181" fontId="6" fillId="0" borderId="9" xfId="1" applyNumberFormat="1" applyFont="1" applyBorder="1" applyAlignment="1">
      <alignment vertical="center" shrinkToFit="1"/>
    </xf>
    <xf numFmtId="0" fontId="12" fillId="0" borderId="14" xfId="1" applyFont="1" applyFill="1" applyBorder="1" applyAlignment="1">
      <alignment horizontal="center" vertical="center"/>
    </xf>
    <xf numFmtId="0" fontId="6" fillId="0" borderId="16" xfId="1" applyFont="1" applyFill="1" applyBorder="1" applyAlignment="1">
      <alignment horizontal="center" vertical="center"/>
    </xf>
    <xf numFmtId="38" fontId="6" fillId="3" borderId="133" xfId="2" applyFont="1" applyFill="1" applyBorder="1" applyAlignment="1">
      <alignment vertical="center" shrinkToFit="1"/>
    </xf>
    <xf numFmtId="181" fontId="6" fillId="0" borderId="39" xfId="1" applyNumberFormat="1" applyFont="1" applyBorder="1" applyAlignment="1">
      <alignment vertical="center" shrinkToFit="1"/>
    </xf>
    <xf numFmtId="181" fontId="6" fillId="0" borderId="38" xfId="1" applyNumberFormat="1" applyFont="1" applyBorder="1" applyAlignment="1">
      <alignment vertical="center" shrinkToFit="1"/>
    </xf>
    <xf numFmtId="181" fontId="6" fillId="0" borderId="40" xfId="1" applyNumberFormat="1" applyFont="1" applyBorder="1" applyAlignment="1">
      <alignment vertical="center" shrinkToFit="1"/>
    </xf>
    <xf numFmtId="0" fontId="6" fillId="0" borderId="73" xfId="1" applyFont="1" applyFill="1" applyBorder="1" applyAlignment="1">
      <alignment horizontal="right" vertical="center"/>
    </xf>
    <xf numFmtId="0" fontId="6" fillId="0" borderId="14" xfId="1" applyFont="1" applyFill="1" applyBorder="1" applyAlignment="1">
      <alignment horizontal="right" vertical="center"/>
    </xf>
    <xf numFmtId="0" fontId="6" fillId="3" borderId="20" xfId="1" applyFont="1" applyFill="1" applyBorder="1" applyAlignment="1">
      <alignment horizontal="center" vertical="center"/>
    </xf>
    <xf numFmtId="38" fontId="6" fillId="3" borderId="134" xfId="2" applyFont="1" applyFill="1" applyBorder="1" applyAlignment="1">
      <alignment vertical="center" shrinkToFit="1"/>
    </xf>
    <xf numFmtId="0" fontId="6" fillId="3" borderId="21" xfId="1" applyFont="1" applyFill="1" applyBorder="1" applyAlignment="1">
      <alignment vertical="center" shrinkToFit="1"/>
    </xf>
    <xf numFmtId="0" fontId="6" fillId="3" borderId="18" xfId="1" applyFont="1" applyFill="1" applyBorder="1" applyAlignment="1">
      <alignment vertical="center" shrinkToFit="1"/>
    </xf>
    <xf numFmtId="0" fontId="6" fillId="3" borderId="46" xfId="1" applyFont="1" applyFill="1" applyBorder="1" applyAlignment="1">
      <alignment vertical="center" shrinkToFit="1"/>
    </xf>
    <xf numFmtId="181" fontId="6" fillId="0" borderId="15" xfId="1" applyNumberFormat="1" applyFont="1" applyBorder="1" applyAlignment="1">
      <alignment vertical="center" shrinkToFit="1"/>
    </xf>
    <xf numFmtId="181" fontId="6" fillId="0" borderId="13" xfId="1" applyNumberFormat="1" applyFont="1" applyBorder="1" applyAlignment="1">
      <alignment vertical="center" shrinkToFit="1"/>
    </xf>
    <xf numFmtId="181" fontId="6" fillId="0" borderId="19" xfId="1" applyNumberFormat="1" applyFont="1" applyBorder="1" applyAlignment="1">
      <alignment vertical="center" shrinkToFit="1"/>
    </xf>
    <xf numFmtId="0" fontId="6" fillId="0" borderId="56" xfId="1" applyFont="1" applyFill="1" applyBorder="1" applyAlignment="1">
      <alignment horizontal="right" vertical="center"/>
    </xf>
    <xf numFmtId="0" fontId="6" fillId="0" borderId="28" xfId="1" applyFont="1" applyFill="1" applyBorder="1" applyAlignment="1">
      <alignment horizontal="right" vertical="center"/>
    </xf>
    <xf numFmtId="0" fontId="6" fillId="3" borderId="41" xfId="1" applyFont="1" applyFill="1" applyBorder="1" applyAlignment="1">
      <alignment horizontal="center" vertical="center"/>
    </xf>
    <xf numFmtId="38" fontId="6" fillId="3" borderId="135" xfId="2" applyFont="1" applyFill="1" applyBorder="1" applyAlignment="1">
      <alignment vertical="center" shrinkToFit="1"/>
    </xf>
    <xf numFmtId="0" fontId="6" fillId="3" borderId="26" xfId="1" applyFont="1" applyFill="1" applyBorder="1" applyAlignment="1">
      <alignment vertical="center" shrinkToFit="1"/>
    </xf>
    <xf numFmtId="0" fontId="6" fillId="3" borderId="25" xfId="1" applyFont="1" applyFill="1" applyBorder="1" applyAlignment="1">
      <alignment vertical="center" shrinkToFit="1"/>
    </xf>
    <xf numFmtId="0" fontId="6" fillId="3" borderId="27" xfId="1" applyFont="1" applyFill="1" applyBorder="1" applyAlignment="1">
      <alignment vertical="center" shrinkToFit="1"/>
    </xf>
    <xf numFmtId="0" fontId="6" fillId="0" borderId="73" xfId="1" applyFont="1" applyFill="1" applyBorder="1" applyAlignment="1">
      <alignment vertical="center"/>
    </xf>
    <xf numFmtId="0" fontId="6" fillId="0" borderId="43" xfId="1" applyFont="1" applyFill="1" applyBorder="1" applyAlignment="1">
      <alignment horizontal="center" vertical="center"/>
    </xf>
    <xf numFmtId="38" fontId="6" fillId="3" borderId="136" xfId="2" applyFont="1" applyFill="1" applyBorder="1" applyAlignment="1">
      <alignment vertical="center" shrinkToFit="1"/>
    </xf>
    <xf numFmtId="181" fontId="6" fillId="0" borderId="39" xfId="1" applyNumberFormat="1" applyFont="1" applyFill="1" applyBorder="1" applyAlignment="1">
      <alignment vertical="center" shrinkToFit="1"/>
    </xf>
    <xf numFmtId="0" fontId="6" fillId="0" borderId="0" xfId="1" applyFont="1" applyBorder="1" applyAlignment="1">
      <alignment vertical="center"/>
    </xf>
    <xf numFmtId="0" fontId="6" fillId="0" borderId="0" xfId="1" applyFont="1" applyBorder="1" applyAlignment="1">
      <alignment horizontal="right" vertical="center"/>
    </xf>
    <xf numFmtId="0" fontId="6" fillId="0" borderId="0" xfId="1" applyFont="1" applyBorder="1" applyAlignment="1">
      <alignment horizontal="center" vertical="center"/>
    </xf>
    <xf numFmtId="49" fontId="6" fillId="0" borderId="67" xfId="1" applyNumberFormat="1" applyFont="1" applyBorder="1" applyAlignment="1">
      <alignment horizontal="right" vertical="center"/>
    </xf>
    <xf numFmtId="49" fontId="6" fillId="0" borderId="68" xfId="1" applyNumberFormat="1" applyFont="1" applyBorder="1" applyAlignment="1">
      <alignment horizontal="right" vertical="center"/>
    </xf>
    <xf numFmtId="49" fontId="6" fillId="0" borderId="69" xfId="1" applyNumberFormat="1" applyFont="1" applyBorder="1" applyAlignment="1">
      <alignment horizontal="right" vertical="top"/>
    </xf>
    <xf numFmtId="49" fontId="6" fillId="0" borderId="132" xfId="1" applyNumberFormat="1" applyFont="1" applyFill="1" applyBorder="1" applyAlignment="1">
      <alignment horizontal="center" vertical="center"/>
    </xf>
    <xf numFmtId="0" fontId="6" fillId="0" borderId="56" xfId="1" applyFont="1" applyBorder="1" applyAlignment="1">
      <alignment vertical="center"/>
    </xf>
    <xf numFmtId="0" fontId="6" fillId="0" borderId="78" xfId="1" applyFont="1" applyBorder="1" applyAlignment="1">
      <alignment vertical="center"/>
    </xf>
    <xf numFmtId="0" fontId="6" fillId="0" borderId="137" xfId="1" applyFont="1" applyFill="1" applyBorder="1" applyAlignment="1">
      <alignment horizontal="center" vertical="center"/>
    </xf>
    <xf numFmtId="0" fontId="6" fillId="0" borderId="67" xfId="1" applyFont="1" applyFill="1" applyBorder="1" applyAlignment="1">
      <alignment horizontal="center" vertical="center" wrapText="1"/>
    </xf>
    <xf numFmtId="38" fontId="6" fillId="3" borderId="129" xfId="2" applyFont="1" applyFill="1" applyBorder="1" applyAlignment="1">
      <alignment vertical="center" shrinkToFit="1"/>
    </xf>
    <xf numFmtId="181" fontId="6" fillId="0" borderId="0" xfId="1" applyNumberFormat="1" applyFont="1" applyBorder="1" applyAlignment="1">
      <alignment vertical="center" shrinkToFit="1"/>
    </xf>
    <xf numFmtId="181" fontId="6" fillId="0" borderId="12" xfId="1" applyNumberFormat="1" applyFont="1" applyBorder="1" applyAlignment="1">
      <alignment vertical="center" shrinkToFit="1"/>
    </xf>
    <xf numFmtId="181" fontId="6" fillId="0" borderId="12" xfId="2" applyNumberFormat="1" applyFont="1" applyBorder="1" applyAlignment="1">
      <alignment vertical="center" shrinkToFit="1"/>
    </xf>
    <xf numFmtId="181" fontId="6" fillId="0" borderId="5" xfId="2" applyNumberFormat="1" applyFont="1" applyBorder="1" applyAlignment="1">
      <alignment vertical="center" shrinkToFit="1"/>
    </xf>
    <xf numFmtId="181" fontId="6" fillId="0" borderId="6" xfId="1" applyNumberFormat="1" applyFont="1" applyBorder="1" applyAlignment="1">
      <alignment vertical="center" shrinkToFit="1"/>
    </xf>
    <xf numFmtId="0" fontId="6" fillId="0" borderId="41" xfId="1" applyFont="1" applyFill="1" applyBorder="1" applyAlignment="1">
      <alignment horizontal="center" vertical="center"/>
    </xf>
    <xf numFmtId="0" fontId="6" fillId="3" borderId="135" xfId="1" applyFont="1" applyFill="1" applyBorder="1" applyAlignment="1">
      <alignment vertical="center" shrinkToFit="1"/>
    </xf>
    <xf numFmtId="181" fontId="6" fillId="0" borderId="85" xfId="1" applyNumberFormat="1" applyFont="1" applyBorder="1" applyAlignment="1">
      <alignment vertical="center" shrinkToFit="1"/>
    </xf>
    <xf numFmtId="181" fontId="6" fillId="0" borderId="25" xfId="1" applyNumberFormat="1" applyFont="1" applyBorder="1" applyAlignment="1">
      <alignment vertical="center" shrinkToFit="1"/>
    </xf>
    <xf numFmtId="181" fontId="6" fillId="0" borderId="41" xfId="1" applyNumberFormat="1" applyFont="1" applyBorder="1" applyAlignment="1">
      <alignment vertical="center" shrinkToFit="1"/>
    </xf>
    <xf numFmtId="181" fontId="6" fillId="0" borderId="27" xfId="1" applyNumberFormat="1" applyFont="1" applyBorder="1" applyAlignment="1">
      <alignment vertical="center" shrinkToFit="1"/>
    </xf>
    <xf numFmtId="181" fontId="6" fillId="0" borderId="7" xfId="1" applyNumberFormat="1" applyFont="1" applyBorder="1" applyAlignment="1">
      <alignment vertical="center" shrinkToFit="1"/>
    </xf>
    <xf numFmtId="181" fontId="6" fillId="0" borderId="138" xfId="1" applyNumberFormat="1" applyFont="1" applyBorder="1" applyAlignment="1">
      <alignment vertical="center" shrinkToFit="1"/>
    </xf>
    <xf numFmtId="0" fontId="6" fillId="3" borderId="130" xfId="1" applyFont="1" applyFill="1" applyBorder="1" applyAlignment="1">
      <alignment vertical="center" shrinkToFit="1"/>
    </xf>
    <xf numFmtId="181" fontId="6" fillId="0" borderId="78" xfId="1" applyNumberFormat="1" applyFont="1" applyBorder="1" applyAlignment="1">
      <alignment vertical="center" shrinkToFit="1"/>
    </xf>
    <xf numFmtId="181" fontId="6" fillId="0" borderId="24" xfId="1" applyNumberFormat="1" applyFont="1" applyBorder="1" applyAlignment="1">
      <alignment vertical="center" shrinkToFit="1"/>
    </xf>
    <xf numFmtId="181" fontId="6" fillId="0" borderId="139" xfId="1" applyNumberFormat="1" applyFont="1" applyBorder="1" applyAlignment="1">
      <alignment vertical="center" shrinkToFit="1"/>
    </xf>
    <xf numFmtId="0" fontId="6" fillId="0" borderId="0" xfId="1" applyFont="1" applyFill="1" applyAlignment="1">
      <alignment horizontal="center" vertical="center"/>
    </xf>
    <xf numFmtId="49" fontId="6" fillId="0" borderId="67" xfId="1" applyNumberFormat="1" applyFont="1" applyFill="1" applyBorder="1" applyAlignment="1">
      <alignment horizontal="right" vertical="center"/>
    </xf>
    <xf numFmtId="49" fontId="6" fillId="0" borderId="68" xfId="1" applyNumberFormat="1" applyFont="1" applyFill="1" applyBorder="1" applyAlignment="1">
      <alignment horizontal="right" vertical="center"/>
    </xf>
    <xf numFmtId="49" fontId="6" fillId="0" borderId="69" xfId="1" applyNumberFormat="1" applyFont="1" applyFill="1" applyBorder="1" applyAlignment="1">
      <alignment horizontal="right" vertical="top"/>
    </xf>
    <xf numFmtId="49" fontId="6" fillId="0" borderId="129" xfId="1" applyNumberFormat="1" applyFont="1" applyFill="1" applyBorder="1" applyAlignment="1">
      <alignment horizontal="center" vertical="center"/>
    </xf>
    <xf numFmtId="0" fontId="6" fillId="0" borderId="76" xfId="1" applyFont="1" applyFill="1" applyBorder="1" applyAlignment="1">
      <alignment horizontal="center" vertical="center"/>
    </xf>
    <xf numFmtId="0" fontId="6" fillId="0" borderId="130" xfId="1" applyFont="1" applyFill="1" applyBorder="1" applyAlignment="1">
      <alignment horizontal="center" vertical="center"/>
    </xf>
    <xf numFmtId="0" fontId="7" fillId="0" borderId="67" xfId="1" applyFont="1" applyFill="1" applyBorder="1" applyAlignment="1">
      <alignment horizontal="center" vertical="center" wrapText="1"/>
    </xf>
    <xf numFmtId="0" fontId="6" fillId="3" borderId="82" xfId="1" applyFont="1" applyFill="1" applyBorder="1" applyAlignment="1">
      <alignment horizontal="center" vertical="center"/>
    </xf>
    <xf numFmtId="0" fontId="12" fillId="3" borderId="69" xfId="1" applyFont="1" applyFill="1" applyBorder="1" applyAlignment="1">
      <alignment horizontal="center" vertical="center"/>
    </xf>
    <xf numFmtId="0" fontId="6" fillId="3" borderId="68" xfId="1" applyFont="1" applyFill="1" applyBorder="1" applyAlignment="1">
      <alignment vertical="center" shrinkToFit="1"/>
    </xf>
    <xf numFmtId="0" fontId="6" fillId="3" borderId="4" xfId="1" applyFont="1" applyFill="1" applyBorder="1" applyAlignment="1">
      <alignment vertical="center" shrinkToFit="1"/>
    </xf>
    <xf numFmtId="38" fontId="6" fillId="3" borderId="5" xfId="2" applyFont="1" applyFill="1" applyBorder="1" applyAlignment="1">
      <alignment vertical="center" shrinkToFit="1"/>
    </xf>
    <xf numFmtId="0" fontId="6" fillId="3" borderId="5" xfId="1" applyFont="1" applyFill="1" applyBorder="1" applyAlignment="1">
      <alignment vertical="center" shrinkToFit="1"/>
    </xf>
    <xf numFmtId="0" fontId="6" fillId="3" borderId="9" xfId="1" applyFont="1" applyFill="1" applyBorder="1" applyAlignment="1">
      <alignment vertical="center" shrinkToFit="1"/>
    </xf>
    <xf numFmtId="0" fontId="7" fillId="0" borderId="73" xfId="1" applyFont="1" applyFill="1" applyBorder="1" applyAlignment="1">
      <alignment horizontal="center" vertical="center" wrapText="1"/>
    </xf>
    <xf numFmtId="0" fontId="6" fillId="0" borderId="16" xfId="1" applyFont="1" applyBorder="1" applyAlignment="1">
      <alignment horizontal="center" vertical="center"/>
    </xf>
    <xf numFmtId="181" fontId="6" fillId="0" borderId="72" xfId="1" applyNumberFormat="1" applyFont="1" applyBorder="1" applyAlignment="1">
      <alignment vertical="center" shrinkToFit="1"/>
    </xf>
    <xf numFmtId="181" fontId="6" fillId="0" borderId="13" xfId="2" applyNumberFormat="1" applyFont="1" applyBorder="1" applyAlignment="1">
      <alignment vertical="center" shrinkToFit="1"/>
    </xf>
    <xf numFmtId="0" fontId="7" fillId="0" borderId="56" xfId="1" applyFont="1" applyFill="1" applyBorder="1" applyAlignment="1">
      <alignment horizontal="center" vertical="center" wrapText="1"/>
    </xf>
    <xf numFmtId="0" fontId="6" fillId="0" borderId="41" xfId="1" applyFont="1" applyBorder="1" applyAlignment="1">
      <alignment horizontal="center" vertical="center"/>
    </xf>
    <xf numFmtId="0" fontId="12" fillId="0" borderId="65" xfId="1" applyFont="1" applyBorder="1" applyAlignment="1">
      <alignment horizontal="center" vertical="center"/>
    </xf>
    <xf numFmtId="38" fontId="6" fillId="3" borderId="130" xfId="2" applyFont="1" applyFill="1" applyBorder="1" applyAlignment="1">
      <alignment vertical="center" shrinkToFit="1"/>
    </xf>
    <xf numFmtId="0" fontId="6" fillId="3" borderId="38" xfId="1" applyFont="1" applyFill="1" applyBorder="1" applyAlignment="1">
      <alignment vertical="center" shrinkToFit="1"/>
    </xf>
    <xf numFmtId="0" fontId="6" fillId="3" borderId="40" xfId="1" applyFont="1" applyFill="1" applyBorder="1" applyAlignment="1">
      <alignment vertical="center" shrinkToFit="1"/>
    </xf>
    <xf numFmtId="0" fontId="4" fillId="0" borderId="78" xfId="1" applyNumberFormat="1" applyFont="1" applyFill="1" applyBorder="1" applyAlignment="1">
      <alignment vertical="center"/>
    </xf>
    <xf numFmtId="0" fontId="4" fillId="0" borderId="0" xfId="1" applyNumberFormat="1" applyFont="1" applyFill="1" applyBorder="1" applyAlignment="1">
      <alignment vertical="center"/>
    </xf>
    <xf numFmtId="0" fontId="12" fillId="0" borderId="0" xfId="2" applyNumberFormat="1" applyFont="1" applyFill="1" applyAlignment="1">
      <alignment vertical="center"/>
    </xf>
    <xf numFmtId="0" fontId="12" fillId="0" borderId="0" xfId="1" applyNumberFormat="1" applyFont="1" applyFill="1" applyAlignment="1">
      <alignment vertical="center"/>
    </xf>
    <xf numFmtId="0" fontId="12" fillId="0" borderId="78" xfId="1" applyNumberFormat="1" applyFont="1" applyFill="1" applyBorder="1" applyAlignment="1">
      <alignment horizontal="right" vertical="center"/>
    </xf>
    <xf numFmtId="0" fontId="12" fillId="0" borderId="0" xfId="1" applyNumberFormat="1" applyFont="1" applyAlignment="1">
      <alignment vertical="center"/>
    </xf>
    <xf numFmtId="0" fontId="7" fillId="0" borderId="50" xfId="1" applyNumberFormat="1" applyFont="1" applyFill="1" applyBorder="1" applyAlignment="1">
      <alignment vertical="center"/>
    </xf>
    <xf numFmtId="0" fontId="2" fillId="0" borderId="2" xfId="1" applyNumberFormat="1" applyFill="1" applyBorder="1" applyAlignment="1">
      <alignment vertical="center"/>
    </xf>
    <xf numFmtId="0" fontId="7" fillId="0" borderId="47" xfId="1" applyNumberFormat="1" applyFont="1" applyFill="1" applyBorder="1" applyAlignment="1">
      <alignment horizontal="center" vertical="center"/>
    </xf>
    <xf numFmtId="0" fontId="7" fillId="0" borderId="29" xfId="1" applyNumberFormat="1" applyFont="1" applyFill="1" applyBorder="1" applyAlignment="1">
      <alignment horizontal="center" vertical="center"/>
    </xf>
    <xf numFmtId="0" fontId="7" fillId="0" borderId="57" xfId="1" applyNumberFormat="1" applyFont="1" applyFill="1" applyBorder="1" applyAlignment="1">
      <alignment horizontal="center" vertical="center"/>
    </xf>
    <xf numFmtId="0" fontId="7" fillId="0" borderId="52"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0" fontId="7" fillId="0" borderId="53" xfId="1" applyNumberFormat="1" applyFont="1" applyFill="1" applyBorder="1" applyAlignment="1">
      <alignment horizontal="center" vertical="center"/>
    </xf>
    <xf numFmtId="0" fontId="7" fillId="0" borderId="0" xfId="1" applyNumberFormat="1" applyFont="1" applyFill="1" applyBorder="1" applyAlignment="1">
      <alignment horizontal="center" vertical="center"/>
    </xf>
    <xf numFmtId="0" fontId="7" fillId="0" borderId="90" xfId="1" applyNumberFormat="1" applyFont="1" applyFill="1" applyBorder="1" applyAlignment="1">
      <alignment horizontal="center" vertical="center"/>
    </xf>
    <xf numFmtId="0" fontId="2" fillId="0" borderId="70" xfId="1" applyNumberFormat="1" applyFill="1" applyBorder="1" applyAlignment="1">
      <alignment vertical="center"/>
    </xf>
    <xf numFmtId="0" fontId="2" fillId="0" borderId="10" xfId="1" applyNumberFormat="1" applyFill="1" applyBorder="1" applyAlignment="1">
      <alignment vertical="center"/>
    </xf>
    <xf numFmtId="0" fontId="7" fillId="0" borderId="67" xfId="1" applyNumberFormat="1" applyFont="1" applyFill="1" applyBorder="1" applyAlignment="1">
      <alignment horizontal="center" vertical="center" shrinkToFit="1"/>
    </xf>
    <xf numFmtId="0" fontId="7" fillId="0" borderId="29" xfId="1" applyNumberFormat="1" applyFont="1" applyFill="1" applyBorder="1" applyAlignment="1">
      <alignment horizontal="center" vertical="center" shrinkToFit="1"/>
    </xf>
    <xf numFmtId="0" fontId="7" fillId="0" borderId="57" xfId="1" applyNumberFormat="1" applyFont="1" applyFill="1" applyBorder="1" applyAlignment="1">
      <alignment horizontal="center" vertical="center" shrinkToFit="1"/>
    </xf>
    <xf numFmtId="0" fontId="7" fillId="0" borderId="68" xfId="1" applyNumberFormat="1" applyFont="1" applyFill="1" applyBorder="1" applyAlignment="1">
      <alignment horizontal="center" vertical="center" shrinkToFit="1"/>
    </xf>
    <xf numFmtId="0" fontId="7" fillId="0" borderId="0" xfId="1" applyNumberFormat="1" applyFont="1" applyFill="1" applyBorder="1" applyAlignment="1">
      <alignment horizontal="center" vertical="center" shrinkToFit="1"/>
    </xf>
    <xf numFmtId="0" fontId="7" fillId="0" borderId="90" xfId="1" applyNumberFormat="1" applyFont="1" applyFill="1" applyBorder="1" applyAlignment="1">
      <alignment horizontal="center" vertical="center" wrapText="1"/>
    </xf>
    <xf numFmtId="0" fontId="7" fillId="0" borderId="57" xfId="1" applyNumberFormat="1" applyFont="1" applyFill="1" applyBorder="1" applyAlignment="1">
      <alignment horizontal="center" vertical="center" wrapText="1"/>
    </xf>
    <xf numFmtId="0" fontId="2" fillId="0" borderId="54" xfId="1" applyNumberFormat="1" applyFill="1" applyBorder="1" applyAlignment="1">
      <alignment vertical="center"/>
    </xf>
    <xf numFmtId="0" fontId="2" fillId="0" borderId="22" xfId="1" applyNumberFormat="1" applyFill="1" applyBorder="1" applyAlignment="1">
      <alignment vertical="center"/>
    </xf>
    <xf numFmtId="0" fontId="7" fillId="0" borderId="56" xfId="1" applyNumberFormat="1" applyFont="1" applyFill="1" applyBorder="1" applyAlignment="1">
      <alignment horizontal="center" vertical="center"/>
    </xf>
    <xf numFmtId="0" fontId="7" fillId="0" borderId="90" xfId="1" applyNumberFormat="1" applyFont="1" applyFill="1" applyBorder="1" applyAlignment="1">
      <alignment horizontal="center" vertical="center" wrapText="1"/>
    </xf>
    <xf numFmtId="0" fontId="7" fillId="0" borderId="49" xfId="1" applyNumberFormat="1" applyFont="1" applyFill="1" applyBorder="1" applyAlignment="1">
      <alignment horizontal="center" vertical="center"/>
    </xf>
    <xf numFmtId="0" fontId="7" fillId="0" borderId="49" xfId="1"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7" fillId="0" borderId="48" xfId="1" applyNumberFormat="1" applyFont="1" applyFill="1" applyBorder="1" applyAlignment="1">
      <alignment horizontal="center" vertical="center"/>
    </xf>
    <xf numFmtId="0" fontId="7" fillId="0" borderId="69" xfId="1" applyNumberFormat="1" applyFont="1" applyFill="1" applyBorder="1" applyAlignment="1">
      <alignment horizontal="center" vertical="center"/>
    </xf>
    <xf numFmtId="38" fontId="3" fillId="3" borderId="140" xfId="2" applyFont="1" applyFill="1" applyBorder="1" applyAlignment="1">
      <alignment horizontal="center" vertical="center"/>
    </xf>
    <xf numFmtId="38" fontId="3" fillId="3" borderId="141" xfId="2" applyFont="1" applyFill="1" applyBorder="1" applyAlignment="1">
      <alignment horizontal="center" vertical="center"/>
    </xf>
    <xf numFmtId="38" fontId="7" fillId="3" borderId="140" xfId="2" applyFont="1" applyFill="1" applyBorder="1" applyAlignment="1">
      <alignment vertical="center"/>
    </xf>
    <xf numFmtId="38" fontId="7" fillId="3" borderId="142" xfId="2" applyFont="1" applyFill="1" applyBorder="1" applyAlignment="1">
      <alignment vertical="center"/>
    </xf>
    <xf numFmtId="38" fontId="7" fillId="3" borderId="141" xfId="2" applyFont="1" applyFill="1" applyBorder="1" applyAlignment="1">
      <alignment vertical="center"/>
    </xf>
    <xf numFmtId="38" fontId="7" fillId="0" borderId="0" xfId="2" applyFont="1" applyFill="1" applyBorder="1" applyAlignment="1">
      <alignment vertical="center"/>
    </xf>
    <xf numFmtId="38" fontId="6" fillId="0" borderId="43" xfId="2" applyFont="1" applyFill="1" applyBorder="1" applyAlignment="1" applyProtection="1">
      <alignment horizontal="distributed" vertical="center" shrinkToFit="1"/>
    </xf>
    <xf numFmtId="181" fontId="7" fillId="0" borderId="44" xfId="2" applyNumberFormat="1" applyFont="1" applyBorder="1" applyAlignment="1">
      <alignment vertical="center"/>
    </xf>
    <xf numFmtId="181" fontId="7" fillId="0" borderId="40" xfId="2" applyNumberFormat="1" applyFont="1" applyBorder="1" applyAlignment="1">
      <alignment vertical="center"/>
    </xf>
    <xf numFmtId="181" fontId="7" fillId="0" borderId="39" xfId="2" applyNumberFormat="1" applyFont="1" applyBorder="1" applyAlignment="1">
      <alignment vertical="center"/>
    </xf>
    <xf numFmtId="181" fontId="7" fillId="0" borderId="43" xfId="2" applyNumberFormat="1" applyFont="1" applyBorder="1" applyAlignment="1">
      <alignment vertical="center"/>
    </xf>
    <xf numFmtId="38" fontId="6" fillId="0" borderId="16" xfId="2" applyFont="1" applyFill="1" applyBorder="1" applyAlignment="1" applyProtection="1">
      <alignment horizontal="distributed" vertical="center" shrinkToFit="1"/>
    </xf>
    <xf numFmtId="181" fontId="7" fillId="0" borderId="17" xfId="2" applyNumberFormat="1" applyFont="1" applyBorder="1" applyAlignment="1">
      <alignment vertical="center"/>
    </xf>
    <xf numFmtId="181" fontId="7" fillId="0" borderId="15" xfId="2" applyNumberFormat="1" applyFont="1" applyBorder="1" applyAlignment="1">
      <alignment vertical="center"/>
    </xf>
    <xf numFmtId="38" fontId="6" fillId="3" borderId="41" xfId="2" applyFont="1" applyFill="1" applyBorder="1" applyAlignment="1" applyProtection="1">
      <alignment horizontal="center" vertical="center"/>
    </xf>
    <xf numFmtId="38" fontId="7" fillId="3" borderId="42" xfId="2" applyFont="1" applyFill="1" applyBorder="1" applyAlignment="1">
      <alignment vertical="center"/>
    </xf>
    <xf numFmtId="38" fontId="7" fillId="3" borderId="25" xfId="2" applyFont="1" applyFill="1" applyBorder="1" applyAlignment="1">
      <alignment vertical="center"/>
    </xf>
    <xf numFmtId="38" fontId="7" fillId="3" borderId="27" xfId="2" applyFont="1" applyFill="1" applyBorder="1" applyAlignment="1">
      <alignment vertical="center"/>
    </xf>
    <xf numFmtId="38" fontId="7" fillId="3" borderId="41" xfId="2" applyFont="1" applyFill="1" applyBorder="1" applyAlignment="1">
      <alignment vertical="center"/>
    </xf>
    <xf numFmtId="38" fontId="7" fillId="3" borderId="26" xfId="2" applyFont="1" applyFill="1" applyBorder="1" applyAlignment="1">
      <alignment vertical="center"/>
    </xf>
    <xf numFmtId="38" fontId="6" fillId="3" borderId="6" xfId="2" applyFont="1" applyFill="1" applyBorder="1" applyAlignment="1" applyProtection="1">
      <alignment horizontal="center" vertical="center"/>
    </xf>
    <xf numFmtId="38" fontId="7" fillId="3" borderId="8" xfId="2" applyFont="1" applyFill="1" applyBorder="1" applyAlignment="1">
      <alignment vertical="center"/>
    </xf>
    <xf numFmtId="38" fontId="7" fillId="3" borderId="5" xfId="2" applyFont="1" applyFill="1" applyBorder="1" applyAlignment="1">
      <alignment vertical="center"/>
    </xf>
    <xf numFmtId="38" fontId="7" fillId="3" borderId="9" xfId="2" applyFont="1" applyFill="1" applyBorder="1" applyAlignment="1">
      <alignment vertical="center"/>
    </xf>
    <xf numFmtId="38" fontId="7" fillId="3" borderId="6" xfId="2" applyFont="1" applyFill="1" applyBorder="1" applyAlignment="1">
      <alignment vertical="center"/>
    </xf>
    <xf numFmtId="38" fontId="7" fillId="3" borderId="35" xfId="2" applyFont="1" applyFill="1" applyBorder="1" applyAlignment="1">
      <alignment vertical="center"/>
    </xf>
    <xf numFmtId="38" fontId="6" fillId="0" borderId="41" xfId="2" applyFont="1" applyFill="1" applyBorder="1" applyAlignment="1" applyProtection="1">
      <alignment horizontal="distributed" vertical="center" shrinkToFit="1"/>
    </xf>
    <xf numFmtId="181" fontId="7" fillId="0" borderId="42" xfId="2" applyNumberFormat="1" applyFont="1" applyBorder="1" applyAlignment="1">
      <alignment vertical="center"/>
    </xf>
    <xf numFmtId="181" fontId="7" fillId="0" borderId="25" xfId="2" applyNumberFormat="1" applyFont="1" applyBorder="1" applyAlignment="1">
      <alignment vertical="center"/>
    </xf>
    <xf numFmtId="181" fontId="7" fillId="0" borderId="27" xfId="2" applyNumberFormat="1" applyFont="1" applyBorder="1" applyAlignment="1">
      <alignment vertical="center"/>
    </xf>
    <xf numFmtId="181" fontId="7" fillId="0" borderId="26" xfId="2" applyNumberFormat="1" applyFont="1" applyBorder="1" applyAlignment="1">
      <alignment vertical="center"/>
    </xf>
    <xf numFmtId="181" fontId="7" fillId="0" borderId="41" xfId="2" applyNumberFormat="1" applyFont="1" applyBorder="1" applyAlignment="1">
      <alignment vertical="center"/>
    </xf>
    <xf numFmtId="38" fontId="6" fillId="3" borderId="43" xfId="2" applyFont="1" applyFill="1" applyBorder="1" applyAlignment="1" applyProtection="1">
      <alignment horizontal="center" vertical="center"/>
    </xf>
    <xf numFmtId="38" fontId="7" fillId="3" borderId="44" xfId="2" applyFont="1" applyFill="1" applyBorder="1" applyAlignment="1">
      <alignment vertical="center"/>
    </xf>
    <xf numFmtId="38" fontId="7" fillId="3" borderId="38" xfId="2" applyFont="1" applyFill="1" applyBorder="1" applyAlignment="1">
      <alignment vertical="center"/>
    </xf>
    <xf numFmtId="38" fontId="7" fillId="3" borderId="40" xfId="2" applyFont="1" applyFill="1" applyBorder="1" applyAlignment="1">
      <alignment vertical="center"/>
    </xf>
    <xf numFmtId="38" fontId="7" fillId="3" borderId="43" xfId="2" applyFont="1" applyFill="1" applyBorder="1" applyAlignment="1">
      <alignment vertical="center"/>
    </xf>
    <xf numFmtId="38" fontId="7" fillId="3" borderId="39" xfId="2" applyFont="1" applyFill="1" applyBorder="1" applyAlignment="1">
      <alignment vertical="center"/>
    </xf>
    <xf numFmtId="38" fontId="6" fillId="0" borderId="20" xfId="2" applyFont="1" applyFill="1" applyBorder="1" applyAlignment="1" applyProtection="1">
      <alignment horizontal="distributed" vertical="center" shrinkToFit="1"/>
    </xf>
    <xf numFmtId="181" fontId="7" fillId="0" borderId="45" xfId="2" applyNumberFormat="1" applyFont="1" applyBorder="1" applyAlignment="1">
      <alignment vertical="center"/>
    </xf>
    <xf numFmtId="181" fontId="7" fillId="0" borderId="21" xfId="2" applyNumberFormat="1" applyFont="1" applyBorder="1" applyAlignment="1">
      <alignment vertical="center"/>
    </xf>
    <xf numFmtId="38" fontId="6" fillId="0" borderId="16" xfId="2" applyFont="1" applyFill="1" applyBorder="1" applyAlignment="1">
      <alignment horizontal="distributed" vertical="center" shrinkToFit="1"/>
    </xf>
    <xf numFmtId="38" fontId="6" fillId="0" borderId="41" xfId="2" applyFont="1" applyFill="1" applyBorder="1" applyAlignment="1">
      <alignment horizontal="distributed" vertical="center" shrinkToFit="1"/>
    </xf>
    <xf numFmtId="181" fontId="7" fillId="0" borderId="0" xfId="1" applyNumberFormat="1" applyFont="1" applyAlignment="1">
      <alignment vertical="center"/>
    </xf>
    <xf numFmtId="38" fontId="6" fillId="0" borderId="20" xfId="2" applyFont="1" applyFill="1" applyBorder="1" applyAlignment="1">
      <alignment horizontal="distributed" vertical="center" shrinkToFit="1"/>
    </xf>
    <xf numFmtId="38" fontId="6" fillId="0" borderId="27" xfId="2" applyFont="1" applyFill="1" applyBorder="1" applyAlignment="1">
      <alignment horizontal="distributed" vertical="center" shrinkToFit="1"/>
    </xf>
    <xf numFmtId="38" fontId="7" fillId="0" borderId="0" xfId="2" applyFont="1" applyBorder="1" applyAlignment="1">
      <alignment vertical="center"/>
    </xf>
    <xf numFmtId="38" fontId="6" fillId="3" borderId="47" xfId="2" applyFont="1" applyFill="1" applyBorder="1" applyAlignment="1" applyProtection="1">
      <alignment horizontal="center" vertical="center"/>
    </xf>
    <xf numFmtId="38" fontId="6" fillId="3" borderId="57" xfId="2" applyFont="1" applyFill="1" applyBorder="1" applyAlignment="1" applyProtection="1">
      <alignment horizontal="center" vertical="center"/>
    </xf>
    <xf numFmtId="38" fontId="7" fillId="3" borderId="64" xfId="2" applyFont="1" applyFill="1" applyBorder="1" applyAlignment="1">
      <alignment vertical="center"/>
    </xf>
    <xf numFmtId="38" fontId="7" fillId="3" borderId="31" xfId="2" applyFont="1" applyFill="1" applyBorder="1" applyAlignment="1">
      <alignment vertical="center"/>
    </xf>
    <xf numFmtId="38" fontId="7" fillId="3" borderId="33" xfId="2" applyFont="1" applyFill="1" applyBorder="1" applyAlignment="1">
      <alignment vertical="center"/>
    </xf>
    <xf numFmtId="38" fontId="7" fillId="3" borderId="32" xfId="2" applyFont="1" applyFill="1" applyBorder="1" applyAlignment="1">
      <alignment vertical="center"/>
    </xf>
    <xf numFmtId="38" fontId="7" fillId="3" borderId="30" xfId="2" applyFont="1" applyFill="1" applyBorder="1" applyAlignment="1">
      <alignment vertical="center"/>
    </xf>
    <xf numFmtId="38" fontId="16" fillId="0" borderId="34" xfId="2" applyFont="1" applyBorder="1" applyAlignment="1">
      <alignment horizontal="center" vertical="center" textRotation="255" wrapText="1"/>
    </xf>
    <xf numFmtId="38" fontId="6" fillId="0" borderId="43" xfId="2" applyFont="1" applyFill="1" applyBorder="1" applyAlignment="1">
      <alignment horizontal="distributed" vertical="center" shrinkToFit="1"/>
    </xf>
    <xf numFmtId="181" fontId="7" fillId="0" borderId="8" xfId="2" applyNumberFormat="1" applyFont="1" applyBorder="1" applyAlignment="1">
      <alignment vertical="center"/>
    </xf>
    <xf numFmtId="181" fontId="7" fillId="0" borderId="35" xfId="2" applyNumberFormat="1" applyFont="1" applyBorder="1" applyAlignment="1">
      <alignment vertical="center"/>
    </xf>
    <xf numFmtId="38" fontId="16" fillId="0" borderId="37" xfId="2" applyFont="1" applyBorder="1" applyAlignment="1">
      <alignment horizontal="center" vertical="center" textRotation="255" wrapText="1"/>
    </xf>
    <xf numFmtId="0" fontId="12" fillId="0" borderId="0" xfId="2" applyNumberFormat="1" applyFont="1" applyAlignment="1">
      <alignment vertical="center"/>
    </xf>
    <xf numFmtId="0" fontId="12" fillId="0" borderId="0" xfId="1" applyNumberFormat="1" applyFont="1" applyBorder="1" applyAlignment="1">
      <alignment vertical="center"/>
    </xf>
    <xf numFmtId="0" fontId="4" fillId="0" borderId="78" xfId="1" applyFont="1" applyFill="1" applyBorder="1" applyAlignment="1">
      <alignment vertical="center"/>
    </xf>
    <xf numFmtId="187" fontId="6" fillId="0" borderId="0" xfId="2" applyNumberFormat="1" applyFont="1" applyFill="1" applyAlignment="1">
      <alignment vertical="center"/>
    </xf>
    <xf numFmtId="187" fontId="6" fillId="0" borderId="0" xfId="2" applyNumberFormat="1" applyFont="1" applyAlignment="1">
      <alignment vertical="center"/>
    </xf>
    <xf numFmtId="0" fontId="6" fillId="0" borderId="67" xfId="1" applyFont="1" applyBorder="1" applyAlignment="1">
      <alignment vertical="center"/>
    </xf>
    <xf numFmtId="0" fontId="6" fillId="0" borderId="68" xfId="1" applyFont="1" applyBorder="1" applyAlignment="1">
      <alignment vertical="center"/>
    </xf>
    <xf numFmtId="0" fontId="6" fillId="0" borderId="52" xfId="1" applyFont="1" applyBorder="1" applyAlignment="1">
      <alignment horizontal="center" vertical="center"/>
    </xf>
    <xf numFmtId="0" fontId="6" fillId="0" borderId="7" xfId="1" applyFont="1" applyBorder="1" applyAlignment="1">
      <alignment horizontal="center" vertical="center"/>
    </xf>
    <xf numFmtId="0" fontId="6" fillId="0" borderId="53" xfId="1" applyFont="1" applyBorder="1" applyAlignment="1">
      <alignment horizontal="center" vertical="center"/>
    </xf>
    <xf numFmtId="0" fontId="6" fillId="8" borderId="52" xfId="1" applyFont="1" applyFill="1" applyBorder="1" applyAlignment="1">
      <alignment horizontal="center" vertical="center"/>
    </xf>
    <xf numFmtId="0" fontId="6" fillId="8" borderId="7" xfId="1" applyFont="1" applyFill="1" applyBorder="1" applyAlignment="1">
      <alignment horizontal="center" vertical="center"/>
    </xf>
    <xf numFmtId="0" fontId="6" fillId="8" borderId="53" xfId="1" applyFont="1" applyFill="1" applyBorder="1" applyAlignment="1">
      <alignment horizontal="center" vertical="center"/>
    </xf>
    <xf numFmtId="0" fontId="6" fillId="0" borderId="56" xfId="1" applyFont="1" applyBorder="1" applyAlignment="1">
      <alignment vertical="center" wrapText="1"/>
    </xf>
    <xf numFmtId="0" fontId="6" fillId="0" borderId="78" xfId="1" applyFont="1" applyBorder="1" applyAlignment="1">
      <alignment vertical="top"/>
    </xf>
    <xf numFmtId="0" fontId="7" fillId="0" borderId="42" xfId="1" applyFont="1" applyBorder="1" applyAlignment="1">
      <alignment horizontal="center" vertical="distributed" textRotation="255"/>
    </xf>
    <xf numFmtId="0" fontId="7" fillId="0" borderId="25" xfId="1" applyFont="1" applyBorder="1" applyAlignment="1">
      <alignment horizontal="center" vertical="distributed" textRotation="255"/>
    </xf>
    <xf numFmtId="187" fontId="7" fillId="0" borderId="27" xfId="2" applyNumberFormat="1" applyFont="1" applyBorder="1" applyAlignment="1">
      <alignment horizontal="center" vertical="distributed" textRotation="255"/>
    </xf>
    <xf numFmtId="0" fontId="7" fillId="0" borderId="42" xfId="1" applyFont="1" applyFill="1" applyBorder="1" applyAlignment="1">
      <alignment horizontal="center" vertical="distributed" textRotation="255"/>
    </xf>
    <xf numFmtId="187" fontId="7" fillId="0" borderId="27" xfId="2" applyNumberFormat="1" applyFont="1" applyFill="1" applyBorder="1" applyAlignment="1">
      <alignment horizontal="center" vertical="distributed" textRotation="255"/>
    </xf>
    <xf numFmtId="0" fontId="6" fillId="0" borderId="0" xfId="1" applyFont="1" applyAlignment="1">
      <alignment horizontal="center" vertical="distributed" textRotation="255"/>
    </xf>
    <xf numFmtId="0" fontId="7" fillId="8" borderId="42" xfId="1" applyFont="1" applyFill="1" applyBorder="1" applyAlignment="1">
      <alignment horizontal="center" vertical="distributed" textRotation="255"/>
    </xf>
    <xf numFmtId="0" fontId="7" fillId="8" borderId="25" xfId="1" applyFont="1" applyFill="1" applyBorder="1" applyAlignment="1">
      <alignment horizontal="center" vertical="distributed" textRotation="255"/>
    </xf>
    <xf numFmtId="187" fontId="7" fillId="8" borderId="27" xfId="2" applyNumberFormat="1" applyFont="1" applyFill="1" applyBorder="1" applyAlignment="1">
      <alignment horizontal="center" vertical="distributed" textRotation="255"/>
    </xf>
    <xf numFmtId="0" fontId="6" fillId="0" borderId="9" xfId="1" applyFont="1" applyBorder="1" applyAlignment="1">
      <alignment horizontal="center" vertical="center"/>
    </xf>
    <xf numFmtId="0" fontId="7" fillId="0" borderId="34" xfId="1" applyFont="1" applyBorder="1" applyAlignment="1">
      <alignment vertical="center" shrinkToFit="1"/>
    </xf>
    <xf numFmtId="0" fontId="7" fillId="0" borderId="4" xfId="1" applyFont="1" applyBorder="1" applyAlignment="1">
      <alignment vertical="center" shrinkToFit="1"/>
    </xf>
    <xf numFmtId="188" fontId="7" fillId="0" borderId="80" xfId="2" applyNumberFormat="1" applyFont="1" applyBorder="1" applyAlignment="1">
      <alignment vertical="center" shrinkToFit="1"/>
    </xf>
    <xf numFmtId="0" fontId="7" fillId="0" borderId="8" xfId="1" applyFont="1" applyBorder="1" applyAlignment="1">
      <alignment vertical="center" shrinkToFit="1"/>
    </xf>
    <xf numFmtId="0" fontId="7" fillId="0" borderId="5" xfId="1" applyFont="1" applyBorder="1" applyAlignment="1">
      <alignment vertical="center" shrinkToFit="1"/>
    </xf>
    <xf numFmtId="188" fontId="7" fillId="0" borderId="9" xfId="2" applyNumberFormat="1" applyFont="1" applyBorder="1" applyAlignment="1">
      <alignment vertical="center" shrinkToFit="1"/>
    </xf>
    <xf numFmtId="0" fontId="7" fillId="10" borderId="8" xfId="1" applyFont="1" applyFill="1" applyBorder="1" applyAlignment="1">
      <alignment vertical="center" shrinkToFit="1"/>
    </xf>
    <xf numFmtId="0" fontId="7" fillId="10" borderId="5" xfId="1" applyFont="1" applyFill="1" applyBorder="1" applyAlignment="1">
      <alignment vertical="center" shrinkToFit="1"/>
    </xf>
    <xf numFmtId="189" fontId="7" fillId="10" borderId="9" xfId="2" applyNumberFormat="1" applyFont="1" applyFill="1" applyBorder="1" applyAlignment="1">
      <alignment vertical="center" shrinkToFit="1"/>
    </xf>
    <xf numFmtId="0" fontId="7" fillId="8" borderId="8" xfId="1" applyFont="1" applyFill="1" applyBorder="1" applyAlignment="1">
      <alignment vertical="center" shrinkToFit="1"/>
    </xf>
    <xf numFmtId="0" fontId="7" fillId="8" borderId="5" xfId="1" applyFont="1" applyFill="1" applyBorder="1" applyAlignment="1">
      <alignment vertical="center" shrinkToFit="1"/>
    </xf>
    <xf numFmtId="188" fontId="7" fillId="8" borderId="9" xfId="2" applyNumberFormat="1" applyFont="1" applyFill="1" applyBorder="1" applyAlignment="1">
      <alignment vertical="center" shrinkToFit="1"/>
    </xf>
    <xf numFmtId="0" fontId="6" fillId="0" borderId="77" xfId="1" applyFont="1" applyBorder="1" applyAlignment="1">
      <alignment horizontal="center" vertical="center"/>
    </xf>
    <xf numFmtId="0" fontId="7" fillId="10" borderId="42" xfId="1" applyFont="1" applyFill="1" applyBorder="1" applyAlignment="1">
      <alignment vertical="center" shrinkToFit="1"/>
    </xf>
    <xf numFmtId="0" fontId="7" fillId="10" borderId="25" xfId="1" applyFont="1" applyFill="1" applyBorder="1" applyAlignment="1">
      <alignment vertical="center" shrinkToFit="1"/>
    </xf>
    <xf numFmtId="187" fontId="7" fillId="10" borderId="27" xfId="2" applyNumberFormat="1" applyFont="1" applyFill="1" applyBorder="1" applyAlignment="1">
      <alignment vertical="center" shrinkToFit="1"/>
    </xf>
    <xf numFmtId="0" fontId="7" fillId="0" borderId="42" xfId="1" applyFont="1" applyBorder="1" applyAlignment="1">
      <alignment vertical="center" shrinkToFit="1"/>
    </xf>
    <xf numFmtId="0" fontId="7" fillId="0" borderId="25" xfId="1" applyFont="1" applyBorder="1" applyAlignment="1">
      <alignment vertical="center" shrinkToFit="1"/>
    </xf>
    <xf numFmtId="188" fontId="7" fillId="0" borderId="27" xfId="2" applyNumberFormat="1" applyFont="1" applyBorder="1" applyAlignment="1">
      <alignment vertical="center" shrinkToFit="1"/>
    </xf>
    <xf numFmtId="0" fontId="7" fillId="0" borderId="37" xfId="1" applyFont="1" applyBorder="1" applyAlignment="1">
      <alignment vertical="center" shrinkToFit="1"/>
    </xf>
    <xf numFmtId="0" fontId="7" fillId="0" borderId="24" xfId="1" applyFont="1" applyBorder="1" applyAlignment="1">
      <alignment vertical="center" shrinkToFit="1"/>
    </xf>
    <xf numFmtId="188" fontId="7" fillId="0" borderId="77" xfId="2" applyNumberFormat="1" applyFont="1" applyBorder="1" applyAlignment="1">
      <alignment vertical="center" shrinkToFit="1"/>
    </xf>
    <xf numFmtId="188" fontId="7" fillId="0" borderId="46" xfId="2" applyNumberFormat="1" applyFont="1" applyBorder="1" applyAlignment="1">
      <alignment vertical="center" shrinkToFit="1"/>
    </xf>
    <xf numFmtId="0" fontId="7" fillId="8" borderId="42" xfId="1" applyFont="1" applyFill="1" applyBorder="1" applyAlignment="1">
      <alignment vertical="center" shrinkToFit="1"/>
    </xf>
    <xf numFmtId="0" fontId="7" fillId="8" borderId="25" xfId="1" applyFont="1" applyFill="1" applyBorder="1" applyAlignment="1">
      <alignment vertical="center" shrinkToFit="1"/>
    </xf>
    <xf numFmtId="188" fontId="7" fillId="8" borderId="27" xfId="2" applyNumberFormat="1" applyFont="1" applyFill="1" applyBorder="1" applyAlignment="1">
      <alignment vertical="center" shrinkToFit="1"/>
    </xf>
    <xf numFmtId="0" fontId="7" fillId="0" borderId="36" xfId="1" applyFont="1" applyBorder="1" applyAlignment="1">
      <alignment vertical="center" shrinkToFit="1"/>
    </xf>
    <xf numFmtId="0" fontId="7" fillId="0" borderId="12" xfId="1" applyFont="1" applyBorder="1" applyAlignment="1">
      <alignment vertical="center" shrinkToFit="1"/>
    </xf>
    <xf numFmtId="0" fontId="7" fillId="10" borderId="36" xfId="1" applyFont="1" applyFill="1" applyBorder="1" applyAlignment="1">
      <alignment vertical="center" shrinkToFit="1"/>
    </xf>
    <xf numFmtId="0" fontId="7" fillId="10" borderId="12" xfId="1" applyFont="1" applyFill="1" applyBorder="1" applyAlignment="1">
      <alignment vertical="center" shrinkToFit="1"/>
    </xf>
    <xf numFmtId="189" fontId="7" fillId="10" borderId="12" xfId="1" applyNumberFormat="1" applyFont="1" applyFill="1" applyBorder="1" applyAlignment="1">
      <alignment vertical="center" shrinkToFit="1"/>
    </xf>
    <xf numFmtId="189" fontId="7" fillId="10" borderId="9" xfId="1" applyNumberFormat="1" applyFont="1" applyFill="1" applyBorder="1" applyAlignment="1">
      <alignment vertical="center" shrinkToFit="1"/>
    </xf>
    <xf numFmtId="0" fontId="6" fillId="0" borderId="80" xfId="1" applyFont="1" applyBorder="1" applyAlignment="1">
      <alignment horizontal="center" vertical="center"/>
    </xf>
    <xf numFmtId="0" fontId="6" fillId="0" borderId="27" xfId="1" applyFont="1" applyBorder="1" applyAlignment="1">
      <alignment horizontal="center" vertical="center"/>
    </xf>
    <xf numFmtId="189" fontId="7" fillId="0" borderId="27" xfId="2" applyNumberFormat="1" applyFont="1" applyBorder="1" applyAlignment="1">
      <alignment vertical="center" shrinkToFit="1"/>
    </xf>
    <xf numFmtId="188" fontId="7" fillId="0" borderId="74" xfId="2" applyNumberFormat="1" applyFont="1" applyBorder="1" applyAlignment="1">
      <alignment vertical="center" shrinkToFit="1"/>
    </xf>
    <xf numFmtId="189" fontId="7" fillId="10" borderId="74" xfId="2" applyNumberFormat="1" applyFont="1" applyFill="1" applyBorder="1" applyAlignment="1">
      <alignment vertical="center" shrinkToFit="1"/>
    </xf>
    <xf numFmtId="0" fontId="7" fillId="8" borderId="36" xfId="1" applyFont="1" applyFill="1" applyBorder="1" applyAlignment="1">
      <alignment vertical="center" shrinkToFit="1"/>
    </xf>
    <xf numFmtId="0" fontId="7" fillId="8" borderId="12" xfId="1" applyFont="1" applyFill="1" applyBorder="1" applyAlignment="1">
      <alignment vertical="center" shrinkToFit="1"/>
    </xf>
    <xf numFmtId="0" fontId="7" fillId="10" borderId="37" xfId="1" applyFont="1" applyFill="1" applyBorder="1" applyAlignment="1">
      <alignment vertical="center" shrinkToFit="1"/>
    </xf>
    <xf numFmtId="0" fontId="6" fillId="0" borderId="74" xfId="1" applyFont="1" applyBorder="1" applyAlignment="1">
      <alignment horizontal="center" vertical="center"/>
    </xf>
    <xf numFmtId="0" fontId="6" fillId="0" borderId="46" xfId="1" applyFont="1" applyBorder="1" applyAlignment="1">
      <alignment horizontal="center" vertical="center"/>
    </xf>
    <xf numFmtId="0" fontId="6" fillId="0" borderId="68" xfId="1" applyFont="1" applyFill="1" applyBorder="1" applyAlignment="1">
      <alignment vertical="top"/>
    </xf>
    <xf numFmtId="0" fontId="4" fillId="0" borderId="0" xfId="1" applyFont="1" applyFill="1" applyBorder="1" applyAlignment="1">
      <alignment vertical="center"/>
    </xf>
    <xf numFmtId="0" fontId="6" fillId="0" borderId="48"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57" xfId="1" applyFont="1" applyFill="1" applyBorder="1" applyAlignment="1">
      <alignment horizontal="center" vertical="center"/>
    </xf>
    <xf numFmtId="0" fontId="6" fillId="0" borderId="49" xfId="1" applyFont="1" applyFill="1" applyBorder="1" applyAlignment="1">
      <alignment horizontal="center" vertical="center"/>
    </xf>
    <xf numFmtId="0" fontId="6" fillId="0" borderId="56" xfId="1" applyFont="1" applyFill="1" applyBorder="1" applyAlignment="1">
      <alignment horizontal="center" vertical="center"/>
    </xf>
    <xf numFmtId="0" fontId="6" fillId="0" borderId="78" xfId="1" applyFont="1" applyFill="1" applyBorder="1" applyAlignment="1">
      <alignment horizontal="center" vertical="center"/>
    </xf>
    <xf numFmtId="0" fontId="6" fillId="0" borderId="76" xfId="1" applyFont="1" applyFill="1" applyBorder="1" applyAlignment="1">
      <alignment horizontal="center" vertical="center"/>
    </xf>
    <xf numFmtId="0" fontId="9" fillId="0" borderId="47"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57" xfId="1" applyFont="1" applyFill="1" applyBorder="1" applyAlignment="1">
      <alignment horizontal="center" vertical="center"/>
    </xf>
    <xf numFmtId="0" fontId="6" fillId="0" borderId="63" xfId="1" applyFont="1" applyFill="1" applyBorder="1" applyAlignment="1">
      <alignment horizontal="center" vertical="center"/>
    </xf>
    <xf numFmtId="0" fontId="6" fillId="0" borderId="61" xfId="1" applyFont="1" applyBorder="1" applyAlignment="1">
      <alignment horizontal="right" vertical="center"/>
    </xf>
    <xf numFmtId="0" fontId="6" fillId="0" borderId="72" xfId="1" applyFont="1" applyBorder="1" applyAlignment="1">
      <alignment horizontal="right" vertical="center"/>
    </xf>
    <xf numFmtId="0" fontId="6" fillId="0" borderId="60" xfId="1" applyFont="1" applyBorder="1" applyAlignment="1">
      <alignment horizontal="right" vertical="center"/>
    </xf>
    <xf numFmtId="0" fontId="6" fillId="0" borderId="61" xfId="1" applyFont="1" applyBorder="1" applyAlignment="1">
      <alignment vertical="center"/>
    </xf>
    <xf numFmtId="0" fontId="6" fillId="0" borderId="72" xfId="1" applyFont="1" applyBorder="1" applyAlignment="1">
      <alignment vertical="center"/>
    </xf>
    <xf numFmtId="0" fontId="6" fillId="0" borderId="60" xfId="1" applyFont="1" applyBorder="1" applyAlignment="1">
      <alignment vertical="center"/>
    </xf>
    <xf numFmtId="0" fontId="6" fillId="0" borderId="66" xfId="1" applyFont="1" applyBorder="1" applyAlignment="1">
      <alignment horizontal="right" vertical="center"/>
    </xf>
    <xf numFmtId="0" fontId="6" fillId="0" borderId="85" xfId="1" applyFont="1" applyBorder="1" applyAlignment="1">
      <alignment horizontal="right" vertical="center"/>
    </xf>
    <xf numFmtId="0" fontId="6" fillId="0" borderId="65" xfId="1" applyFont="1" applyBorder="1" applyAlignment="1">
      <alignment horizontal="right" vertical="center"/>
    </xf>
    <xf numFmtId="0" fontId="6" fillId="0" borderId="66" xfId="1" applyFont="1" applyBorder="1" applyAlignment="1">
      <alignment vertical="center"/>
    </xf>
    <xf numFmtId="0" fontId="6" fillId="0" borderId="85" xfId="1" applyFont="1" applyBorder="1" applyAlignment="1">
      <alignment vertical="center"/>
    </xf>
    <xf numFmtId="0" fontId="6" fillId="0" borderId="65" xfId="1" applyFont="1" applyBorder="1" applyAlignment="1">
      <alignment vertical="center"/>
    </xf>
    <xf numFmtId="38" fontId="12" fillId="0" borderId="0" xfId="2" applyFont="1" applyFill="1" applyAlignment="1">
      <alignment vertical="center"/>
    </xf>
    <xf numFmtId="38" fontId="12" fillId="0" borderId="0" xfId="2" applyFont="1" applyAlignment="1">
      <alignment vertical="center"/>
    </xf>
    <xf numFmtId="38" fontId="6" fillId="0" borderId="50" xfId="2" applyFont="1" applyBorder="1" applyAlignment="1">
      <alignment vertical="center"/>
    </xf>
    <xf numFmtId="0" fontId="2" fillId="0" borderId="51" xfId="1" applyBorder="1" applyAlignment="1">
      <alignment vertical="center"/>
    </xf>
    <xf numFmtId="38" fontId="6" fillId="3" borderId="48" xfId="2" applyFont="1" applyFill="1" applyBorder="1" applyAlignment="1">
      <alignment horizontal="center" vertical="center" wrapText="1"/>
    </xf>
    <xf numFmtId="0" fontId="6" fillId="0" borderId="7" xfId="1" applyFont="1" applyFill="1" applyBorder="1" applyAlignment="1">
      <alignment horizontal="center" vertical="center"/>
    </xf>
    <xf numFmtId="0" fontId="6" fillId="0" borderId="53" xfId="1" applyFont="1" applyFill="1" applyBorder="1" applyAlignment="1">
      <alignment vertical="center"/>
    </xf>
    <xf numFmtId="38" fontId="6" fillId="0" borderId="48" xfId="2" applyFont="1" applyFill="1" applyBorder="1" applyAlignment="1">
      <alignment horizontal="center" vertical="center"/>
    </xf>
    <xf numFmtId="0" fontId="2" fillId="0" borderId="70" xfId="1" applyBorder="1" applyAlignment="1">
      <alignment vertical="center"/>
    </xf>
    <xf numFmtId="0" fontId="2" fillId="0" borderId="71" xfId="1" applyBorder="1" applyAlignment="1">
      <alignment vertical="center"/>
    </xf>
    <xf numFmtId="38" fontId="6" fillId="3" borderId="84" xfId="2" applyFont="1" applyFill="1" applyBorder="1" applyAlignment="1">
      <alignment horizontal="center" vertical="center" wrapText="1"/>
    </xf>
    <xf numFmtId="0" fontId="6" fillId="0" borderId="84" xfId="1" applyFont="1" applyFill="1" applyBorder="1" applyAlignment="1">
      <alignment horizontal="center" vertical="center"/>
    </xf>
    <xf numFmtId="38" fontId="6" fillId="3" borderId="93" xfId="2" applyFont="1" applyFill="1" applyBorder="1" applyAlignment="1">
      <alignment horizontal="center" vertical="center"/>
    </xf>
    <xf numFmtId="0" fontId="6" fillId="0" borderId="45"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86" xfId="1" applyFont="1" applyFill="1" applyBorder="1" applyAlignment="1">
      <alignment vertical="center"/>
    </xf>
    <xf numFmtId="0" fontId="12" fillId="0" borderId="0"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86" xfId="1" applyFont="1" applyFill="1" applyBorder="1" applyAlignment="1">
      <alignment horizontal="center" vertical="center" wrapText="1"/>
    </xf>
    <xf numFmtId="38" fontId="6" fillId="0" borderId="84" xfId="2" applyFont="1" applyFill="1" applyBorder="1" applyAlignment="1">
      <alignment horizontal="center" vertical="center"/>
    </xf>
    <xf numFmtId="38" fontId="6" fillId="3" borderId="84" xfId="2" applyFont="1" applyFill="1" applyBorder="1" applyAlignment="1">
      <alignment horizontal="center" vertical="center"/>
    </xf>
    <xf numFmtId="0" fontId="6" fillId="0" borderId="36" xfId="1" applyFont="1" applyFill="1" applyBorder="1" applyAlignment="1">
      <alignment horizontal="center" vertical="center" wrapText="1"/>
    </xf>
    <xf numFmtId="0" fontId="6" fillId="0" borderId="75"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2" fillId="0" borderId="54" xfId="1" applyBorder="1" applyAlignment="1">
      <alignment vertical="center"/>
    </xf>
    <xf numFmtId="0" fontId="2" fillId="0" borderId="55" xfId="1" applyBorder="1" applyAlignment="1">
      <alignment vertical="center"/>
    </xf>
    <xf numFmtId="38" fontId="6" fillId="3" borderId="49" xfId="2" applyFont="1" applyFill="1" applyBorder="1" applyAlignment="1">
      <alignment horizontal="center" vertical="center" wrapText="1"/>
    </xf>
    <xf numFmtId="38" fontId="6" fillId="3" borderId="49" xfId="2" applyFont="1" applyFill="1" applyBorder="1" applyAlignment="1">
      <alignment horizontal="center" vertical="center"/>
    </xf>
    <xf numFmtId="0" fontId="6" fillId="0" borderId="37" xfId="1" applyFont="1" applyFill="1" applyBorder="1" applyAlignment="1">
      <alignment horizontal="center" vertical="center" wrapText="1"/>
    </xf>
    <xf numFmtId="0" fontId="6" fillId="0" borderId="79" xfId="1" applyFont="1" applyFill="1" applyBorder="1" applyAlignment="1">
      <alignment horizontal="center" vertical="center" wrapText="1"/>
    </xf>
    <xf numFmtId="0" fontId="3" fillId="0" borderId="79"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24" xfId="1" applyFont="1" applyFill="1" applyBorder="1" applyAlignment="1">
      <alignment horizontal="center" vertical="center" wrapText="1"/>
    </xf>
    <xf numFmtId="38" fontId="6" fillId="0" borderId="49" xfId="2" applyFont="1" applyFill="1" applyBorder="1" applyAlignment="1">
      <alignment horizontal="center" vertical="center"/>
    </xf>
    <xf numFmtId="38" fontId="12" fillId="3" borderId="47" xfId="2" applyFont="1" applyFill="1" applyBorder="1" applyAlignment="1">
      <alignment vertical="center"/>
    </xf>
    <xf numFmtId="0" fontId="12" fillId="3" borderId="90" xfId="1" applyFont="1" applyFill="1" applyBorder="1" applyAlignment="1">
      <alignment vertical="center"/>
    </xf>
    <xf numFmtId="38" fontId="12" fillId="3" borderId="90" xfId="2" applyFont="1" applyFill="1" applyBorder="1" applyAlignment="1">
      <alignment vertical="center"/>
    </xf>
    <xf numFmtId="0" fontId="12" fillId="3" borderId="30" xfId="1" applyFont="1" applyFill="1" applyBorder="1" applyAlignment="1">
      <alignment vertical="center"/>
    </xf>
    <xf numFmtId="0" fontId="12" fillId="3" borderId="31" xfId="1" applyFont="1" applyFill="1" applyBorder="1" applyAlignment="1">
      <alignment vertical="center"/>
    </xf>
    <xf numFmtId="186" fontId="12" fillId="3" borderId="31" xfId="1" applyNumberFormat="1" applyFont="1" applyFill="1" applyBorder="1" applyAlignment="1">
      <alignment vertical="center"/>
    </xf>
    <xf numFmtId="0" fontId="12" fillId="3" borderId="33" xfId="1" applyFont="1" applyFill="1" applyBorder="1" applyAlignment="1">
      <alignment vertical="center"/>
    </xf>
    <xf numFmtId="0" fontId="12" fillId="3" borderId="32" xfId="1" applyFont="1" applyFill="1" applyBorder="1" applyAlignment="1">
      <alignment vertical="center"/>
    </xf>
    <xf numFmtId="38" fontId="6" fillId="0" borderId="58" xfId="2" applyFont="1" applyFill="1" applyBorder="1" applyAlignment="1">
      <alignment horizontal="distributed" vertical="center"/>
    </xf>
    <xf numFmtId="38" fontId="12" fillId="3" borderId="59" xfId="2" applyFont="1" applyFill="1" applyBorder="1" applyAlignment="1">
      <alignment vertical="center"/>
    </xf>
    <xf numFmtId="0" fontId="12" fillId="0" borderId="91" xfId="1" applyFont="1" applyBorder="1" applyAlignment="1">
      <alignment vertical="center"/>
    </xf>
    <xf numFmtId="38" fontId="12" fillId="3" borderId="91" xfId="2" applyFont="1" applyFill="1" applyBorder="1" applyAlignment="1">
      <alignment vertical="center"/>
    </xf>
    <xf numFmtId="0" fontId="12" fillId="0" borderId="39" xfId="1" applyFont="1" applyBorder="1" applyAlignment="1">
      <alignment vertical="center"/>
    </xf>
    <xf numFmtId="0" fontId="12" fillId="0" borderId="38" xfId="1" applyFont="1" applyBorder="1" applyAlignment="1">
      <alignment vertical="center"/>
    </xf>
    <xf numFmtId="186" fontId="12" fillId="0" borderId="38" xfId="1" applyNumberFormat="1" applyFont="1" applyBorder="1" applyAlignment="1">
      <alignment vertical="center"/>
    </xf>
    <xf numFmtId="186" fontId="12" fillId="0" borderId="43" xfId="1" applyNumberFormat="1" applyFont="1" applyBorder="1" applyAlignment="1">
      <alignment vertical="center"/>
    </xf>
    <xf numFmtId="0" fontId="12" fillId="0" borderId="40" xfId="1" applyFont="1" applyBorder="1" applyAlignment="1">
      <alignment vertical="center"/>
    </xf>
    <xf numFmtId="0" fontId="12" fillId="0" borderId="43" xfId="1" applyFont="1" applyBorder="1" applyAlignment="1">
      <alignment vertical="center"/>
    </xf>
    <xf numFmtId="38" fontId="12" fillId="0" borderId="91" xfId="2" applyFont="1" applyBorder="1" applyAlignment="1">
      <alignment vertical="center"/>
    </xf>
    <xf numFmtId="38" fontId="6" fillId="0" borderId="60" xfId="2" applyFont="1" applyFill="1" applyBorder="1" applyAlignment="1">
      <alignment horizontal="distributed" vertical="center"/>
    </xf>
    <xf numFmtId="38" fontId="12" fillId="3" borderId="61" xfId="2" applyFont="1" applyFill="1" applyBorder="1" applyAlignment="1">
      <alignment vertical="center"/>
    </xf>
    <xf numFmtId="0" fontId="12" fillId="0" borderId="92" xfId="1" applyFont="1" applyBorder="1" applyAlignment="1">
      <alignment vertical="center"/>
    </xf>
    <xf numFmtId="38" fontId="12" fillId="3" borderId="92" xfId="2" applyFont="1" applyFill="1" applyBorder="1" applyAlignment="1">
      <alignment vertical="center"/>
    </xf>
    <xf numFmtId="0" fontId="12" fillId="0" borderId="15" xfId="1" applyFont="1" applyBorder="1" applyAlignment="1">
      <alignment vertical="center"/>
    </xf>
    <xf numFmtId="0" fontId="12" fillId="0" borderId="13" xfId="1" applyFont="1" applyBorder="1" applyAlignment="1">
      <alignment vertical="center"/>
    </xf>
    <xf numFmtId="186" fontId="12" fillId="0" borderId="13" xfId="1" applyNumberFormat="1" applyFont="1" applyBorder="1" applyAlignment="1">
      <alignment vertical="center"/>
    </xf>
    <xf numFmtId="186" fontId="12" fillId="0" borderId="16" xfId="1" applyNumberFormat="1" applyFont="1" applyBorder="1" applyAlignment="1">
      <alignment vertical="center"/>
    </xf>
    <xf numFmtId="0" fontId="12" fillId="0" borderId="19" xfId="1" applyFont="1" applyBorder="1" applyAlignment="1">
      <alignment vertical="center"/>
    </xf>
    <xf numFmtId="0" fontId="12" fillId="0" borderId="16" xfId="1" applyFont="1" applyBorder="1" applyAlignment="1">
      <alignment vertical="center"/>
    </xf>
    <xf numFmtId="38" fontId="12" fillId="0" borderId="92" xfId="2" applyFont="1" applyBorder="1" applyAlignment="1">
      <alignment vertical="center"/>
    </xf>
    <xf numFmtId="38" fontId="6" fillId="0" borderId="62" xfId="2" applyFont="1" applyFill="1" applyBorder="1" applyAlignment="1">
      <alignment horizontal="distributed" vertical="center"/>
    </xf>
    <xf numFmtId="38" fontId="12" fillId="3" borderId="63" xfId="2" applyFont="1" applyFill="1" applyBorder="1" applyAlignment="1">
      <alignment vertical="center"/>
    </xf>
    <xf numFmtId="0" fontId="12" fillId="0" borderId="93" xfId="1" applyFont="1" applyBorder="1" applyAlignment="1">
      <alignment vertical="center"/>
    </xf>
    <xf numFmtId="38" fontId="12" fillId="3" borderId="93" xfId="2" applyFont="1" applyFill="1" applyBorder="1" applyAlignment="1">
      <alignment vertical="center"/>
    </xf>
    <xf numFmtId="0" fontId="12" fillId="0" borderId="21" xfId="1" applyFont="1" applyBorder="1" applyAlignment="1">
      <alignment vertical="center"/>
    </xf>
    <xf numFmtId="0" fontId="12" fillId="0" borderId="18" xfId="1" applyFont="1" applyBorder="1" applyAlignment="1">
      <alignment vertical="center"/>
    </xf>
    <xf numFmtId="186" fontId="12" fillId="0" borderId="18" xfId="1" applyNumberFormat="1" applyFont="1" applyBorder="1" applyAlignment="1">
      <alignment vertical="center"/>
    </xf>
    <xf numFmtId="186" fontId="12" fillId="0" borderId="20" xfId="1" applyNumberFormat="1" applyFont="1" applyBorder="1" applyAlignment="1">
      <alignment vertical="center"/>
    </xf>
    <xf numFmtId="0" fontId="12" fillId="0" borderId="46" xfId="1" applyFont="1" applyBorder="1" applyAlignment="1">
      <alignment vertical="center"/>
    </xf>
    <xf numFmtId="0" fontId="12" fillId="0" borderId="20" xfId="1" applyFont="1" applyBorder="1" applyAlignment="1">
      <alignment vertical="center"/>
    </xf>
    <xf numFmtId="38" fontId="12" fillId="0" borderId="93" xfId="2" applyFont="1" applyBorder="1" applyAlignment="1">
      <alignment vertical="center"/>
    </xf>
    <xf numFmtId="38" fontId="6" fillId="3" borderId="33" xfId="2" applyFont="1" applyFill="1" applyBorder="1" applyAlignment="1">
      <alignment horizontal="distributed" vertical="center"/>
    </xf>
    <xf numFmtId="0" fontId="12" fillId="0" borderId="75" xfId="1" applyFont="1" applyFill="1" applyBorder="1" applyAlignment="1">
      <alignment vertical="center"/>
    </xf>
    <xf numFmtId="38" fontId="6" fillId="0" borderId="58" xfId="2" applyFont="1" applyFill="1" applyBorder="1" applyAlignment="1">
      <alignment horizontal="distributed" vertical="center" shrinkToFit="1"/>
    </xf>
    <xf numFmtId="38" fontId="6" fillId="0" borderId="60" xfId="2" applyFont="1" applyFill="1" applyBorder="1" applyAlignment="1">
      <alignment horizontal="distributed" vertical="center" shrinkToFit="1"/>
    </xf>
    <xf numFmtId="38" fontId="7" fillId="0" borderId="60" xfId="2" applyFont="1" applyFill="1" applyBorder="1" applyAlignment="1">
      <alignment horizontal="distributed" vertical="center" shrinkToFit="1"/>
    </xf>
    <xf numFmtId="38" fontId="6" fillId="0" borderId="65" xfId="2" applyFont="1" applyFill="1" applyBorder="1" applyAlignment="1">
      <alignment horizontal="distributed" vertical="center" shrinkToFit="1"/>
    </xf>
    <xf numFmtId="38" fontId="12" fillId="3" borderId="66" xfId="2" applyFont="1" applyFill="1" applyBorder="1" applyAlignment="1">
      <alignment vertical="center"/>
    </xf>
    <xf numFmtId="0" fontId="12" fillId="0" borderId="94" xfId="1" applyFont="1" applyBorder="1" applyAlignment="1">
      <alignment vertical="center"/>
    </xf>
    <xf numFmtId="38" fontId="12" fillId="3" borderId="94" xfId="2" applyFont="1" applyFill="1" applyBorder="1" applyAlignment="1">
      <alignment vertical="center"/>
    </xf>
    <xf numFmtId="0" fontId="12" fillId="0" borderId="26" xfId="1" applyFont="1" applyBorder="1" applyAlignment="1">
      <alignment vertical="center"/>
    </xf>
    <xf numFmtId="0" fontId="12" fillId="0" borderId="25" xfId="1" applyFont="1" applyBorder="1" applyAlignment="1">
      <alignment vertical="center"/>
    </xf>
    <xf numFmtId="186" fontId="12" fillId="0" borderId="25" xfId="1" applyNumberFormat="1" applyFont="1" applyBorder="1" applyAlignment="1">
      <alignment vertical="center"/>
    </xf>
    <xf numFmtId="186" fontId="12" fillId="0" borderId="41" xfId="1" applyNumberFormat="1" applyFont="1" applyBorder="1" applyAlignment="1">
      <alignment vertical="center"/>
    </xf>
    <xf numFmtId="0" fontId="12" fillId="0" borderId="27" xfId="1" applyFont="1" applyBorder="1" applyAlignment="1">
      <alignment vertical="center"/>
    </xf>
    <xf numFmtId="0" fontId="12" fillId="0" borderId="41" xfId="1" applyFont="1" applyBorder="1" applyAlignment="1">
      <alignment vertical="center"/>
    </xf>
    <xf numFmtId="38" fontId="12" fillId="0" borderId="94" xfId="2" applyFont="1" applyBorder="1" applyAlignment="1">
      <alignment vertical="center"/>
    </xf>
    <xf numFmtId="38" fontId="6" fillId="3" borderId="65" xfId="2" applyFont="1" applyFill="1" applyBorder="1" applyAlignment="1">
      <alignment horizontal="distributed" vertical="center"/>
    </xf>
    <xf numFmtId="38" fontId="12" fillId="3" borderId="56" xfId="2" applyFont="1" applyFill="1" applyBorder="1" applyAlignment="1">
      <alignment vertical="center"/>
    </xf>
    <xf numFmtId="0" fontId="12" fillId="3" borderId="49" xfId="1" applyFont="1" applyFill="1" applyBorder="1" applyAlignment="1">
      <alignment vertical="center"/>
    </xf>
    <xf numFmtId="38" fontId="12" fillId="3" borderId="49" xfId="2" applyFont="1" applyFill="1" applyBorder="1" applyAlignment="1">
      <alignment vertical="center"/>
    </xf>
    <xf numFmtId="0" fontId="12" fillId="3" borderId="28" xfId="1" applyFont="1" applyFill="1" applyBorder="1" applyAlignment="1">
      <alignment vertical="center"/>
    </xf>
    <xf numFmtId="0" fontId="12" fillId="3" borderId="24" xfId="1" applyFont="1" applyFill="1" applyBorder="1" applyAlignment="1">
      <alignment vertical="center"/>
    </xf>
    <xf numFmtId="186" fontId="12" fillId="3" borderId="24" xfId="1" applyNumberFormat="1" applyFont="1" applyFill="1" applyBorder="1" applyAlignment="1">
      <alignment vertical="center"/>
    </xf>
    <xf numFmtId="0" fontId="12" fillId="3" borderId="77" xfId="1" applyFont="1" applyFill="1" applyBorder="1" applyAlignment="1">
      <alignment vertical="center"/>
    </xf>
    <xf numFmtId="0" fontId="12" fillId="3" borderId="79" xfId="1" applyFont="1" applyFill="1" applyBorder="1" applyAlignment="1">
      <alignment vertical="center"/>
    </xf>
    <xf numFmtId="38" fontId="12" fillId="0" borderId="0" xfId="2" applyFont="1" applyBorder="1" applyAlignment="1">
      <alignment horizontal="center" vertical="center" textRotation="255"/>
    </xf>
    <xf numFmtId="38" fontId="6" fillId="0" borderId="0" xfId="2" applyFont="1" applyFill="1" applyBorder="1" applyAlignment="1">
      <alignment horizontal="distributed" vertical="center"/>
    </xf>
    <xf numFmtId="38" fontId="12" fillId="0" borderId="0" xfId="2" applyFont="1" applyBorder="1" applyAlignment="1">
      <alignment vertical="center"/>
    </xf>
    <xf numFmtId="0" fontId="12" fillId="0" borderId="0" xfId="1" applyFont="1" applyFill="1" applyAlignment="1">
      <alignment horizontal="right" vertical="center"/>
    </xf>
    <xf numFmtId="38" fontId="12" fillId="3" borderId="48" xfId="2" applyFont="1" applyFill="1" applyBorder="1" applyAlignment="1">
      <alignment horizontal="center" vertical="center" wrapText="1"/>
    </xf>
    <xf numFmtId="38" fontId="12" fillId="0" borderId="73" xfId="2" applyFont="1" applyBorder="1" applyAlignment="1">
      <alignment horizontal="center" vertical="center"/>
    </xf>
    <xf numFmtId="38" fontId="12" fillId="3" borderId="84" xfId="2" applyFont="1" applyFill="1" applyBorder="1" applyAlignment="1">
      <alignment horizontal="center" vertical="center" wrapText="1"/>
    </xf>
    <xf numFmtId="0" fontId="6" fillId="0" borderId="72" xfId="1" applyFont="1" applyFill="1" applyBorder="1" applyAlignment="1">
      <alignment vertical="center"/>
    </xf>
    <xf numFmtId="38" fontId="12" fillId="3" borderId="49" xfId="2" applyFont="1" applyFill="1" applyBorder="1" applyAlignment="1">
      <alignment horizontal="center" vertical="center" wrapText="1"/>
    </xf>
    <xf numFmtId="38" fontId="12" fillId="3" borderId="64" xfId="2" applyFont="1" applyFill="1" applyBorder="1" applyAlignment="1">
      <alignment horizontal="center" vertical="center"/>
    </xf>
    <xf numFmtId="0" fontId="12" fillId="3" borderId="57" xfId="1" applyFont="1" applyFill="1" applyBorder="1" applyAlignment="1">
      <alignment vertical="center"/>
    </xf>
    <xf numFmtId="38" fontId="12" fillId="0" borderId="44" xfId="2" applyFont="1" applyBorder="1" applyAlignment="1">
      <alignment horizontal="center" vertical="center" textRotation="255"/>
    </xf>
    <xf numFmtId="38" fontId="12" fillId="0" borderId="43" xfId="2" applyFont="1" applyFill="1" applyBorder="1" applyAlignment="1">
      <alignment horizontal="center" vertical="center"/>
    </xf>
    <xf numFmtId="181" fontId="12" fillId="0" borderId="91" xfId="1" applyNumberFormat="1" applyFont="1" applyBorder="1" applyAlignment="1">
      <alignment vertical="center"/>
    </xf>
    <xf numFmtId="181" fontId="12" fillId="0" borderId="44" xfId="1" applyNumberFormat="1" applyFont="1" applyBorder="1" applyAlignment="1">
      <alignment vertical="center"/>
    </xf>
    <xf numFmtId="181" fontId="12" fillId="0" borderId="39" xfId="1" applyNumberFormat="1" applyFont="1" applyBorder="1" applyAlignment="1">
      <alignment vertical="center"/>
    </xf>
    <xf numFmtId="181" fontId="12" fillId="0" borderId="0" xfId="1" applyNumberFormat="1" applyFont="1" applyFill="1" applyBorder="1" applyAlignment="1">
      <alignment vertical="center"/>
    </xf>
    <xf numFmtId="181" fontId="12" fillId="0" borderId="38" xfId="1" applyNumberFormat="1" applyFont="1" applyBorder="1" applyAlignment="1">
      <alignment vertical="center"/>
    </xf>
    <xf numFmtId="181" fontId="12" fillId="0" borderId="58" xfId="1" applyNumberFormat="1" applyFont="1" applyBorder="1" applyAlignment="1">
      <alignment vertical="center"/>
    </xf>
    <xf numFmtId="181" fontId="12" fillId="0" borderId="83" xfId="1" applyNumberFormat="1" applyFont="1" applyBorder="1" applyAlignment="1">
      <alignment vertical="center"/>
    </xf>
    <xf numFmtId="181" fontId="12" fillId="0" borderId="9" xfId="1" applyNumberFormat="1" applyFont="1" applyBorder="1" applyAlignment="1">
      <alignment vertical="center"/>
    </xf>
    <xf numFmtId="0" fontId="12" fillId="0" borderId="17" xfId="1" applyFont="1" applyBorder="1" applyAlignment="1">
      <alignment horizontal="center" vertical="center" textRotation="255"/>
    </xf>
    <xf numFmtId="38" fontId="12" fillId="0" borderId="16" xfId="2" applyFont="1" applyFill="1" applyBorder="1" applyAlignment="1">
      <alignment horizontal="center" vertical="center"/>
    </xf>
    <xf numFmtId="181" fontId="12" fillId="0" borderId="40" xfId="1" applyNumberFormat="1" applyFont="1" applyBorder="1" applyAlignment="1">
      <alignment vertical="center"/>
    </xf>
    <xf numFmtId="181" fontId="12" fillId="0" borderId="39" xfId="1" applyNumberFormat="1" applyFont="1" applyBorder="1" applyAlignment="1">
      <alignment horizontal="right" vertical="center"/>
    </xf>
    <xf numFmtId="186" fontId="12" fillId="0" borderId="39" xfId="1" applyNumberFormat="1" applyFont="1" applyBorder="1" applyAlignment="1">
      <alignment vertical="center"/>
    </xf>
    <xf numFmtId="0" fontId="12" fillId="0" borderId="42" xfId="1" applyFont="1" applyBorder="1" applyAlignment="1">
      <alignment horizontal="center" vertical="center" textRotation="255"/>
    </xf>
    <xf numFmtId="38" fontId="12" fillId="0" borderId="41" xfId="2" applyFont="1" applyFill="1" applyBorder="1" applyAlignment="1">
      <alignment horizontal="center" vertical="center"/>
    </xf>
    <xf numFmtId="181" fontId="12" fillId="0" borderId="49" xfId="1" applyNumberFormat="1" applyFont="1" applyBorder="1" applyAlignment="1">
      <alignment vertical="center"/>
    </xf>
    <xf numFmtId="181" fontId="12" fillId="0" borderId="37" xfId="1" applyNumberFormat="1" applyFont="1" applyBorder="1" applyAlignment="1">
      <alignment vertical="center"/>
    </xf>
    <xf numFmtId="181" fontId="12" fillId="0" borderId="28" xfId="1" applyNumberFormat="1" applyFont="1" applyBorder="1" applyAlignment="1">
      <alignment vertical="center"/>
    </xf>
    <xf numFmtId="181" fontId="12" fillId="0" borderId="24" xfId="1" applyNumberFormat="1" applyFont="1" applyBorder="1" applyAlignment="1">
      <alignment vertical="center"/>
    </xf>
    <xf numFmtId="181" fontId="12" fillId="0" borderId="76" xfId="1" applyNumberFormat="1" applyFont="1" applyBorder="1" applyAlignment="1">
      <alignment vertical="center"/>
    </xf>
    <xf numFmtId="181" fontId="12" fillId="0" borderId="78" xfId="1" applyNumberFormat="1" applyFont="1" applyBorder="1" applyAlignment="1">
      <alignment vertical="center"/>
    </xf>
    <xf numFmtId="181" fontId="12" fillId="0" borderId="77" xfId="1" applyNumberFormat="1" applyFont="1" applyBorder="1" applyAlignment="1">
      <alignment vertical="center"/>
    </xf>
    <xf numFmtId="38" fontId="12" fillId="0" borderId="0" xfId="2" applyFont="1" applyBorder="1" applyAlignment="1">
      <alignment horizontal="center" vertical="center"/>
    </xf>
    <xf numFmtId="38" fontId="6" fillId="3" borderId="47" xfId="2" applyFont="1" applyFill="1" applyBorder="1" applyAlignment="1">
      <alignment horizontal="center" vertical="center"/>
    </xf>
    <xf numFmtId="0" fontId="12" fillId="3" borderId="29" xfId="1" applyFont="1" applyFill="1" applyBorder="1" applyAlignment="1">
      <alignment horizontal="center" vertical="center"/>
    </xf>
    <xf numFmtId="0" fontId="12" fillId="3" borderId="29" xfId="1" applyFont="1" applyFill="1" applyBorder="1" applyAlignment="1">
      <alignment vertical="center"/>
    </xf>
    <xf numFmtId="38" fontId="6" fillId="0" borderId="73" xfId="2" applyFont="1" applyFill="1" applyBorder="1" applyAlignment="1">
      <alignment vertical="center"/>
    </xf>
    <xf numFmtId="38" fontId="12" fillId="3" borderId="73" xfId="2" applyFont="1" applyFill="1" applyBorder="1" applyAlignment="1">
      <alignment vertical="center"/>
    </xf>
    <xf numFmtId="38" fontId="12" fillId="3" borderId="84" xfId="2" applyFont="1" applyFill="1" applyBorder="1" applyAlignment="1">
      <alignment vertical="center"/>
    </xf>
    <xf numFmtId="181" fontId="12" fillId="0" borderId="5" xfId="1" applyNumberFormat="1" applyFont="1" applyBorder="1" applyAlignment="1">
      <alignment vertical="center"/>
    </xf>
    <xf numFmtId="38" fontId="12" fillId="3" borderId="122" xfId="2" applyFont="1" applyFill="1" applyBorder="1" applyAlignment="1">
      <alignment vertical="center"/>
    </xf>
    <xf numFmtId="181" fontId="12" fillId="0" borderId="35" xfId="1" applyNumberFormat="1" applyFont="1" applyBorder="1" applyAlignment="1">
      <alignment vertical="center"/>
    </xf>
    <xf numFmtId="181" fontId="12" fillId="0" borderId="7" xfId="1" applyNumberFormat="1" applyFont="1" applyBorder="1" applyAlignment="1">
      <alignment vertical="center"/>
    </xf>
    <xf numFmtId="38" fontId="6" fillId="0" borderId="61" xfId="2" applyFont="1" applyFill="1" applyBorder="1" applyAlignment="1">
      <alignment vertical="center"/>
    </xf>
    <xf numFmtId="38" fontId="6" fillId="0" borderId="72" xfId="2" applyFont="1" applyFill="1" applyBorder="1" applyAlignment="1">
      <alignment horizontal="distributed" vertical="center"/>
    </xf>
    <xf numFmtId="181" fontId="12" fillId="0" borderId="13" xfId="1" applyNumberFormat="1" applyFont="1" applyBorder="1" applyAlignment="1">
      <alignment vertical="center"/>
    </xf>
    <xf numFmtId="181" fontId="12" fillId="0" borderId="15" xfId="1" applyNumberFormat="1" applyFont="1" applyBorder="1" applyAlignment="1">
      <alignment vertical="center"/>
    </xf>
    <xf numFmtId="181" fontId="12" fillId="0" borderId="72" xfId="1" applyNumberFormat="1" applyFont="1" applyBorder="1" applyAlignment="1">
      <alignment vertical="center"/>
    </xf>
    <xf numFmtId="181" fontId="12" fillId="0" borderId="19" xfId="1" applyNumberFormat="1" applyFont="1" applyBorder="1" applyAlignment="1">
      <alignment vertical="center"/>
    </xf>
    <xf numFmtId="38" fontId="6" fillId="0" borderId="56" xfId="2" applyFont="1" applyFill="1" applyBorder="1" applyAlignment="1">
      <alignment vertical="center"/>
    </xf>
    <xf numFmtId="38" fontId="6" fillId="0" borderId="78" xfId="2" applyFont="1" applyFill="1" applyBorder="1" applyAlignment="1">
      <alignment horizontal="distributed" vertical="center"/>
    </xf>
    <xf numFmtId="181" fontId="12" fillId="0" borderId="25" xfId="1" applyNumberFormat="1" applyFont="1" applyBorder="1" applyAlignment="1">
      <alignment vertical="center"/>
    </xf>
    <xf numFmtId="181" fontId="12" fillId="0" borderId="26" xfId="1" applyNumberFormat="1" applyFont="1" applyBorder="1" applyAlignment="1">
      <alignment vertical="center"/>
    </xf>
    <xf numFmtId="181" fontId="12" fillId="0" borderId="85" xfId="1" applyNumberFormat="1" applyFont="1" applyBorder="1" applyAlignment="1">
      <alignment vertical="center"/>
    </xf>
    <xf numFmtId="181" fontId="12" fillId="0" borderId="27" xfId="1" applyNumberFormat="1" applyFont="1" applyBorder="1" applyAlignment="1">
      <alignment vertical="center"/>
    </xf>
    <xf numFmtId="0" fontId="6" fillId="3" borderId="67" xfId="1" applyFont="1" applyFill="1" applyBorder="1" applyAlignment="1">
      <alignment horizontal="center" vertical="center"/>
    </xf>
    <xf numFmtId="0" fontId="7" fillId="0" borderId="48" xfId="1" applyFont="1" applyFill="1" applyBorder="1" applyAlignment="1">
      <alignment horizontal="center" vertical="center"/>
    </xf>
    <xf numFmtId="0" fontId="6" fillId="0" borderId="47" xfId="1" applyFont="1" applyBorder="1" applyAlignment="1">
      <alignment horizontal="center" vertical="center"/>
    </xf>
    <xf numFmtId="0" fontId="6" fillId="0" borderId="29" xfId="1" applyFont="1" applyBorder="1" applyAlignment="1">
      <alignment horizontal="right" vertical="center"/>
    </xf>
    <xf numFmtId="0" fontId="6" fillId="0" borderId="29" xfId="1" applyFont="1" applyBorder="1" applyAlignment="1">
      <alignment horizontal="center" vertical="center"/>
    </xf>
    <xf numFmtId="0" fontId="6" fillId="0" borderId="57" xfId="1" applyFont="1" applyBorder="1" applyAlignment="1">
      <alignment vertical="center"/>
    </xf>
    <xf numFmtId="0" fontId="6" fillId="0" borderId="47" xfId="1" applyFont="1" applyBorder="1" applyAlignment="1">
      <alignment horizontal="center" vertical="center"/>
    </xf>
    <xf numFmtId="0" fontId="6" fillId="0" borderId="29" xfId="1" applyFont="1" applyBorder="1" applyAlignment="1">
      <alignment horizontal="center" vertical="center"/>
    </xf>
    <xf numFmtId="0" fontId="6" fillId="0" borderId="57" xfId="1" applyFont="1" applyBorder="1" applyAlignment="1">
      <alignment horizontal="center" vertical="center"/>
    </xf>
    <xf numFmtId="0" fontId="6" fillId="0" borderId="48" xfId="1" applyFont="1" applyFill="1" applyBorder="1" applyAlignment="1">
      <alignment horizontal="center" vertical="center" wrapText="1"/>
    </xf>
    <xf numFmtId="0" fontId="6" fillId="3" borderId="73" xfId="1" applyFont="1" applyFill="1" applyBorder="1" applyAlignment="1">
      <alignment horizontal="center" vertical="center"/>
    </xf>
    <xf numFmtId="0" fontId="7" fillId="0" borderId="84" xfId="1" applyFont="1" applyFill="1" applyBorder="1" applyAlignment="1">
      <alignment horizontal="center" vertical="center"/>
    </xf>
    <xf numFmtId="0" fontId="6" fillId="3" borderId="84" xfId="1" applyFont="1" applyFill="1" applyBorder="1" applyAlignment="1">
      <alignment horizontal="center" vertical="center"/>
    </xf>
    <xf numFmtId="0" fontId="6" fillId="0" borderId="84" xfId="1" applyFont="1" applyFill="1" applyBorder="1" applyAlignment="1">
      <alignment horizontal="center" vertical="center" wrapText="1"/>
    </xf>
    <xf numFmtId="0" fontId="6" fillId="3" borderId="56" xfId="1" applyFont="1" applyFill="1" applyBorder="1" applyAlignment="1">
      <alignment horizontal="center" vertical="center"/>
    </xf>
    <xf numFmtId="0" fontId="7" fillId="0" borderId="49" xfId="1" applyFont="1" applyFill="1" applyBorder="1" applyAlignment="1">
      <alignment horizontal="center" vertical="center"/>
    </xf>
    <xf numFmtId="0" fontId="6" fillId="3" borderId="49" xfId="1" applyFont="1" applyFill="1" applyBorder="1" applyAlignment="1">
      <alignment horizontal="center" vertical="center"/>
    </xf>
    <xf numFmtId="0" fontId="6" fillId="0" borderId="49" xfId="1" applyFont="1" applyFill="1" applyBorder="1" applyAlignment="1">
      <alignment horizontal="center" vertical="center" wrapText="1"/>
    </xf>
    <xf numFmtId="0" fontId="6" fillId="3" borderId="122" xfId="1" applyFont="1" applyFill="1" applyBorder="1" applyAlignment="1">
      <alignment vertical="center"/>
    </xf>
    <xf numFmtId="181" fontId="6" fillId="0" borderId="35" xfId="1" applyNumberFormat="1" applyFont="1" applyBorder="1" applyAlignment="1">
      <alignment vertical="center"/>
    </xf>
    <xf numFmtId="181" fontId="6" fillId="0" borderId="35" xfId="1" applyNumberFormat="1" applyFont="1" applyFill="1" applyBorder="1" applyAlignment="1">
      <alignment vertical="center"/>
    </xf>
    <xf numFmtId="181" fontId="6" fillId="0" borderId="5" xfId="1" applyNumberFormat="1" applyFont="1" applyBorder="1" applyAlignment="1">
      <alignment vertical="center"/>
    </xf>
    <xf numFmtId="181" fontId="6" fillId="0" borderId="9" xfId="1" applyNumberFormat="1" applyFont="1" applyBorder="1" applyAlignment="1">
      <alignment vertical="center"/>
    </xf>
    <xf numFmtId="181" fontId="6" fillId="0" borderId="143" xfId="1" applyNumberFormat="1" applyFont="1" applyBorder="1" applyAlignment="1">
      <alignment vertical="center"/>
    </xf>
    <xf numFmtId="181" fontId="6" fillId="0" borderId="144" xfId="1" applyNumberFormat="1" applyFont="1" applyBorder="1" applyAlignment="1">
      <alignment vertical="center"/>
    </xf>
    <xf numFmtId="0" fontId="30" fillId="0" borderId="17" xfId="1" applyFont="1" applyFill="1" applyBorder="1" applyAlignment="1">
      <alignment horizontal="center" vertical="center"/>
    </xf>
    <xf numFmtId="0" fontId="6" fillId="3" borderId="92" xfId="1" applyFont="1" applyFill="1" applyBorder="1" applyAlignment="1">
      <alignment vertical="center"/>
    </xf>
    <xf numFmtId="181" fontId="6" fillId="0" borderId="15" xfId="1" applyNumberFormat="1" applyFont="1" applyBorder="1" applyAlignment="1">
      <alignment vertical="center"/>
    </xf>
    <xf numFmtId="181" fontId="6" fillId="0" borderId="15" xfId="1" applyNumberFormat="1" applyFont="1" applyFill="1" applyBorder="1" applyAlignment="1">
      <alignment vertical="center"/>
    </xf>
    <xf numFmtId="181" fontId="6" fillId="0" borderId="13" xfId="1" applyNumberFormat="1" applyFont="1" applyBorder="1" applyAlignment="1">
      <alignment vertical="center"/>
    </xf>
    <xf numFmtId="181" fontId="6" fillId="0" borderId="19" xfId="1" applyNumberFormat="1" applyFont="1" applyBorder="1" applyAlignment="1">
      <alignment vertical="center"/>
    </xf>
    <xf numFmtId="181" fontId="6" fillId="0" borderId="145" xfId="1" applyNumberFormat="1" applyFont="1" applyBorder="1" applyAlignment="1">
      <alignment vertical="center"/>
    </xf>
    <xf numFmtId="181" fontId="6" fillId="0" borderId="146" xfId="1" applyNumberFormat="1" applyFont="1" applyBorder="1" applyAlignment="1">
      <alignment vertical="center"/>
    </xf>
    <xf numFmtId="0" fontId="7" fillId="0" borderId="16" xfId="1" applyFont="1" applyFill="1" applyBorder="1" applyAlignment="1">
      <alignment horizontal="distributed" vertical="center" shrinkToFit="1"/>
    </xf>
    <xf numFmtId="181" fontId="6" fillId="0" borderId="72" xfId="1" applyNumberFormat="1" applyFont="1" applyFill="1" applyBorder="1" applyAlignment="1">
      <alignment vertical="center"/>
    </xf>
    <xf numFmtId="181" fontId="6" fillId="0" borderId="13" xfId="1" applyNumberFormat="1" applyFont="1" applyFill="1" applyBorder="1" applyAlignment="1">
      <alignment vertical="center"/>
    </xf>
    <xf numFmtId="181" fontId="6" fillId="0" borderId="19" xfId="1" applyNumberFormat="1" applyFont="1" applyFill="1" applyBorder="1" applyAlignment="1">
      <alignment vertical="center"/>
    </xf>
    <xf numFmtId="181" fontId="6" fillId="0" borderId="145" xfId="1" applyNumberFormat="1" applyFont="1" applyFill="1" applyBorder="1" applyAlignment="1">
      <alignment vertical="center"/>
    </xf>
    <xf numFmtId="181" fontId="6" fillId="0" borderId="146" xfId="1" applyNumberFormat="1" applyFont="1" applyFill="1" applyBorder="1" applyAlignment="1">
      <alignment vertical="center"/>
    </xf>
    <xf numFmtId="0" fontId="7" fillId="0" borderId="16" xfId="1" applyFont="1" applyFill="1" applyBorder="1" applyAlignment="1">
      <alignment horizontal="center" vertical="center" shrinkToFit="1"/>
    </xf>
    <xf numFmtId="0" fontId="6" fillId="0" borderId="17" xfId="1" applyFont="1" applyFill="1" applyBorder="1" applyAlignment="1">
      <alignment horizontal="center" vertical="center" wrapText="1"/>
    </xf>
    <xf numFmtId="0" fontId="30" fillId="0" borderId="17" xfId="1" applyFont="1" applyFill="1" applyBorder="1" applyAlignment="1">
      <alignment horizontal="center" vertical="center" wrapText="1"/>
    </xf>
    <xf numFmtId="0" fontId="6" fillId="0" borderId="16" xfId="1" applyFont="1" applyFill="1" applyBorder="1" applyAlignment="1">
      <alignment horizontal="center" vertical="center" shrinkToFit="1"/>
    </xf>
    <xf numFmtId="0" fontId="6" fillId="0" borderId="16" xfId="1" applyFont="1" applyFill="1" applyBorder="1" applyAlignment="1">
      <alignment horizontal="distributed" vertical="center" justifyLastLine="1" shrinkToFit="1"/>
    </xf>
    <xf numFmtId="181" fontId="6" fillId="0" borderId="17" xfId="1" applyNumberFormat="1" applyFont="1" applyFill="1" applyBorder="1" applyAlignment="1">
      <alignment vertical="center"/>
    </xf>
    <xf numFmtId="0" fontId="6" fillId="0" borderId="66" xfId="1" applyFont="1" applyFill="1" applyBorder="1" applyAlignment="1">
      <alignment horizontal="center" vertical="center"/>
    </xf>
    <xf numFmtId="0" fontId="6" fillId="0" borderId="65" xfId="1" applyFont="1" applyFill="1" applyBorder="1" applyAlignment="1">
      <alignment horizontal="center" vertical="center"/>
    </xf>
    <xf numFmtId="0" fontId="6" fillId="3" borderId="94" xfId="1" applyFont="1" applyFill="1" applyBorder="1" applyAlignment="1">
      <alignment vertical="center"/>
    </xf>
    <xf numFmtId="181" fontId="6" fillId="0" borderId="26" xfId="1" applyNumberFormat="1" applyFont="1" applyBorder="1" applyAlignment="1">
      <alignment vertical="center"/>
    </xf>
    <xf numFmtId="181" fontId="6" fillId="0" borderId="25" xfId="1" applyNumberFormat="1" applyFont="1" applyBorder="1" applyAlignment="1">
      <alignment vertical="center"/>
    </xf>
    <xf numFmtId="181" fontId="6" fillId="0" borderId="27" xfId="1" applyNumberFormat="1" applyFont="1" applyBorder="1" applyAlignment="1">
      <alignment vertical="center"/>
    </xf>
    <xf numFmtId="0" fontId="6" fillId="0" borderId="90" xfId="1" applyFont="1" applyBorder="1" applyAlignment="1">
      <alignment horizontal="center" vertical="center"/>
    </xf>
    <xf numFmtId="0" fontId="6" fillId="0" borderId="90" xfId="1" applyFont="1" applyBorder="1" applyAlignment="1">
      <alignment horizontal="center" vertical="center"/>
    </xf>
    <xf numFmtId="0" fontId="6" fillId="0" borderId="90" xfId="1" applyFont="1" applyBorder="1" applyAlignment="1">
      <alignment horizontal="center" vertical="center" wrapText="1"/>
    </xf>
    <xf numFmtId="56" fontId="6" fillId="0" borderId="90" xfId="1" applyNumberFormat="1" applyFont="1" applyBorder="1" applyAlignment="1">
      <alignment horizontal="center" vertical="center" wrapText="1"/>
    </xf>
    <xf numFmtId="0" fontId="6" fillId="0" borderId="90" xfId="1" applyFont="1" applyBorder="1" applyAlignment="1">
      <alignment horizontal="center" vertical="center" wrapText="1"/>
    </xf>
    <xf numFmtId="0" fontId="6" fillId="0" borderId="47" xfId="1" applyFont="1" applyBorder="1" applyAlignment="1">
      <alignment horizontal="left" vertical="center" wrapText="1"/>
    </xf>
    <xf numFmtId="0" fontId="6" fillId="0" borderId="29" xfId="1" applyFont="1" applyBorder="1" applyAlignment="1">
      <alignment horizontal="left" vertical="center" wrapText="1"/>
    </xf>
    <xf numFmtId="0" fontId="6" fillId="0" borderId="57" xfId="1" applyFont="1" applyBorder="1" applyAlignment="1">
      <alignment horizontal="left" vertical="center" wrapText="1"/>
    </xf>
    <xf numFmtId="0" fontId="6" fillId="0" borderId="0" xfId="1" applyFont="1" applyBorder="1" applyAlignment="1">
      <alignment horizontal="left" vertical="top" wrapText="1"/>
    </xf>
    <xf numFmtId="0" fontId="6" fillId="0" borderId="47" xfId="1" applyFont="1" applyBorder="1" applyAlignment="1">
      <alignment vertical="center" wrapText="1"/>
    </xf>
    <xf numFmtId="0" fontId="2" fillId="0" borderId="29" xfId="1" applyBorder="1" applyAlignment="1">
      <alignment vertical="center" wrapText="1"/>
    </xf>
    <xf numFmtId="0" fontId="2" fillId="0" borderId="57" xfId="1" applyBorder="1" applyAlignment="1">
      <alignment vertical="center" wrapText="1"/>
    </xf>
    <xf numFmtId="0" fontId="12" fillId="0" borderId="0" xfId="1" applyFont="1" applyAlignment="1">
      <alignment vertical="center" wrapText="1"/>
    </xf>
    <xf numFmtId="0" fontId="6" fillId="0" borderId="90" xfId="1" applyFont="1" applyBorder="1" applyAlignment="1">
      <alignment vertical="center" wrapText="1"/>
    </xf>
    <xf numFmtId="0" fontId="12" fillId="0" borderId="0" xfId="1" applyFont="1" applyAlignment="1">
      <alignment horizontal="center" vertical="center"/>
    </xf>
    <xf numFmtId="0" fontId="6" fillId="0" borderId="48" xfId="1" applyFont="1" applyBorder="1" applyAlignment="1">
      <alignment horizontal="center" vertical="center" shrinkToFit="1"/>
    </xf>
    <xf numFmtId="0" fontId="12" fillId="0" borderId="0" xfId="1" applyFont="1" applyBorder="1" applyAlignment="1">
      <alignment horizontal="center" vertical="center"/>
    </xf>
    <xf numFmtId="0" fontId="6" fillId="0" borderId="84" xfId="1" applyFont="1" applyBorder="1" applyAlignment="1">
      <alignment horizontal="center" vertical="center" shrinkToFit="1"/>
    </xf>
    <xf numFmtId="0" fontId="6" fillId="0" borderId="59" xfId="1" applyFont="1" applyBorder="1" applyAlignment="1">
      <alignment horizontal="center" vertical="center"/>
    </xf>
    <xf numFmtId="0" fontId="6" fillId="0" borderId="56" xfId="1" applyFont="1" applyBorder="1" applyAlignment="1">
      <alignment horizontal="center" vertical="center"/>
    </xf>
    <xf numFmtId="0" fontId="6" fillId="0" borderId="78" xfId="1" applyFont="1" applyBorder="1" applyAlignment="1">
      <alignment horizontal="center" vertical="center"/>
    </xf>
    <xf numFmtId="0" fontId="6" fillId="0" borderId="76" xfId="1" applyFont="1" applyBorder="1" applyAlignment="1">
      <alignment horizontal="center" vertical="center"/>
    </xf>
    <xf numFmtId="0" fontId="6" fillId="0" borderId="1" xfId="1" applyFont="1" applyBorder="1" applyAlignment="1">
      <alignment horizontal="center" vertical="center"/>
    </xf>
    <xf numFmtId="0" fontId="6" fillId="0" borderId="49" xfId="1" applyFont="1" applyBorder="1" applyAlignment="1">
      <alignment horizontal="center" vertical="center" shrinkToFit="1"/>
    </xf>
    <xf numFmtId="0" fontId="6" fillId="0" borderId="66" xfId="1" applyFont="1" applyBorder="1" applyAlignment="1">
      <alignment horizontal="center" vertical="center"/>
    </xf>
    <xf numFmtId="0" fontId="6" fillId="3" borderId="49" xfId="1" applyFont="1" applyFill="1" applyBorder="1" applyAlignment="1">
      <alignment horizontal="center" vertical="center"/>
    </xf>
    <xf numFmtId="0" fontId="6" fillId="0" borderId="28" xfId="1" applyFont="1" applyBorder="1" applyAlignment="1">
      <alignment vertical="center"/>
    </xf>
    <xf numFmtId="0" fontId="6" fillId="0" borderId="24" xfId="1" applyFont="1" applyBorder="1" applyAlignment="1">
      <alignment vertical="center"/>
    </xf>
    <xf numFmtId="0" fontId="6" fillId="0" borderId="77" xfId="1" applyFont="1" applyBorder="1" applyAlignment="1">
      <alignment vertical="center"/>
    </xf>
    <xf numFmtId="0" fontId="6" fillId="0" borderId="92" xfId="1" applyFont="1" applyFill="1" applyBorder="1" applyAlignment="1">
      <alignment horizontal="center" vertical="center"/>
    </xf>
    <xf numFmtId="38" fontId="6" fillId="3" borderId="61" xfId="2" applyFont="1" applyFill="1" applyBorder="1" applyAlignment="1">
      <alignment vertical="center"/>
    </xf>
    <xf numFmtId="38" fontId="6" fillId="0" borderId="92" xfId="2" applyFont="1" applyBorder="1" applyAlignment="1">
      <alignment vertical="center"/>
    </xf>
    <xf numFmtId="0" fontId="6" fillId="0" borderId="61" xfId="1" applyFont="1" applyBorder="1" applyAlignment="1">
      <alignment vertical="center"/>
    </xf>
    <xf numFmtId="38" fontId="6" fillId="3" borderId="92" xfId="2" applyFont="1" applyFill="1" applyBorder="1" applyAlignment="1">
      <alignment vertical="center"/>
    </xf>
    <xf numFmtId="38" fontId="6" fillId="0" borderId="15" xfId="2" applyFont="1" applyBorder="1" applyAlignment="1">
      <alignment vertical="center"/>
    </xf>
    <xf numFmtId="38" fontId="6" fillId="0" borderId="19" xfId="2" applyFont="1" applyBorder="1" applyAlignment="1">
      <alignment vertical="center"/>
    </xf>
    <xf numFmtId="0" fontId="6" fillId="0" borderId="60" xfId="1" applyFont="1" applyBorder="1" applyAlignment="1">
      <alignment vertical="center"/>
    </xf>
    <xf numFmtId="38" fontId="6" fillId="3" borderId="63" xfId="2" applyFont="1" applyFill="1" applyBorder="1" applyAlignment="1">
      <alignment vertical="center"/>
    </xf>
    <xf numFmtId="38" fontId="6" fillId="0" borderId="93" xfId="2" applyFont="1" applyBorder="1" applyAlignment="1">
      <alignment vertical="center"/>
    </xf>
    <xf numFmtId="0" fontId="6" fillId="0" borderId="63" xfId="1" applyFont="1" applyBorder="1" applyAlignment="1">
      <alignment vertical="center"/>
    </xf>
    <xf numFmtId="38" fontId="6" fillId="3" borderId="93" xfId="2" applyFont="1" applyFill="1" applyBorder="1" applyAlignment="1">
      <alignment vertical="center"/>
    </xf>
    <xf numFmtId="38" fontId="6" fillId="0" borderId="21" xfId="2" applyFont="1" applyBorder="1" applyAlignment="1">
      <alignment vertical="center"/>
    </xf>
    <xf numFmtId="38" fontId="6" fillId="0" borderId="18" xfId="2" applyFont="1" applyBorder="1" applyAlignment="1">
      <alignment vertical="center"/>
    </xf>
    <xf numFmtId="38" fontId="6" fillId="0" borderId="46" xfId="2" applyFont="1" applyBorder="1" applyAlignment="1">
      <alignment vertical="center"/>
    </xf>
    <xf numFmtId="0" fontId="6" fillId="0" borderId="1" xfId="1" applyFont="1" applyBorder="1" applyAlignment="1">
      <alignment vertical="center"/>
    </xf>
    <xf numFmtId="0" fontId="6" fillId="0" borderId="93" xfId="1" applyFont="1" applyBorder="1" applyAlignment="1">
      <alignment vertical="center"/>
    </xf>
    <xf numFmtId="0" fontId="6" fillId="0" borderId="92" xfId="1" applyFont="1" applyBorder="1" applyAlignment="1">
      <alignment vertical="center"/>
    </xf>
    <xf numFmtId="38" fontId="6" fillId="0" borderId="17" xfId="2" applyFont="1" applyBorder="1" applyAlignment="1">
      <alignment vertical="center"/>
    </xf>
    <xf numFmtId="38" fontId="6" fillId="3" borderId="84" xfId="2" applyFont="1" applyFill="1" applyBorder="1" applyAlignment="1">
      <alignment vertical="center"/>
    </xf>
    <xf numFmtId="38" fontId="6" fillId="0" borderId="84" xfId="2" applyFont="1" applyBorder="1" applyAlignment="1">
      <alignment vertical="center"/>
    </xf>
    <xf numFmtId="0" fontId="6" fillId="0" borderId="84" xfId="1" applyFont="1" applyBorder="1" applyAlignment="1">
      <alignment vertical="center"/>
    </xf>
    <xf numFmtId="38" fontId="6" fillId="0" borderId="36" xfId="2" applyFont="1" applyBorder="1" applyAlignment="1">
      <alignment vertical="center"/>
    </xf>
    <xf numFmtId="38" fontId="6" fillId="0" borderId="12" xfId="2" applyFont="1" applyBorder="1" applyAlignment="1">
      <alignment vertical="center"/>
    </xf>
    <xf numFmtId="38" fontId="6" fillId="0" borderId="74" xfId="2" applyFont="1" applyBorder="1" applyAlignment="1">
      <alignment vertical="center"/>
    </xf>
    <xf numFmtId="0" fontId="6" fillId="0" borderId="49" xfId="1" applyFont="1" applyFill="1" applyBorder="1" applyAlignment="1">
      <alignment horizontal="center" vertical="center"/>
    </xf>
    <xf numFmtId="38" fontId="6" fillId="3" borderId="49" xfId="2" applyFont="1" applyFill="1" applyBorder="1" applyAlignment="1">
      <alignment vertical="center"/>
    </xf>
    <xf numFmtId="38" fontId="6" fillId="0" borderId="49" xfId="2" applyFont="1" applyBorder="1" applyAlignment="1">
      <alignment vertical="center"/>
    </xf>
    <xf numFmtId="0" fontId="6" fillId="0" borderId="49" xfId="1" applyFont="1" applyBorder="1" applyAlignment="1">
      <alignment vertical="center"/>
    </xf>
    <xf numFmtId="38" fontId="6" fillId="0" borderId="37" xfId="2" applyFont="1" applyBorder="1" applyAlignment="1">
      <alignment vertical="center"/>
    </xf>
    <xf numFmtId="38" fontId="6" fillId="0" borderId="24" xfId="2" applyFont="1" applyBorder="1" applyAlignment="1">
      <alignment vertical="center"/>
    </xf>
    <xf numFmtId="38" fontId="6" fillId="0" borderId="77" xfId="2" applyFont="1" applyBorder="1" applyAlignment="1">
      <alignment vertical="center"/>
    </xf>
    <xf numFmtId="38" fontId="4" fillId="0" borderId="78" xfId="2" applyFont="1" applyFill="1" applyBorder="1" applyAlignment="1">
      <alignment horizontal="left" vertical="center"/>
    </xf>
    <xf numFmtId="180" fontId="6" fillId="0" borderId="0" xfId="2" applyNumberFormat="1" applyFont="1" applyAlignment="1">
      <alignment vertical="center" shrinkToFit="1"/>
    </xf>
    <xf numFmtId="189" fontId="6" fillId="0" borderId="0" xfId="2" applyNumberFormat="1" applyFont="1" applyAlignment="1">
      <alignment vertical="center" shrinkToFit="1"/>
    </xf>
    <xf numFmtId="38" fontId="6" fillId="0" borderId="0" xfId="2" applyFont="1" applyAlignment="1">
      <alignment vertical="center" shrinkToFit="1"/>
    </xf>
    <xf numFmtId="0" fontId="6" fillId="0" borderId="50" xfId="1" applyFont="1" applyBorder="1" applyAlignment="1">
      <alignment horizontal="center" vertical="center"/>
    </xf>
    <xf numFmtId="0" fontId="6" fillId="3" borderId="67" xfId="1" applyFont="1" applyFill="1" applyBorder="1" applyAlignment="1">
      <alignment horizontal="center" vertical="center" shrinkToFit="1"/>
    </xf>
    <xf numFmtId="0" fontId="6" fillId="3" borderId="68" xfId="1" applyFont="1" applyFill="1" applyBorder="1" applyAlignment="1">
      <alignment horizontal="center" vertical="center" shrinkToFit="1"/>
    </xf>
    <xf numFmtId="0" fontId="6" fillId="3" borderId="69" xfId="1" applyFont="1" applyFill="1" applyBorder="1" applyAlignment="1">
      <alignment horizontal="center" vertical="center" shrinkToFit="1"/>
    </xf>
    <xf numFmtId="0" fontId="6" fillId="0" borderId="67" xfId="1" applyFont="1" applyFill="1" applyBorder="1" applyAlignment="1">
      <alignment horizontal="center" vertical="center" shrinkToFit="1"/>
    </xf>
    <xf numFmtId="0" fontId="6" fillId="0" borderId="68" xfId="1" applyFont="1" applyFill="1" applyBorder="1" applyAlignment="1">
      <alignment horizontal="center" vertical="center" shrinkToFit="1"/>
    </xf>
    <xf numFmtId="0" fontId="6" fillId="0" borderId="69" xfId="1" applyFont="1" applyFill="1" applyBorder="1" applyAlignment="1">
      <alignment horizontal="center" vertical="center" shrinkToFit="1"/>
    </xf>
    <xf numFmtId="38" fontId="6" fillId="0" borderId="68" xfId="2" applyFont="1" applyBorder="1" applyAlignment="1">
      <alignment horizontal="center" vertical="center" shrinkToFit="1"/>
    </xf>
    <xf numFmtId="0" fontId="6" fillId="0" borderId="68" xfId="1" applyFont="1" applyBorder="1" applyAlignment="1">
      <alignment horizontal="center" vertical="center" shrinkToFit="1"/>
    </xf>
    <xf numFmtId="180" fontId="6" fillId="0" borderId="68" xfId="2" applyNumberFormat="1" applyFont="1" applyBorder="1" applyAlignment="1">
      <alignment horizontal="center" vertical="center" shrinkToFit="1"/>
    </xf>
    <xf numFmtId="0" fontId="6" fillId="0" borderId="68" xfId="1" applyFont="1" applyBorder="1" applyAlignment="1">
      <alignment vertical="center" shrinkToFit="1"/>
    </xf>
    <xf numFmtId="180" fontId="6" fillId="0" borderId="68" xfId="2" applyNumberFormat="1" applyFont="1" applyBorder="1" applyAlignment="1">
      <alignment vertical="center" shrinkToFit="1"/>
    </xf>
    <xf numFmtId="180" fontId="6" fillId="0" borderId="81" xfId="2" applyNumberFormat="1" applyFont="1" applyBorder="1" applyAlignment="1">
      <alignment vertical="center" shrinkToFit="1"/>
    </xf>
    <xf numFmtId="0" fontId="6" fillId="0" borderId="6" xfId="1" applyFont="1" applyBorder="1" applyAlignment="1">
      <alignment vertical="center" shrinkToFit="1"/>
    </xf>
    <xf numFmtId="0" fontId="6" fillId="0" borderId="7" xfId="1" applyFont="1" applyBorder="1" applyAlignment="1">
      <alignment vertical="center" shrinkToFit="1"/>
    </xf>
    <xf numFmtId="189" fontId="6" fillId="0" borderId="7" xfId="2" applyNumberFormat="1" applyFont="1" applyBorder="1" applyAlignment="1">
      <alignment vertical="center" shrinkToFit="1"/>
    </xf>
    <xf numFmtId="38" fontId="6" fillId="0" borderId="7" xfId="2" applyFont="1" applyBorder="1" applyAlignment="1">
      <alignment vertical="center" shrinkToFit="1"/>
    </xf>
    <xf numFmtId="0" fontId="6" fillId="0" borderId="8"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3" borderId="59" xfId="1" applyFont="1" applyFill="1" applyBorder="1" applyAlignment="1">
      <alignment horizontal="center" vertical="center" shrinkToFit="1"/>
    </xf>
    <xf numFmtId="0" fontId="6" fillId="3" borderId="83" xfId="1" applyFont="1" applyFill="1" applyBorder="1" applyAlignment="1">
      <alignment horizontal="center" vertical="center" shrinkToFit="1"/>
    </xf>
    <xf numFmtId="0" fontId="6" fillId="3" borderId="58"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83" xfId="1" applyFont="1" applyFill="1" applyBorder="1" applyAlignment="1">
      <alignment horizontal="center" vertical="center" shrinkToFit="1"/>
    </xf>
    <xf numFmtId="0" fontId="6" fillId="0" borderId="58" xfId="1" applyFont="1" applyFill="1" applyBorder="1" applyAlignment="1">
      <alignment horizontal="center" vertical="center" shrinkToFit="1"/>
    </xf>
    <xf numFmtId="0" fontId="6" fillId="3" borderId="61" xfId="1" applyFont="1" applyFill="1" applyBorder="1" applyAlignment="1">
      <alignment horizontal="center" vertical="center" shrinkToFit="1"/>
    </xf>
    <xf numFmtId="0" fontId="6" fillId="3" borderId="72" xfId="1" applyFont="1" applyFill="1" applyBorder="1" applyAlignment="1">
      <alignment horizontal="center" vertical="center" shrinkToFit="1"/>
    </xf>
    <xf numFmtId="0" fontId="6" fillId="3" borderId="60" xfId="1" applyFont="1" applyFill="1" applyBorder="1" applyAlignment="1">
      <alignment horizontal="center" vertical="center" shrinkToFit="1"/>
    </xf>
    <xf numFmtId="0" fontId="6" fillId="0" borderId="72"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5"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0" fontId="6" fillId="0" borderId="19" xfId="1" applyFont="1" applyFill="1" applyBorder="1" applyAlignment="1">
      <alignment horizontal="center" vertical="center" shrinkToFit="1"/>
    </xf>
    <xf numFmtId="38" fontId="6" fillId="3" borderId="56" xfId="2" applyFont="1" applyFill="1" applyBorder="1" applyAlignment="1">
      <alignment horizontal="center" vertical="top" textRotation="255" shrinkToFit="1"/>
    </xf>
    <xf numFmtId="38" fontId="6" fillId="3" borderId="24" xfId="2" applyFont="1" applyFill="1" applyBorder="1" applyAlignment="1">
      <alignment horizontal="center" vertical="top" textRotation="255" shrinkToFit="1"/>
    </xf>
    <xf numFmtId="180" fontId="6" fillId="3" borderId="76" xfId="2" applyNumberFormat="1" applyFont="1" applyFill="1" applyBorder="1" applyAlignment="1">
      <alignment horizontal="center" vertical="top" textRotation="255" shrinkToFit="1"/>
    </xf>
    <xf numFmtId="0" fontId="6" fillId="0" borderId="56" xfId="1" applyFont="1" applyFill="1" applyBorder="1" applyAlignment="1">
      <alignment horizontal="center" vertical="top" textRotation="255" shrinkToFit="1"/>
    </xf>
    <xf numFmtId="0" fontId="6" fillId="0" borderId="24" xfId="1" applyFont="1" applyFill="1" applyBorder="1" applyAlignment="1">
      <alignment horizontal="center" vertical="top" textRotation="255" shrinkToFit="1"/>
    </xf>
    <xf numFmtId="180" fontId="6" fillId="0" borderId="76" xfId="2" applyNumberFormat="1" applyFont="1" applyFill="1" applyBorder="1" applyAlignment="1">
      <alignment horizontal="center" vertical="top" textRotation="255" shrinkToFit="1"/>
    </xf>
    <xf numFmtId="0" fontId="6" fillId="3" borderId="24" xfId="1" applyFont="1" applyFill="1" applyBorder="1" applyAlignment="1">
      <alignment horizontal="center" vertical="top" textRotation="255" shrinkToFit="1"/>
    </xf>
    <xf numFmtId="0" fontId="6" fillId="0" borderId="78" xfId="1" applyFont="1" applyFill="1" applyBorder="1" applyAlignment="1">
      <alignment horizontal="center" vertical="top" textRotation="255" shrinkToFit="1"/>
    </xf>
    <xf numFmtId="180" fontId="6" fillId="0" borderId="78" xfId="2" applyNumberFormat="1" applyFont="1" applyFill="1" applyBorder="1" applyAlignment="1">
      <alignment horizontal="center" vertical="top" textRotation="255" shrinkToFit="1"/>
    </xf>
    <xf numFmtId="0" fontId="6" fillId="0" borderId="79" xfId="1" applyFont="1" applyFill="1" applyBorder="1" applyAlignment="1">
      <alignment horizontal="center" vertical="top" textRotation="255" shrinkToFit="1"/>
    </xf>
    <xf numFmtId="180" fontId="6" fillId="0" borderId="28" xfId="2" applyNumberFormat="1" applyFont="1" applyFill="1" applyBorder="1" applyAlignment="1">
      <alignment horizontal="center" vertical="top" textRotation="255" shrinkToFit="1"/>
    </xf>
    <xf numFmtId="0" fontId="6" fillId="0" borderId="0" xfId="1" applyFont="1" applyFill="1" applyAlignment="1">
      <alignment horizontal="center" vertical="top" textRotation="255"/>
    </xf>
    <xf numFmtId="0" fontId="6" fillId="0" borderId="25" xfId="1" applyFont="1" applyFill="1" applyBorder="1" applyAlignment="1">
      <alignment horizontal="center" vertical="top" textRotation="255" shrinkToFit="1"/>
    </xf>
    <xf numFmtId="189" fontId="6" fillId="0" borderId="25" xfId="2" applyNumberFormat="1" applyFont="1" applyFill="1" applyBorder="1" applyAlignment="1">
      <alignment horizontal="center" vertical="top" textRotation="255" shrinkToFit="1"/>
    </xf>
    <xf numFmtId="38" fontId="6" fillId="0" borderId="25" xfId="2" applyFont="1" applyFill="1" applyBorder="1" applyAlignment="1">
      <alignment horizontal="center" vertical="top" textRotation="255" shrinkToFit="1"/>
    </xf>
    <xf numFmtId="189" fontId="6" fillId="0" borderId="41" xfId="2" applyNumberFormat="1" applyFont="1" applyFill="1" applyBorder="1" applyAlignment="1">
      <alignment horizontal="center" vertical="top" textRotation="255" shrinkToFit="1"/>
    </xf>
    <xf numFmtId="0" fontId="6" fillId="0" borderId="42" xfId="1" applyFont="1" applyFill="1" applyBorder="1" applyAlignment="1">
      <alignment horizontal="center" vertical="top" textRotation="255" shrinkToFit="1"/>
    </xf>
    <xf numFmtId="189" fontId="6" fillId="0" borderId="27" xfId="2" applyNumberFormat="1" applyFont="1" applyFill="1" applyBorder="1" applyAlignment="1">
      <alignment horizontal="center" vertical="top" textRotation="255" shrinkToFit="1"/>
    </xf>
    <xf numFmtId="0" fontId="6" fillId="0" borderId="73" xfId="1" applyFont="1" applyFill="1" applyBorder="1" applyAlignment="1">
      <alignment horizontal="center" vertical="center" textRotation="255"/>
    </xf>
    <xf numFmtId="177" fontId="6" fillId="0" borderId="6" xfId="1" applyNumberFormat="1" applyFont="1" applyFill="1" applyBorder="1" applyAlignment="1">
      <alignment horizontal="center" vertical="center"/>
    </xf>
    <xf numFmtId="190" fontId="6" fillId="3" borderId="52" xfId="2" applyNumberFormat="1" applyFont="1" applyFill="1" applyBorder="1" applyAlignment="1">
      <alignment horizontal="right" vertical="center" shrinkToFit="1"/>
    </xf>
    <xf numFmtId="190" fontId="6" fillId="3" borderId="5" xfId="2" applyNumberFormat="1" applyFont="1" applyFill="1" applyBorder="1" applyAlignment="1">
      <alignment horizontal="right" vertical="center" shrinkToFit="1"/>
    </xf>
    <xf numFmtId="191" fontId="6" fillId="3" borderId="53" xfId="2" applyNumberFormat="1" applyFont="1" applyFill="1" applyBorder="1" applyAlignment="1">
      <alignment horizontal="right" vertical="center" shrinkToFit="1"/>
    </xf>
    <xf numFmtId="190" fontId="6" fillId="0" borderId="52" xfId="1" applyNumberFormat="1" applyFont="1" applyBorder="1" applyAlignment="1">
      <alignment horizontal="right" vertical="center" shrinkToFit="1"/>
    </xf>
    <xf numFmtId="190" fontId="6" fillId="0" borderId="5" xfId="1" applyNumberFormat="1" applyFont="1" applyBorder="1" applyAlignment="1">
      <alignment horizontal="right" vertical="center" shrinkToFit="1"/>
    </xf>
    <xf numFmtId="191" fontId="6" fillId="0" borderId="53" xfId="2" applyNumberFormat="1" applyFont="1" applyBorder="1" applyAlignment="1">
      <alignment horizontal="right" vertical="center" shrinkToFit="1"/>
    </xf>
    <xf numFmtId="190" fontId="6" fillId="3" borderId="5" xfId="1" applyNumberFormat="1" applyFont="1" applyFill="1" applyBorder="1" applyAlignment="1">
      <alignment horizontal="right" vertical="center" shrinkToFit="1"/>
    </xf>
    <xf numFmtId="190" fontId="6" fillId="0" borderId="7" xfId="1" applyNumberFormat="1" applyFont="1" applyBorder="1" applyAlignment="1">
      <alignment horizontal="right" vertical="center" shrinkToFit="1"/>
    </xf>
    <xf numFmtId="191" fontId="6" fillId="0" borderId="5" xfId="2" applyNumberFormat="1" applyFont="1" applyBorder="1" applyAlignment="1">
      <alignment horizontal="right" vertical="center" shrinkToFit="1"/>
    </xf>
    <xf numFmtId="191" fontId="6" fillId="0" borderId="35" xfId="2" applyNumberFormat="1" applyFont="1" applyBorder="1" applyAlignment="1">
      <alignment horizontal="right" vertical="center" shrinkToFit="1"/>
    </xf>
    <xf numFmtId="190" fontId="6" fillId="0" borderId="0" xfId="1" applyNumberFormat="1" applyFont="1" applyAlignment="1">
      <alignment horizontal="right" vertical="center" shrinkToFit="1"/>
    </xf>
    <xf numFmtId="189" fontId="6" fillId="0" borderId="35" xfId="2" applyNumberFormat="1" applyFont="1" applyBorder="1" applyAlignment="1">
      <alignment horizontal="right" vertical="center" shrinkToFit="1"/>
    </xf>
    <xf numFmtId="190" fontId="6" fillId="0" borderId="5" xfId="2" applyNumberFormat="1" applyFont="1" applyBorder="1" applyAlignment="1">
      <alignment horizontal="right" vertical="center" shrinkToFit="1"/>
    </xf>
    <xf numFmtId="189" fontId="6" fillId="0" borderId="7" xfId="2" applyNumberFormat="1" applyFont="1" applyBorder="1" applyAlignment="1">
      <alignment horizontal="right" vertical="center" shrinkToFit="1"/>
    </xf>
    <xf numFmtId="190" fontId="6" fillId="0" borderId="8" xfId="1" applyNumberFormat="1" applyFont="1" applyBorder="1" applyAlignment="1">
      <alignment horizontal="right" vertical="center" shrinkToFit="1"/>
    </xf>
    <xf numFmtId="189" fontId="6" fillId="0" borderId="53" xfId="2" applyNumberFormat="1" applyFont="1" applyBorder="1" applyAlignment="1">
      <alignment horizontal="right" vertical="center" shrinkToFit="1"/>
    </xf>
    <xf numFmtId="177" fontId="6" fillId="0" borderId="16" xfId="1" applyNumberFormat="1" applyFont="1" applyFill="1" applyBorder="1" applyAlignment="1">
      <alignment horizontal="center" vertical="center"/>
    </xf>
    <xf numFmtId="190" fontId="6" fillId="3" borderId="61" xfId="2" applyNumberFormat="1" applyFont="1" applyFill="1" applyBorder="1" applyAlignment="1">
      <alignment horizontal="right" vertical="center" shrinkToFit="1"/>
    </xf>
    <xf numFmtId="190" fontId="6" fillId="3" borderId="13" xfId="2" applyNumberFormat="1" applyFont="1" applyFill="1" applyBorder="1" applyAlignment="1">
      <alignment horizontal="right" vertical="center" shrinkToFit="1"/>
    </xf>
    <xf numFmtId="191" fontId="6" fillId="3" borderId="60" xfId="2" applyNumberFormat="1" applyFont="1" applyFill="1" applyBorder="1" applyAlignment="1">
      <alignment horizontal="right" vertical="center" shrinkToFit="1"/>
    </xf>
    <xf numFmtId="190" fontId="6" fillId="0" borderId="61" xfId="1" applyNumberFormat="1" applyFont="1" applyBorder="1" applyAlignment="1">
      <alignment horizontal="right" vertical="center" shrinkToFit="1"/>
    </xf>
    <xf numFmtId="190" fontId="6" fillId="0" borderId="13" xfId="1" applyNumberFormat="1" applyFont="1" applyBorder="1" applyAlignment="1">
      <alignment horizontal="right" vertical="center" shrinkToFit="1"/>
    </xf>
    <xf numFmtId="191" fontId="6" fillId="0" borderId="60" xfId="2" applyNumberFormat="1" applyFont="1" applyBorder="1" applyAlignment="1">
      <alignment horizontal="right" vertical="center" shrinkToFit="1"/>
    </xf>
    <xf numFmtId="190" fontId="6" fillId="3" borderId="13" xfId="1" applyNumberFormat="1" applyFont="1" applyFill="1" applyBorder="1" applyAlignment="1">
      <alignment horizontal="right" vertical="center" shrinkToFit="1"/>
    </xf>
    <xf numFmtId="190" fontId="6" fillId="0" borderId="72" xfId="1" applyNumberFormat="1" applyFont="1" applyBorder="1" applyAlignment="1">
      <alignment horizontal="right" vertical="center" shrinkToFit="1"/>
    </xf>
    <xf numFmtId="191" fontId="6" fillId="0" borderId="13" xfId="2" applyNumberFormat="1" applyFont="1" applyBorder="1" applyAlignment="1">
      <alignment horizontal="right" vertical="center" shrinkToFit="1"/>
    </xf>
    <xf numFmtId="191" fontId="6" fillId="0" borderId="15" xfId="2" applyNumberFormat="1" applyFont="1" applyBorder="1" applyAlignment="1">
      <alignment horizontal="right" vertical="center" shrinkToFit="1"/>
    </xf>
    <xf numFmtId="189" fontId="6" fillId="0" borderId="15" xfId="2" applyNumberFormat="1" applyFont="1" applyBorder="1" applyAlignment="1">
      <alignment horizontal="right" vertical="center" shrinkToFit="1"/>
    </xf>
    <xf numFmtId="190" fontId="6" fillId="0" borderId="13" xfId="2" applyNumberFormat="1" applyFont="1" applyBorder="1" applyAlignment="1">
      <alignment horizontal="right" vertical="center" shrinkToFit="1"/>
    </xf>
    <xf numFmtId="189" fontId="6" fillId="0" borderId="72" xfId="2" applyNumberFormat="1" applyFont="1" applyBorder="1" applyAlignment="1">
      <alignment horizontal="right" vertical="center" shrinkToFit="1"/>
    </xf>
    <xf numFmtId="190" fontId="6" fillId="0" borderId="17" xfId="1" applyNumberFormat="1" applyFont="1" applyBorder="1" applyAlignment="1">
      <alignment horizontal="right" vertical="center" shrinkToFit="1"/>
    </xf>
    <xf numFmtId="189" fontId="6" fillId="0" borderId="60" xfId="2" applyNumberFormat="1" applyFont="1" applyBorder="1" applyAlignment="1">
      <alignment horizontal="right" vertical="center" shrinkToFit="1"/>
    </xf>
    <xf numFmtId="0" fontId="6" fillId="0" borderId="73" xfId="1" quotePrefix="1" applyFont="1" applyFill="1" applyBorder="1" applyAlignment="1">
      <alignment horizontal="center" vertical="center"/>
    </xf>
    <xf numFmtId="190" fontId="6" fillId="3" borderId="63" xfId="2" applyNumberFormat="1" applyFont="1" applyFill="1" applyBorder="1" applyAlignment="1">
      <alignment horizontal="right" vertical="center" shrinkToFit="1"/>
    </xf>
    <xf numFmtId="190" fontId="6" fillId="3" borderId="18" xfId="2" applyNumberFormat="1" applyFont="1" applyFill="1" applyBorder="1" applyAlignment="1">
      <alignment horizontal="right" vertical="center" shrinkToFit="1"/>
    </xf>
    <xf numFmtId="191" fontId="6" fillId="3" borderId="62" xfId="2" applyNumberFormat="1" applyFont="1" applyFill="1" applyBorder="1" applyAlignment="1">
      <alignment horizontal="right" vertical="center" shrinkToFit="1"/>
    </xf>
    <xf numFmtId="190" fontId="6" fillId="0" borderId="63" xfId="1" applyNumberFormat="1" applyFont="1" applyBorder="1" applyAlignment="1">
      <alignment horizontal="right" vertical="center" shrinkToFit="1"/>
    </xf>
    <xf numFmtId="190" fontId="6" fillId="0" borderId="18" xfId="1" applyNumberFormat="1" applyFont="1" applyBorder="1" applyAlignment="1">
      <alignment horizontal="right" vertical="center" shrinkToFit="1"/>
    </xf>
    <xf numFmtId="191" fontId="6" fillId="0" borderId="62" xfId="2" applyNumberFormat="1" applyFont="1" applyBorder="1" applyAlignment="1">
      <alignment horizontal="right" vertical="center" shrinkToFit="1"/>
    </xf>
    <xf numFmtId="190" fontId="6" fillId="3" borderId="18" xfId="1" applyNumberFormat="1" applyFont="1" applyFill="1" applyBorder="1" applyAlignment="1">
      <alignment horizontal="right" vertical="center" shrinkToFit="1"/>
    </xf>
    <xf numFmtId="190" fontId="6" fillId="0" borderId="86" xfId="1" applyNumberFormat="1" applyFont="1" applyBorder="1" applyAlignment="1">
      <alignment horizontal="right" vertical="center" shrinkToFit="1"/>
    </xf>
    <xf numFmtId="191" fontId="6" fillId="0" borderId="18" xfId="2" applyNumberFormat="1" applyFont="1" applyBorder="1" applyAlignment="1">
      <alignment horizontal="right" vertical="center" shrinkToFit="1"/>
    </xf>
    <xf numFmtId="191" fontId="6" fillId="0" borderId="21" xfId="2" applyNumberFormat="1" applyFont="1" applyBorder="1" applyAlignment="1">
      <alignment horizontal="right" vertical="center" shrinkToFit="1"/>
    </xf>
    <xf numFmtId="189" fontId="6" fillId="0" borderId="21" xfId="2" applyNumberFormat="1" applyFont="1" applyBorder="1" applyAlignment="1">
      <alignment horizontal="right" vertical="center" shrinkToFit="1"/>
    </xf>
    <xf numFmtId="190" fontId="6" fillId="0" borderId="18" xfId="2" applyNumberFormat="1" applyFont="1" applyBorder="1" applyAlignment="1">
      <alignment horizontal="right" vertical="center" shrinkToFit="1"/>
    </xf>
    <xf numFmtId="189" fontId="6" fillId="0" borderId="86" xfId="2" applyNumberFormat="1" applyFont="1" applyBorder="1" applyAlignment="1">
      <alignment horizontal="right" vertical="center" shrinkToFit="1"/>
    </xf>
    <xf numFmtId="190" fontId="6" fillId="0" borderId="45" xfId="1" applyNumberFormat="1" applyFont="1" applyBorder="1" applyAlignment="1">
      <alignment horizontal="right" vertical="center" shrinkToFit="1"/>
    </xf>
    <xf numFmtId="189" fontId="6" fillId="0" borderId="62" xfId="2" applyNumberFormat="1" applyFont="1" applyBorder="1" applyAlignment="1">
      <alignment horizontal="right" vertical="center" shrinkToFit="1"/>
    </xf>
    <xf numFmtId="0" fontId="6" fillId="0" borderId="56" xfId="1" applyFont="1" applyFill="1" applyBorder="1" applyAlignment="1">
      <alignment horizontal="center" vertical="center"/>
    </xf>
    <xf numFmtId="190" fontId="6" fillId="3" borderId="66" xfId="2" applyNumberFormat="1" applyFont="1" applyFill="1" applyBorder="1" applyAlignment="1">
      <alignment horizontal="right" vertical="center" shrinkToFit="1"/>
    </xf>
    <xf numFmtId="190" fontId="6" fillId="3" borderId="25" xfId="2" applyNumberFormat="1" applyFont="1" applyFill="1" applyBorder="1" applyAlignment="1">
      <alignment horizontal="right" vertical="center" shrinkToFit="1"/>
    </xf>
    <xf numFmtId="191" fontId="6" fillId="3" borderId="65" xfId="2" applyNumberFormat="1" applyFont="1" applyFill="1" applyBorder="1" applyAlignment="1">
      <alignment horizontal="right" vertical="center" shrinkToFit="1"/>
    </xf>
    <xf numFmtId="190" fontId="6" fillId="3" borderId="66" xfId="1" applyNumberFormat="1" applyFont="1" applyFill="1" applyBorder="1" applyAlignment="1">
      <alignment horizontal="right" vertical="center" shrinkToFit="1"/>
    </xf>
    <xf numFmtId="190" fontId="6" fillId="3" borderId="25" xfId="1" applyNumberFormat="1" applyFont="1" applyFill="1" applyBorder="1" applyAlignment="1">
      <alignment horizontal="right" vertical="center" shrinkToFit="1"/>
    </xf>
    <xf numFmtId="190" fontId="6" fillId="3" borderId="85" xfId="1" applyNumberFormat="1" applyFont="1" applyFill="1" applyBorder="1" applyAlignment="1">
      <alignment horizontal="right" vertical="center" shrinkToFit="1"/>
    </xf>
    <xf numFmtId="191" fontId="6" fillId="3" borderId="25" xfId="2" applyNumberFormat="1" applyFont="1" applyFill="1" applyBorder="1" applyAlignment="1">
      <alignment horizontal="right" vertical="center" shrinkToFit="1"/>
    </xf>
    <xf numFmtId="191" fontId="6" fillId="3" borderId="26" xfId="2" applyNumberFormat="1" applyFont="1" applyFill="1" applyBorder="1" applyAlignment="1">
      <alignment horizontal="right" vertical="center" shrinkToFit="1"/>
    </xf>
    <xf numFmtId="189" fontId="6" fillId="3" borderId="26" xfId="2" applyNumberFormat="1" applyFont="1" applyFill="1" applyBorder="1" applyAlignment="1">
      <alignment horizontal="right" vertical="center" shrinkToFit="1"/>
    </xf>
    <xf numFmtId="189" fontId="6" fillId="3" borderId="85" xfId="2" applyNumberFormat="1" applyFont="1" applyFill="1" applyBorder="1" applyAlignment="1">
      <alignment horizontal="right" vertical="center" shrinkToFit="1"/>
    </xf>
    <xf numFmtId="190" fontId="6" fillId="3" borderId="42" xfId="1" applyNumberFormat="1" applyFont="1" applyFill="1" applyBorder="1" applyAlignment="1">
      <alignment horizontal="right" vertical="center" shrinkToFit="1"/>
    </xf>
    <xf numFmtId="189" fontId="6" fillId="3" borderId="65" xfId="2" applyNumberFormat="1" applyFont="1" applyFill="1" applyBorder="1" applyAlignment="1">
      <alignment horizontal="right" vertical="center" shrinkToFit="1"/>
    </xf>
    <xf numFmtId="38" fontId="6" fillId="0" borderId="0" xfId="2" applyFont="1" applyAlignment="1">
      <alignment horizontal="right" vertical="center" shrinkToFit="1"/>
    </xf>
    <xf numFmtId="180" fontId="6" fillId="0" borderId="0" xfId="2" applyNumberFormat="1" applyFont="1" applyAlignment="1">
      <alignment horizontal="right" vertical="center" shrinkToFit="1"/>
    </xf>
    <xf numFmtId="0" fontId="6" fillId="0" borderId="0" xfId="1" applyFont="1" applyAlignment="1">
      <alignment horizontal="right" vertical="center" shrinkToFit="1"/>
    </xf>
    <xf numFmtId="0" fontId="6" fillId="0" borderId="67" xfId="1" applyFont="1" applyBorder="1" applyAlignment="1">
      <alignment horizontal="center" vertical="center" textRotation="255"/>
    </xf>
    <xf numFmtId="0" fontId="7" fillId="3" borderId="48" xfId="1" applyFont="1" applyFill="1" applyBorder="1" applyAlignment="1">
      <alignment horizontal="center" vertical="center" textRotation="255"/>
    </xf>
    <xf numFmtId="0" fontId="7" fillId="0" borderId="53" xfId="1" applyFont="1" applyFill="1" applyBorder="1" applyAlignment="1">
      <alignment horizontal="center" vertical="center"/>
    </xf>
    <xf numFmtId="0" fontId="6" fillId="0" borderId="73" xfId="1" applyFont="1" applyBorder="1" applyAlignment="1">
      <alignment horizontal="center" vertical="center" textRotation="255"/>
    </xf>
    <xf numFmtId="0" fontId="7" fillId="3" borderId="84" xfId="1" applyFont="1" applyFill="1" applyBorder="1" applyAlignment="1">
      <alignment horizontal="center" vertical="center" textRotation="255"/>
    </xf>
    <xf numFmtId="0" fontId="7" fillId="0" borderId="72"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60" xfId="1" applyFont="1" applyFill="1" applyBorder="1" applyAlignment="1">
      <alignment horizontal="center" vertical="center"/>
    </xf>
    <xf numFmtId="0" fontId="7" fillId="0" borderId="17"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6" fillId="0" borderId="56" xfId="1" applyFont="1" applyBorder="1" applyAlignment="1">
      <alignment horizontal="center" vertical="center" textRotation="255"/>
    </xf>
    <xf numFmtId="0" fontId="7" fillId="3" borderId="49" xfId="1" applyFont="1" applyFill="1" applyBorder="1" applyAlignment="1">
      <alignment horizontal="center" vertical="center" textRotation="255"/>
    </xf>
    <xf numFmtId="0" fontId="8" fillId="0" borderId="42"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27" xfId="1" applyFont="1" applyFill="1" applyBorder="1" applyAlignment="1">
      <alignment horizontal="center" vertical="center"/>
    </xf>
    <xf numFmtId="0" fontId="6" fillId="0" borderId="61" xfId="1" quotePrefix="1" applyFont="1" applyFill="1" applyBorder="1" applyAlignment="1">
      <alignment horizontal="center" vertical="center"/>
    </xf>
    <xf numFmtId="0" fontId="7" fillId="3" borderId="93" xfId="1" applyFont="1" applyFill="1" applyBorder="1" applyAlignment="1">
      <alignment vertical="center"/>
    </xf>
    <xf numFmtId="0" fontId="7" fillId="0" borderId="17" xfId="1" applyFont="1" applyFill="1" applyBorder="1" applyAlignment="1">
      <alignment horizontal="center" vertical="center"/>
    </xf>
    <xf numFmtId="0" fontId="7" fillId="0" borderId="17" xfId="1" applyFont="1" applyFill="1" applyBorder="1" applyAlignment="1">
      <alignment vertical="center"/>
    </xf>
    <xf numFmtId="0" fontId="7" fillId="0" borderId="44" xfId="1" applyFont="1" applyFill="1" applyBorder="1" applyAlignment="1">
      <alignment vertical="center"/>
    </xf>
    <xf numFmtId="0" fontId="7" fillId="0" borderId="16" xfId="1" applyFont="1" applyBorder="1" applyAlignment="1">
      <alignment vertical="center" wrapText="1"/>
    </xf>
    <xf numFmtId="0" fontId="7" fillId="0" borderId="60" xfId="1" applyFont="1" applyBorder="1" applyAlignment="1">
      <alignment vertical="center" wrapText="1"/>
    </xf>
    <xf numFmtId="0" fontId="6" fillId="0" borderId="63" xfId="1" quotePrefix="1" applyFont="1" applyFill="1" applyBorder="1" applyAlignment="1">
      <alignment horizontal="center" vertical="center"/>
    </xf>
    <xf numFmtId="0" fontId="7" fillId="0" borderId="18" xfId="1" applyFont="1" applyFill="1" applyBorder="1" applyAlignment="1">
      <alignment vertical="center"/>
    </xf>
    <xf numFmtId="0" fontId="7" fillId="0" borderId="46" xfId="1" applyFont="1" applyFill="1" applyBorder="1" applyAlignment="1">
      <alignment vertical="center"/>
    </xf>
    <xf numFmtId="0" fontId="7" fillId="0" borderId="45" xfId="1" applyFont="1" applyFill="1" applyBorder="1" applyAlignment="1">
      <alignment vertical="center"/>
    </xf>
    <xf numFmtId="0" fontId="6" fillId="0" borderId="92" xfId="1" quotePrefix="1" applyFont="1" applyFill="1" applyBorder="1" applyAlignment="1">
      <alignment horizontal="center" vertical="center"/>
    </xf>
    <xf numFmtId="0" fontId="7" fillId="0" borderId="36" xfId="1" applyFont="1" applyFill="1" applyBorder="1" applyAlignment="1">
      <alignment vertical="center"/>
    </xf>
    <xf numFmtId="0" fontId="7" fillId="3" borderId="92" xfId="1" applyFont="1" applyFill="1" applyBorder="1" applyAlignment="1">
      <alignment vertical="center"/>
    </xf>
    <xf numFmtId="0" fontId="7" fillId="0" borderId="17" xfId="1" applyFont="1" applyBorder="1" applyAlignment="1">
      <alignment horizontal="center" vertical="center"/>
    </xf>
    <xf numFmtId="0" fontId="7" fillId="0" borderId="13" xfId="1" applyFont="1" applyBorder="1" applyAlignment="1">
      <alignment vertical="center" wrapText="1"/>
    </xf>
    <xf numFmtId="0" fontId="7" fillId="0" borderId="19" xfId="1" applyFont="1" applyBorder="1" applyAlignment="1">
      <alignment vertical="center" wrapText="1"/>
    </xf>
    <xf numFmtId="0" fontId="6" fillId="0" borderId="56" xfId="1" quotePrefix="1" applyFont="1" applyFill="1" applyBorder="1" applyAlignment="1">
      <alignment horizontal="center" vertical="center"/>
    </xf>
    <xf numFmtId="0" fontId="7" fillId="0" borderId="77" xfId="1" applyFont="1" applyFill="1" applyBorder="1" applyAlignment="1">
      <alignment vertical="center"/>
    </xf>
    <xf numFmtId="0" fontId="7" fillId="0" borderId="37" xfId="1" applyFont="1" applyFill="1" applyBorder="1" applyAlignment="1">
      <alignment vertical="center"/>
    </xf>
    <xf numFmtId="0" fontId="7" fillId="0" borderId="56" xfId="1" applyFont="1" applyFill="1" applyBorder="1" applyAlignment="1">
      <alignment vertical="center"/>
    </xf>
    <xf numFmtId="0" fontId="6" fillId="3" borderId="47" xfId="1" applyFont="1" applyFill="1" applyBorder="1" applyAlignment="1">
      <alignment horizontal="center" vertical="center"/>
    </xf>
    <xf numFmtId="38" fontId="7" fillId="3" borderId="64" xfId="2" applyFont="1" applyFill="1" applyBorder="1" applyAlignment="1">
      <alignment horizontal="center" vertical="center"/>
    </xf>
    <xf numFmtId="38" fontId="7" fillId="3" borderId="64" xfId="2" applyFont="1" applyFill="1" applyBorder="1" applyAlignment="1">
      <alignment vertical="center" shrinkToFit="1"/>
    </xf>
    <xf numFmtId="38" fontId="10" fillId="3" borderId="33" xfId="2" applyFont="1" applyFill="1" applyBorder="1" applyAlignment="1">
      <alignment vertical="center" shrinkToFit="1"/>
    </xf>
    <xf numFmtId="0" fontId="7" fillId="3" borderId="47" xfId="1" applyFont="1" applyFill="1" applyBorder="1" applyAlignment="1">
      <alignment vertical="center" wrapText="1"/>
    </xf>
    <xf numFmtId="0" fontId="12" fillId="3" borderId="32" xfId="1" applyFont="1" applyFill="1" applyBorder="1" applyAlignment="1">
      <alignment vertical="center"/>
    </xf>
    <xf numFmtId="0" fontId="12" fillId="3" borderId="57" xfId="1" applyFont="1" applyFill="1" applyBorder="1" applyAlignment="1">
      <alignment vertical="center"/>
    </xf>
    <xf numFmtId="0" fontId="12" fillId="0" borderId="67" xfId="1" applyFont="1" applyBorder="1" applyAlignment="1">
      <alignment vertical="center"/>
    </xf>
    <xf numFmtId="0" fontId="7" fillId="0" borderId="81"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82" xfId="1" applyFont="1" applyFill="1" applyBorder="1" applyAlignment="1">
      <alignment horizontal="center" vertical="center" wrapText="1"/>
    </xf>
    <xf numFmtId="0" fontId="8" fillId="0" borderId="82" xfId="1" applyFont="1" applyFill="1" applyBorder="1" applyAlignment="1">
      <alignment horizontal="center" vertical="center" wrapText="1" shrinkToFit="1"/>
    </xf>
    <xf numFmtId="0" fontId="8" fillId="0" borderId="81" xfId="1" applyFont="1" applyFill="1" applyBorder="1" applyAlignment="1">
      <alignment horizontal="center" vertical="center" wrapText="1" shrinkToFit="1"/>
    </xf>
    <xf numFmtId="0" fontId="7" fillId="0" borderId="80" xfId="1" applyFont="1" applyFill="1" applyBorder="1" applyAlignment="1">
      <alignment horizontal="center" vertical="center" wrapText="1"/>
    </xf>
    <xf numFmtId="0" fontId="7" fillId="3" borderId="48" xfId="1" applyFont="1" applyFill="1" applyBorder="1" applyAlignment="1">
      <alignment horizontal="center" vertical="center"/>
    </xf>
    <xf numFmtId="0" fontId="12" fillId="0" borderId="56" xfId="1" applyFont="1" applyBorder="1" applyAlignment="1">
      <alignment vertical="center"/>
    </xf>
    <xf numFmtId="0" fontId="7" fillId="0" borderId="28" xfId="1" applyFont="1" applyFill="1" applyBorder="1" applyAlignment="1">
      <alignment horizontal="center" vertical="center" wrapText="1"/>
    </xf>
    <xf numFmtId="0" fontId="7" fillId="0" borderId="79" xfId="1" applyFont="1" applyFill="1" applyBorder="1" applyAlignment="1">
      <alignment horizontal="center" vertical="center" wrapText="1"/>
    </xf>
    <xf numFmtId="0" fontId="8" fillId="0" borderId="79" xfId="1" applyFont="1" applyFill="1" applyBorder="1" applyAlignment="1">
      <alignment horizontal="center" vertical="center" wrapText="1" shrinkToFit="1"/>
    </xf>
    <xf numFmtId="0" fontId="8" fillId="0" borderId="28" xfId="1" applyFont="1" applyFill="1" applyBorder="1" applyAlignment="1">
      <alignment horizontal="center" vertical="center" wrapText="1" shrinkToFit="1"/>
    </xf>
    <xf numFmtId="0" fontId="7" fillId="0" borderId="77" xfId="1" applyFont="1" applyFill="1" applyBorder="1" applyAlignment="1">
      <alignment horizontal="center" vertical="center" wrapText="1"/>
    </xf>
    <xf numFmtId="0" fontId="7" fillId="3" borderId="49" xfId="1" applyFont="1" applyFill="1" applyBorder="1" applyAlignment="1">
      <alignment horizontal="center" vertical="center"/>
    </xf>
    <xf numFmtId="0" fontId="6" fillId="0" borderId="61" xfId="1" quotePrefix="1" applyNumberFormat="1" applyFont="1" applyFill="1" applyBorder="1" applyAlignment="1">
      <alignment horizontal="center" vertical="center"/>
    </xf>
    <xf numFmtId="192" fontId="6" fillId="0" borderId="61" xfId="1" applyNumberFormat="1" applyFont="1" applyFill="1" applyBorder="1" applyAlignment="1">
      <alignment horizontal="right" vertical="center"/>
    </xf>
    <xf numFmtId="192" fontId="6" fillId="0" borderId="15" xfId="1" applyNumberFormat="1" applyFont="1" applyFill="1" applyBorder="1" applyAlignment="1">
      <alignment horizontal="right" vertical="center"/>
    </xf>
    <xf numFmtId="192" fontId="6" fillId="0" borderId="16" xfId="1" applyNumberFormat="1" applyFont="1" applyFill="1" applyBorder="1" applyAlignment="1">
      <alignment horizontal="right" vertical="center"/>
    </xf>
    <xf numFmtId="192" fontId="6" fillId="0" borderId="16" xfId="1" applyNumberFormat="1" applyFont="1" applyFill="1" applyBorder="1" applyAlignment="1">
      <alignment horizontal="right" vertical="center"/>
    </xf>
    <xf numFmtId="192" fontId="6" fillId="0" borderId="19" xfId="1" applyNumberFormat="1" applyFont="1" applyFill="1" applyBorder="1" applyAlignment="1">
      <alignment horizontal="right" vertical="center"/>
    </xf>
    <xf numFmtId="192" fontId="6" fillId="3" borderId="92" xfId="1" applyNumberFormat="1" applyFont="1" applyFill="1" applyBorder="1" applyAlignment="1">
      <alignment horizontal="right" vertical="center"/>
    </xf>
    <xf numFmtId="192" fontId="6" fillId="3" borderId="93" xfId="1" applyNumberFormat="1" applyFont="1" applyFill="1" applyBorder="1" applyAlignment="1">
      <alignment horizontal="right" vertical="center"/>
    </xf>
    <xf numFmtId="0" fontId="6" fillId="0" borderId="59" xfId="1" quotePrefix="1" applyNumberFormat="1" applyFont="1" applyFill="1" applyBorder="1" applyAlignment="1">
      <alignment horizontal="center" vertical="center"/>
    </xf>
    <xf numFmtId="192" fontId="6" fillId="0" borderId="59" xfId="1" applyNumberFormat="1" applyFont="1" applyFill="1" applyBorder="1" applyAlignment="1">
      <alignment horizontal="right" vertical="center"/>
    </xf>
    <xf numFmtId="192" fontId="6" fillId="0" borderId="39" xfId="1" applyNumberFormat="1" applyFont="1" applyFill="1" applyBorder="1" applyAlignment="1">
      <alignment horizontal="right" vertical="center"/>
    </xf>
    <xf numFmtId="192" fontId="6" fillId="0" borderId="43" xfId="1" applyNumberFormat="1" applyFont="1" applyFill="1" applyBorder="1" applyAlignment="1">
      <alignment horizontal="right" vertical="center"/>
    </xf>
    <xf numFmtId="192" fontId="6" fillId="0" borderId="43" xfId="1" applyNumberFormat="1" applyFont="1" applyFill="1" applyBorder="1" applyAlignment="1">
      <alignment horizontal="right" vertical="center"/>
    </xf>
    <xf numFmtId="192" fontId="6" fillId="0" borderId="40" xfId="1" applyNumberFormat="1" applyFont="1" applyFill="1" applyBorder="1" applyAlignment="1">
      <alignment horizontal="right" vertical="center"/>
    </xf>
    <xf numFmtId="0" fontId="12" fillId="3" borderId="56" xfId="1" applyFont="1" applyFill="1" applyBorder="1" applyAlignment="1">
      <alignment horizontal="center" vertical="center"/>
    </xf>
    <xf numFmtId="192" fontId="6" fillId="3" borderId="47" xfId="1" applyNumberFormat="1" applyFont="1" applyFill="1" applyBorder="1" applyAlignment="1">
      <alignment horizontal="right" vertical="center"/>
    </xf>
    <xf numFmtId="192" fontId="6" fillId="3" borderId="30" xfId="1" applyNumberFormat="1" applyFont="1" applyFill="1" applyBorder="1" applyAlignment="1">
      <alignment horizontal="right" vertical="center"/>
    </xf>
    <xf numFmtId="192" fontId="6" fillId="3" borderId="32" xfId="1" applyNumberFormat="1" applyFont="1" applyFill="1" applyBorder="1" applyAlignment="1">
      <alignment horizontal="right" vertical="center"/>
    </xf>
    <xf numFmtId="192" fontId="6" fillId="3" borderId="32" xfId="1" applyNumberFormat="1" applyFont="1" applyFill="1" applyBorder="1" applyAlignment="1">
      <alignment horizontal="right" vertical="center"/>
    </xf>
    <xf numFmtId="192" fontId="6" fillId="3" borderId="33" xfId="1" applyNumberFormat="1" applyFont="1" applyFill="1" applyBorder="1" applyAlignment="1">
      <alignment horizontal="right" vertical="center"/>
    </xf>
    <xf numFmtId="192" fontId="6" fillId="3" borderId="90" xfId="1" applyNumberFormat="1" applyFont="1" applyFill="1" applyBorder="1" applyAlignment="1">
      <alignment horizontal="right" vertical="center" shrinkToFit="1"/>
    </xf>
    <xf numFmtId="192" fontId="12" fillId="0" borderId="0" xfId="1" applyNumberFormat="1" applyFont="1" applyAlignment="1">
      <alignment horizontal="center" vertical="center"/>
    </xf>
    <xf numFmtId="49" fontId="6" fillId="11" borderId="80" xfId="1" applyNumberFormat="1" applyFont="1" applyFill="1" applyBorder="1" applyAlignment="1">
      <alignment horizontal="center" vertical="center"/>
    </xf>
    <xf numFmtId="49" fontId="6" fillId="0" borderId="24" xfId="1" applyNumberFormat="1" applyFont="1" applyFill="1" applyBorder="1" applyAlignment="1">
      <alignment horizontal="center" vertical="center"/>
    </xf>
    <xf numFmtId="49" fontId="6" fillId="11" borderId="77" xfId="1" applyNumberFormat="1" applyFont="1" applyFill="1" applyBorder="1" applyAlignment="1">
      <alignment horizontal="center" vertical="center"/>
    </xf>
    <xf numFmtId="0" fontId="6" fillId="0" borderId="72" xfId="1" applyFont="1" applyBorder="1" applyAlignment="1">
      <alignment vertical="center"/>
    </xf>
    <xf numFmtId="0" fontId="6" fillId="0" borderId="5" xfId="1" applyFont="1" applyFill="1" applyBorder="1" applyAlignment="1">
      <alignment vertical="center"/>
    </xf>
    <xf numFmtId="38" fontId="6" fillId="11" borderId="60" xfId="2" applyFont="1" applyFill="1" applyBorder="1" applyAlignment="1">
      <alignment vertical="center"/>
    </xf>
    <xf numFmtId="0" fontId="6" fillId="0" borderId="12" xfId="1" applyFont="1" applyBorder="1" applyAlignment="1">
      <alignment vertical="center"/>
    </xf>
    <xf numFmtId="38" fontId="6" fillId="11" borderId="27" xfId="2" applyFont="1" applyFill="1" applyBorder="1" applyAlignment="1">
      <alignment vertical="center"/>
    </xf>
    <xf numFmtId="0" fontId="6" fillId="0" borderId="34" xfId="1" applyFont="1" applyBorder="1" applyAlignment="1">
      <alignment horizontal="center" vertical="center"/>
    </xf>
    <xf numFmtId="0" fontId="6" fillId="0" borderId="80" xfId="1" applyFont="1" applyBorder="1" applyAlignment="1">
      <alignment vertical="center"/>
    </xf>
    <xf numFmtId="0" fontId="6" fillId="0" borderId="4" xfId="1" applyFont="1" applyBorder="1" applyAlignment="1">
      <alignment vertical="center"/>
    </xf>
    <xf numFmtId="0" fontId="6" fillId="0" borderId="4" xfId="1" applyFont="1" applyFill="1" applyBorder="1" applyAlignment="1">
      <alignment vertical="center"/>
    </xf>
    <xf numFmtId="38" fontId="6" fillId="11" borderId="58" xfId="2" applyFont="1" applyFill="1" applyBorder="1" applyAlignment="1">
      <alignment vertical="center"/>
    </xf>
    <xf numFmtId="0" fontId="6" fillId="0" borderId="37" xfId="1" applyFont="1" applyBorder="1" applyAlignment="1">
      <alignment horizontal="center" vertical="center"/>
    </xf>
    <xf numFmtId="0" fontId="6" fillId="0" borderId="85" xfId="1" applyFont="1" applyBorder="1" applyAlignment="1">
      <alignment vertical="center"/>
    </xf>
    <xf numFmtId="0" fontId="6" fillId="0" borderId="25" xfId="1" applyFont="1" applyFill="1" applyBorder="1" applyAlignment="1">
      <alignment vertical="center"/>
    </xf>
    <xf numFmtId="0" fontId="6" fillId="0" borderId="7" xfId="1" applyFont="1" applyBorder="1" applyAlignment="1">
      <alignment vertical="center"/>
    </xf>
    <xf numFmtId="0" fontId="6" fillId="0" borderId="24" xfId="1" applyFont="1" applyFill="1" applyBorder="1" applyAlignment="1">
      <alignment vertical="center"/>
    </xf>
    <xf numFmtId="0" fontId="6" fillId="0" borderId="74" xfId="1" applyFont="1" applyBorder="1" applyAlignment="1">
      <alignment vertical="center"/>
    </xf>
    <xf numFmtId="0" fontId="6" fillId="0" borderId="18" xfId="1" applyFont="1" applyBorder="1" applyAlignment="1">
      <alignment vertical="center"/>
    </xf>
    <xf numFmtId="38" fontId="6" fillId="11" borderId="46" xfId="2" applyFont="1" applyFill="1" applyBorder="1" applyAlignment="1">
      <alignment vertical="center"/>
    </xf>
    <xf numFmtId="38" fontId="6" fillId="11" borderId="19" xfId="2" applyFont="1" applyFill="1" applyBorder="1" applyAlignment="1">
      <alignment vertical="center"/>
    </xf>
    <xf numFmtId="0" fontId="6" fillId="0" borderId="38" xfId="1" applyFont="1" applyBorder="1" applyAlignment="1">
      <alignment vertical="center"/>
    </xf>
    <xf numFmtId="0" fontId="6" fillId="0" borderId="34" xfId="1" applyFont="1" applyBorder="1" applyAlignment="1">
      <alignment horizontal="center" vertical="center" textRotation="255" shrinkToFit="1"/>
    </xf>
    <xf numFmtId="0" fontId="6" fillId="0" borderId="36" xfId="1" applyFont="1" applyBorder="1" applyAlignment="1">
      <alignment horizontal="center" vertical="center" textRotation="255" shrinkToFit="1"/>
    </xf>
    <xf numFmtId="0" fontId="6" fillId="0" borderId="40" xfId="1" applyFont="1" applyBorder="1" applyAlignment="1">
      <alignment vertical="center"/>
    </xf>
    <xf numFmtId="0" fontId="6" fillId="0" borderId="83" xfId="1" applyFont="1" applyBorder="1" applyAlignment="1">
      <alignment vertical="center"/>
    </xf>
    <xf numFmtId="0" fontId="6" fillId="0" borderId="37" xfId="1" applyFont="1" applyBorder="1" applyAlignment="1">
      <alignment horizontal="center" vertical="center" textRotation="255" shrinkToFit="1"/>
    </xf>
    <xf numFmtId="38" fontId="6" fillId="11" borderId="77" xfId="2" applyFont="1" applyFill="1" applyBorder="1" applyAlignment="1">
      <alignment vertical="center"/>
    </xf>
    <xf numFmtId="38" fontId="6" fillId="11" borderId="53" xfId="2" applyFont="1" applyFill="1" applyBorder="1" applyAlignment="1">
      <alignment vertical="center"/>
    </xf>
    <xf numFmtId="38" fontId="6" fillId="11" borderId="65" xfId="2" applyFont="1" applyFill="1" applyBorder="1" applyAlignment="1">
      <alignment vertical="center"/>
    </xf>
    <xf numFmtId="0" fontId="6" fillId="0" borderId="0" xfId="6" applyFont="1" applyAlignment="1">
      <alignment vertical="center"/>
    </xf>
    <xf numFmtId="0" fontId="4" fillId="0" borderId="78" xfId="6" applyFont="1" applyFill="1" applyBorder="1" applyAlignment="1">
      <alignment horizontal="left" vertical="center"/>
    </xf>
    <xf numFmtId="0" fontId="6" fillId="0" borderId="0" xfId="6" applyFont="1" applyAlignment="1">
      <alignment horizontal="right"/>
    </xf>
    <xf numFmtId="58" fontId="6" fillId="0" borderId="147" xfId="6" applyNumberFormat="1" applyFont="1" applyBorder="1" applyAlignment="1">
      <alignment horizontal="right"/>
    </xf>
    <xf numFmtId="0" fontId="12" fillId="0" borderId="0" xfId="6" applyFont="1" applyAlignment="1">
      <alignment vertical="center"/>
    </xf>
    <xf numFmtId="0" fontId="12" fillId="0" borderId="87" xfId="6" applyFont="1" applyFill="1" applyBorder="1" applyAlignment="1">
      <alignment horizontal="center" vertical="center"/>
    </xf>
    <xf numFmtId="0" fontId="6" fillId="0" borderId="34" xfId="6" applyFont="1" applyFill="1" applyBorder="1" applyAlignment="1">
      <alignment horizontal="center" vertical="center"/>
    </xf>
    <xf numFmtId="0" fontId="6" fillId="0" borderId="82" xfId="6" applyFont="1" applyFill="1" applyBorder="1" applyAlignment="1">
      <alignment horizontal="center" vertical="center"/>
    </xf>
    <xf numFmtId="0" fontId="6" fillId="0" borderId="4" xfId="6" applyFont="1" applyFill="1" applyBorder="1" applyAlignment="1">
      <alignment horizontal="center" vertical="center"/>
    </xf>
    <xf numFmtId="0" fontId="6" fillId="0" borderId="80" xfId="6" applyFont="1" applyFill="1" applyBorder="1" applyAlignment="1">
      <alignment horizontal="center" vertical="center"/>
    </xf>
    <xf numFmtId="0" fontId="12" fillId="0" borderId="81" xfId="6" applyFont="1" applyBorder="1" applyAlignment="1">
      <alignment horizontal="center" vertical="center"/>
    </xf>
    <xf numFmtId="0" fontId="12" fillId="0" borderId="4" xfId="6" applyFont="1" applyBorder="1" applyAlignment="1">
      <alignment horizontal="center" vertical="center"/>
    </xf>
    <xf numFmtId="0" fontId="12" fillId="0" borderId="81" xfId="6" applyFont="1" applyBorder="1" applyAlignment="1">
      <alignment horizontal="center" vertical="center"/>
    </xf>
    <xf numFmtId="0" fontId="12" fillId="0" borderId="148" xfId="6" applyFont="1" applyBorder="1" applyAlignment="1">
      <alignment horizontal="center" vertical="center"/>
    </xf>
    <xf numFmtId="0" fontId="12" fillId="0" borderId="149" xfId="6" applyFont="1" applyBorder="1" applyAlignment="1">
      <alignment horizontal="center" vertical="center"/>
    </xf>
    <xf numFmtId="0" fontId="12" fillId="0" borderId="150" xfId="6" applyFont="1" applyFill="1" applyBorder="1" applyAlignment="1">
      <alignment horizontal="center" vertical="center"/>
    </xf>
    <xf numFmtId="0" fontId="6" fillId="0" borderId="37" xfId="6" applyFont="1" applyFill="1" applyBorder="1" applyAlignment="1">
      <alignment horizontal="center" vertical="center"/>
    </xf>
    <xf numFmtId="0" fontId="6" fillId="0" borderId="79" xfId="6" applyFont="1" applyFill="1" applyBorder="1" applyAlignment="1">
      <alignment horizontal="center" vertical="center"/>
    </xf>
    <xf numFmtId="0" fontId="6" fillId="0" borderId="24" xfId="6" applyFont="1" applyFill="1" applyBorder="1" applyAlignment="1">
      <alignment horizontal="center" vertical="center"/>
    </xf>
    <xf numFmtId="0" fontId="6" fillId="0" borderId="77" xfId="6" applyFont="1" applyFill="1" applyBorder="1" applyAlignment="1">
      <alignment horizontal="center" vertical="center"/>
    </xf>
    <xf numFmtId="0" fontId="12" fillId="0" borderId="151" xfId="6" applyFont="1" applyBorder="1" applyAlignment="1">
      <alignment horizontal="center" vertical="center"/>
    </xf>
    <xf numFmtId="0" fontId="12" fillId="0" borderId="152" xfId="6" applyFont="1" applyBorder="1" applyAlignment="1">
      <alignment horizontal="center" vertical="center"/>
    </xf>
    <xf numFmtId="0" fontId="12" fillId="0" borderId="151" xfId="6" applyFont="1" applyBorder="1" applyAlignment="1">
      <alignment horizontal="center" vertical="center"/>
    </xf>
    <xf numFmtId="0" fontId="12" fillId="0" borderId="153" xfId="6" applyFont="1" applyBorder="1" applyAlignment="1">
      <alignment horizontal="center" vertical="center"/>
    </xf>
    <xf numFmtId="0" fontId="12" fillId="0" borderId="154" xfId="6" applyFont="1" applyBorder="1" applyAlignment="1">
      <alignment horizontal="center" vertical="center"/>
    </xf>
    <xf numFmtId="0" fontId="6" fillId="0" borderId="91" xfId="6" applyFont="1" applyFill="1" applyBorder="1" applyAlignment="1">
      <alignment horizontal="left" vertical="center" indent="1"/>
    </xf>
    <xf numFmtId="38" fontId="12" fillId="0" borderId="44" xfId="7" applyFont="1" applyFill="1" applyBorder="1" applyAlignment="1">
      <alignment vertical="center"/>
    </xf>
    <xf numFmtId="38" fontId="12" fillId="0" borderId="43" xfId="7" applyFont="1" applyFill="1" applyBorder="1" applyAlignment="1">
      <alignment vertical="center"/>
    </xf>
    <xf numFmtId="38" fontId="12" fillId="0" borderId="38" xfId="7" applyFont="1" applyFill="1" applyBorder="1" applyAlignment="1">
      <alignment vertical="center"/>
    </xf>
    <xf numFmtId="180" fontId="12" fillId="0" borderId="40" xfId="7" applyNumberFormat="1" applyFont="1" applyFill="1" applyBorder="1" applyAlignment="1">
      <alignment vertical="center"/>
    </xf>
    <xf numFmtId="38" fontId="6" fillId="0" borderId="83" xfId="2" applyNumberFormat="1" applyFont="1" applyFill="1" applyBorder="1" applyAlignment="1">
      <alignment vertical="center"/>
    </xf>
    <xf numFmtId="38" fontId="6" fillId="0" borderId="38" xfId="2" applyNumberFormat="1" applyFont="1" applyFill="1" applyBorder="1" applyAlignment="1">
      <alignment vertical="center"/>
    </xf>
    <xf numFmtId="38" fontId="6" fillId="0" borderId="39" xfId="2" applyFont="1" applyFill="1" applyBorder="1" applyAlignment="1">
      <alignment vertical="center"/>
    </xf>
    <xf numFmtId="180" fontId="6" fillId="0" borderId="155" xfId="2" applyNumberFormat="1" applyFont="1" applyFill="1" applyBorder="1" applyAlignment="1">
      <alignment vertical="center"/>
    </xf>
    <xf numFmtId="38" fontId="6" fillId="0" borderId="156" xfId="2" applyNumberFormat="1" applyFont="1" applyBorder="1" applyAlignment="1">
      <alignment vertical="center"/>
    </xf>
    <xf numFmtId="38" fontId="6" fillId="0" borderId="38" xfId="2" applyNumberFormat="1" applyFont="1" applyBorder="1" applyAlignment="1">
      <alignment vertical="center"/>
    </xf>
    <xf numFmtId="38" fontId="6" fillId="0" borderId="39" xfId="2" applyFont="1" applyBorder="1" applyAlignment="1">
      <alignment vertical="center"/>
    </xf>
    <xf numFmtId="180" fontId="6" fillId="0" borderId="155" xfId="2" applyNumberFormat="1" applyFont="1" applyBorder="1" applyAlignment="1">
      <alignment vertical="center"/>
    </xf>
    <xf numFmtId="0" fontId="6" fillId="0" borderId="92" xfId="6" applyFont="1" applyFill="1" applyBorder="1" applyAlignment="1">
      <alignment horizontal="left" vertical="center" indent="1"/>
    </xf>
    <xf numFmtId="38" fontId="12" fillId="0" borderId="17" xfId="7" applyFont="1" applyFill="1" applyBorder="1" applyAlignment="1">
      <alignment vertical="center"/>
    </xf>
    <xf numFmtId="38" fontId="12" fillId="0" borderId="16" xfId="7" applyFont="1" applyFill="1" applyBorder="1" applyAlignment="1">
      <alignment vertical="center"/>
    </xf>
    <xf numFmtId="38" fontId="12" fillId="0" borderId="13" xfId="7" applyFont="1" applyFill="1" applyBorder="1" applyAlignment="1">
      <alignment vertical="center"/>
    </xf>
    <xf numFmtId="38" fontId="6" fillId="0" borderId="72" xfId="2" applyNumberFormat="1" applyFont="1" applyFill="1" applyBorder="1" applyAlignment="1">
      <alignment vertical="center"/>
    </xf>
    <xf numFmtId="38" fontId="6" fillId="0" borderId="13" xfId="2" applyNumberFormat="1" applyFont="1" applyFill="1" applyBorder="1" applyAlignment="1">
      <alignment vertical="center"/>
    </xf>
    <xf numFmtId="38" fontId="6" fillId="0" borderId="15" xfId="2" applyFont="1" applyFill="1" applyBorder="1" applyAlignment="1">
      <alignment vertical="center"/>
    </xf>
    <xf numFmtId="180" fontId="6" fillId="0" borderId="157" xfId="2" applyNumberFormat="1" applyFont="1" applyFill="1" applyBorder="1" applyAlignment="1">
      <alignment vertical="center"/>
    </xf>
    <xf numFmtId="38" fontId="6" fillId="0" borderId="158" xfId="2" applyNumberFormat="1" applyFont="1" applyBorder="1" applyAlignment="1">
      <alignment vertical="center"/>
    </xf>
    <xf numFmtId="38" fontId="6" fillId="0" borderId="13" xfId="2" applyNumberFormat="1" applyFont="1" applyBorder="1" applyAlignment="1">
      <alignment vertical="center"/>
    </xf>
    <xf numFmtId="180" fontId="6" fillId="0" borderId="157" xfId="2" applyNumberFormat="1" applyFont="1" applyBorder="1" applyAlignment="1">
      <alignment vertical="center"/>
    </xf>
    <xf numFmtId="38" fontId="6" fillId="0" borderId="85" xfId="2" applyNumberFormat="1" applyFont="1" applyFill="1" applyBorder="1" applyAlignment="1">
      <alignment vertical="center"/>
    </xf>
    <xf numFmtId="38" fontId="6" fillId="0" borderId="25" xfId="2" applyNumberFormat="1" applyFont="1" applyFill="1" applyBorder="1" applyAlignment="1">
      <alignment vertical="center"/>
    </xf>
    <xf numFmtId="38" fontId="6" fillId="0" borderId="26" xfId="2" applyFont="1" applyFill="1" applyBorder="1" applyAlignment="1">
      <alignment vertical="center"/>
    </xf>
    <xf numFmtId="180" fontId="6" fillId="0" borderId="159" xfId="2" applyNumberFormat="1" applyFont="1" applyFill="1" applyBorder="1" applyAlignment="1">
      <alignment vertical="center"/>
    </xf>
    <xf numFmtId="38" fontId="6" fillId="0" borderId="160" xfId="2" applyNumberFormat="1" applyFont="1" applyBorder="1" applyAlignment="1">
      <alignment vertical="center"/>
    </xf>
    <xf numFmtId="38" fontId="6" fillId="0" borderId="25" xfId="2" applyNumberFormat="1" applyFont="1" applyBorder="1" applyAlignment="1">
      <alignment vertical="center"/>
    </xf>
    <xf numFmtId="38" fontId="6" fillId="0" borderId="26" xfId="2" applyFont="1" applyBorder="1" applyAlignment="1">
      <alignment vertical="center"/>
    </xf>
    <xf numFmtId="180" fontId="6" fillId="0" borderId="159" xfId="2" applyNumberFormat="1" applyFont="1" applyBorder="1" applyAlignment="1">
      <alignment vertical="center"/>
    </xf>
    <xf numFmtId="0" fontId="6" fillId="0" borderId="93" xfId="6" applyFont="1" applyFill="1" applyBorder="1" applyAlignment="1">
      <alignment horizontal="left" vertical="center" indent="1"/>
    </xf>
    <xf numFmtId="38" fontId="12" fillId="0" borderId="45" xfId="7" applyFont="1" applyFill="1" applyBorder="1" applyAlignment="1">
      <alignment vertical="center"/>
    </xf>
    <xf numFmtId="38" fontId="12" fillId="0" borderId="20" xfId="7" applyFont="1" applyFill="1" applyBorder="1" applyAlignment="1">
      <alignment vertical="center"/>
    </xf>
    <xf numFmtId="38" fontId="12" fillId="0" borderId="18" xfId="7" applyFont="1" applyFill="1" applyBorder="1" applyAlignment="1">
      <alignment vertical="center"/>
    </xf>
    <xf numFmtId="38" fontId="6" fillId="0" borderId="86" xfId="2" applyNumberFormat="1" applyFont="1" applyFill="1" applyBorder="1" applyAlignment="1">
      <alignment vertical="center"/>
    </xf>
    <xf numFmtId="38" fontId="6" fillId="0" borderId="18" xfId="2" applyNumberFormat="1" applyFont="1" applyFill="1" applyBorder="1" applyAlignment="1">
      <alignment vertical="center"/>
    </xf>
    <xf numFmtId="38" fontId="6" fillId="0" borderId="21" xfId="2" applyFont="1" applyFill="1" applyBorder="1" applyAlignment="1">
      <alignment vertical="center"/>
    </xf>
    <xf numFmtId="180" fontId="6" fillId="0" borderId="161" xfId="2" applyNumberFormat="1" applyFont="1" applyFill="1" applyBorder="1" applyAlignment="1">
      <alignment vertical="center"/>
    </xf>
    <xf numFmtId="38" fontId="6" fillId="0" borderId="162" xfId="2" applyNumberFormat="1" applyFont="1" applyBorder="1" applyAlignment="1">
      <alignment vertical="center"/>
    </xf>
    <xf numFmtId="38" fontId="6" fillId="0" borderId="18" xfId="2" applyNumberFormat="1" applyFont="1" applyBorder="1" applyAlignment="1">
      <alignment vertical="center"/>
    </xf>
    <xf numFmtId="180" fontId="6" fillId="0" borderId="161" xfId="2" applyNumberFormat="1" applyFont="1" applyBorder="1" applyAlignment="1">
      <alignment vertical="center"/>
    </xf>
    <xf numFmtId="38" fontId="6" fillId="0" borderId="7" xfId="2" applyNumberFormat="1" applyFont="1" applyFill="1" applyBorder="1" applyAlignment="1">
      <alignment vertical="center"/>
    </xf>
    <xf numFmtId="38" fontId="6" fillId="0" borderId="5" xfId="2" applyNumberFormat="1" applyFont="1" applyFill="1" applyBorder="1" applyAlignment="1">
      <alignment vertical="center"/>
    </xf>
    <xf numFmtId="38" fontId="6" fillId="0" borderId="35" xfId="2" applyFont="1" applyFill="1" applyBorder="1" applyAlignment="1">
      <alignment vertical="center"/>
    </xf>
    <xf numFmtId="180" fontId="6" fillId="0" borderId="163" xfId="2" applyNumberFormat="1" applyFont="1" applyFill="1" applyBorder="1" applyAlignment="1">
      <alignment vertical="center"/>
    </xf>
    <xf numFmtId="38" fontId="6" fillId="0" borderId="164" xfId="2" applyNumberFormat="1" applyFont="1" applyBorder="1" applyAlignment="1">
      <alignment vertical="center"/>
    </xf>
    <xf numFmtId="38" fontId="6" fillId="0" borderId="5" xfId="2" applyNumberFormat="1" applyFont="1" applyBorder="1" applyAlignment="1">
      <alignment vertical="center"/>
    </xf>
    <xf numFmtId="38" fontId="6" fillId="0" borderId="35" xfId="2" applyFont="1" applyBorder="1" applyAlignment="1">
      <alignment vertical="center"/>
    </xf>
    <xf numFmtId="180" fontId="6" fillId="0" borderId="163" xfId="2" applyNumberFormat="1" applyFont="1" applyBorder="1" applyAlignment="1">
      <alignment vertical="center"/>
    </xf>
    <xf numFmtId="0" fontId="6" fillId="0" borderId="165" xfId="6" applyFont="1" applyFill="1" applyBorder="1" applyAlignment="1">
      <alignment horizontal="left" vertical="center" indent="1"/>
    </xf>
    <xf numFmtId="180" fontId="12" fillId="0" borderId="74" xfId="7" applyNumberFormat="1" applyFont="1" applyFill="1" applyBorder="1" applyAlignment="1">
      <alignment vertical="center"/>
    </xf>
    <xf numFmtId="0" fontId="23" fillId="12" borderId="49" xfId="6" applyFont="1" applyFill="1" applyBorder="1" applyAlignment="1">
      <alignment horizontal="center" vertical="center"/>
    </xf>
    <xf numFmtId="38" fontId="12" fillId="12" borderId="166" xfId="7" applyFont="1" applyFill="1" applyBorder="1" applyAlignment="1">
      <alignment vertical="center"/>
    </xf>
    <xf numFmtId="38" fontId="12" fillId="12" borderId="120" xfId="7" applyFont="1" applyFill="1" applyBorder="1" applyAlignment="1">
      <alignment vertical="center"/>
    </xf>
    <xf numFmtId="180" fontId="12" fillId="13" borderId="167" xfId="7" applyNumberFormat="1" applyFont="1" applyFill="1" applyBorder="1" applyAlignment="1">
      <alignment vertical="center"/>
    </xf>
    <xf numFmtId="38" fontId="6" fillId="12" borderId="168" xfId="2" applyFont="1" applyFill="1" applyBorder="1" applyAlignment="1">
      <alignment vertical="center"/>
    </xf>
    <xf numFmtId="38" fontId="6" fillId="12" borderId="169" xfId="2" applyFont="1" applyFill="1" applyBorder="1" applyAlignment="1">
      <alignment vertical="center"/>
    </xf>
    <xf numFmtId="180" fontId="6" fillId="12" borderId="170" xfId="2" applyNumberFormat="1" applyFont="1" applyFill="1" applyBorder="1" applyAlignment="1">
      <alignment vertical="center"/>
    </xf>
    <xf numFmtId="38" fontId="6" fillId="12" borderId="171" xfId="2" applyNumberFormat="1" applyFont="1" applyFill="1" applyBorder="1" applyAlignment="1">
      <alignment vertical="center"/>
    </xf>
    <xf numFmtId="38" fontId="6" fillId="12" borderId="169" xfId="2" applyNumberFormat="1" applyFont="1" applyFill="1" applyBorder="1" applyAlignment="1">
      <alignment vertical="center"/>
    </xf>
    <xf numFmtId="0" fontId="23" fillId="0" borderId="90" xfId="6" applyFont="1" applyFill="1" applyBorder="1" applyAlignment="1">
      <alignment horizontal="center" vertical="center"/>
    </xf>
    <xf numFmtId="38" fontId="12" fillId="0" borderId="30" xfId="2" applyFont="1" applyBorder="1" applyAlignment="1">
      <alignment vertical="center"/>
    </xf>
    <xf numFmtId="38" fontId="12" fillId="0" borderId="32" xfId="2" applyFont="1" applyBorder="1" applyAlignment="1">
      <alignment vertical="center"/>
    </xf>
    <xf numFmtId="38" fontId="12" fillId="0" borderId="31" xfId="2" applyFont="1" applyBorder="1" applyAlignment="1">
      <alignment vertical="center"/>
    </xf>
    <xf numFmtId="180" fontId="12" fillId="0" borderId="33" xfId="2" applyNumberFormat="1" applyFont="1" applyBorder="1" applyAlignment="1">
      <alignment vertical="center"/>
    </xf>
    <xf numFmtId="180" fontId="6" fillId="0" borderId="0" xfId="2" applyNumberFormat="1" applyFont="1" applyBorder="1" applyAlignment="1">
      <alignment vertical="center"/>
    </xf>
    <xf numFmtId="38" fontId="6" fillId="0" borderId="0" xfId="2" applyNumberFormat="1" applyFont="1" applyBorder="1" applyAlignment="1">
      <alignment vertical="center"/>
    </xf>
    <xf numFmtId="180" fontId="12" fillId="0" borderId="57" xfId="2" applyNumberFormat="1" applyFont="1" applyBorder="1" applyAlignment="1">
      <alignment vertical="center"/>
    </xf>
    <xf numFmtId="38" fontId="6" fillId="0" borderId="172" xfId="2" applyFont="1" applyBorder="1" applyAlignment="1">
      <alignment vertical="center"/>
    </xf>
    <xf numFmtId="38" fontId="6" fillId="0" borderId="173" xfId="2" applyFont="1" applyBorder="1" applyAlignment="1">
      <alignment vertical="center"/>
    </xf>
    <xf numFmtId="180" fontId="6" fillId="0" borderId="174" xfId="2" applyNumberFormat="1" applyFont="1" applyBorder="1" applyAlignment="1">
      <alignment vertical="center"/>
    </xf>
    <xf numFmtId="38" fontId="6" fillId="0" borderId="175" xfId="2" applyNumberFormat="1" applyFont="1" applyBorder="1" applyAlignment="1">
      <alignment vertical="center"/>
    </xf>
    <xf numFmtId="38" fontId="6" fillId="0" borderId="173" xfId="2" applyNumberFormat="1" applyFont="1" applyBorder="1" applyAlignment="1">
      <alignment vertical="center"/>
    </xf>
    <xf numFmtId="0" fontId="6" fillId="0" borderId="0" xfId="6" applyFont="1" applyFill="1" applyBorder="1" applyAlignment="1">
      <alignment horizontal="center" vertical="center"/>
    </xf>
    <xf numFmtId="0" fontId="6" fillId="0" borderId="0" xfId="6" applyFont="1" applyFill="1" applyBorder="1" applyAlignment="1">
      <alignment horizontal="left" vertical="center"/>
    </xf>
    <xf numFmtId="38" fontId="6" fillId="0" borderId="176" xfId="2" applyFont="1" applyBorder="1" applyAlignment="1">
      <alignment vertical="center"/>
    </xf>
    <xf numFmtId="38" fontId="6" fillId="0" borderId="177" xfId="2" applyFont="1" applyBorder="1" applyAlignment="1">
      <alignment vertical="center"/>
    </xf>
    <xf numFmtId="180" fontId="6" fillId="0" borderId="178" xfId="2" applyNumberFormat="1" applyFont="1" applyBorder="1" applyAlignment="1">
      <alignment vertical="center"/>
    </xf>
    <xf numFmtId="0" fontId="6" fillId="0" borderId="90" xfId="6" applyFont="1" applyFill="1" applyBorder="1" applyAlignment="1">
      <alignment horizontal="center" vertical="center"/>
    </xf>
    <xf numFmtId="38" fontId="6" fillId="0" borderId="179" xfId="2" applyFont="1" applyBorder="1" applyAlignment="1">
      <alignment vertical="center"/>
    </xf>
    <xf numFmtId="38" fontId="6" fillId="0" borderId="180" xfId="2" applyFont="1" applyBorder="1" applyAlignment="1">
      <alignment vertical="center"/>
    </xf>
    <xf numFmtId="180" fontId="6" fillId="0" borderId="181" xfId="2" applyNumberFormat="1" applyFont="1" applyBorder="1" applyAlignment="1">
      <alignment vertical="center"/>
    </xf>
    <xf numFmtId="38" fontId="6" fillId="0" borderId="182" xfId="2" applyFont="1" applyBorder="1" applyAlignment="1">
      <alignment vertical="center"/>
    </xf>
    <xf numFmtId="180" fontId="12" fillId="0" borderId="0" xfId="2" applyNumberFormat="1" applyFont="1" applyBorder="1" applyAlignment="1">
      <alignment vertical="center"/>
    </xf>
    <xf numFmtId="180" fontId="6" fillId="0" borderId="0" xfId="2" applyNumberFormat="1" applyFont="1" applyAlignment="1">
      <alignment vertical="center"/>
    </xf>
    <xf numFmtId="0" fontId="6" fillId="0" borderId="0" xfId="6" applyFont="1" applyFill="1" applyAlignment="1">
      <alignment vertical="center"/>
    </xf>
    <xf numFmtId="180" fontId="12" fillId="0" borderId="0" xfId="2" applyNumberFormat="1" applyFont="1" applyAlignment="1">
      <alignment vertical="center"/>
    </xf>
    <xf numFmtId="0" fontId="6" fillId="0" borderId="122" xfId="6" applyFont="1" applyFill="1" applyBorder="1" applyAlignment="1">
      <alignment horizontal="center" vertical="center"/>
    </xf>
    <xf numFmtId="38" fontId="12" fillId="0" borderId="64" xfId="2" applyFont="1" applyBorder="1" applyAlignment="1">
      <alignment vertical="center"/>
    </xf>
    <xf numFmtId="0" fontId="9" fillId="0" borderId="90" xfId="6" applyFont="1" applyFill="1" applyBorder="1" applyAlignment="1">
      <alignment horizontal="center" vertical="center"/>
    </xf>
  </cellXfs>
  <cellStyles count="10">
    <cellStyle name="桁区切り 2" xfId="2"/>
    <cellStyle name="桁区切り 3" xfId="7"/>
    <cellStyle name="通貨 2" xfId="5"/>
    <cellStyle name="標準" xfId="0" builtinId="0"/>
    <cellStyle name="標準 2" xfId="1"/>
    <cellStyle name="標準 3" xfId="8"/>
    <cellStyle name="標準 4" xfId="9"/>
    <cellStyle name="標準_H18自主防(H18.4.1)" xfId="6"/>
    <cellStyle name="標準_各表12～25表_H16年（各表12～25表）" xfId="3"/>
    <cellStyle name="標準_各表12～25表_各表12～25表(H18)"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11</xdr:col>
      <xdr:colOff>142875</xdr:colOff>
      <xdr:row>14</xdr:row>
      <xdr:rowOff>0</xdr:rowOff>
    </xdr:from>
    <xdr:to>
      <xdr:col>11</xdr:col>
      <xdr:colOff>219075</xdr:colOff>
      <xdr:row>15</xdr:row>
      <xdr:rowOff>9525</xdr:rowOff>
    </xdr:to>
    <xdr:sp macro="" textlink="">
      <xdr:nvSpPr>
        <xdr:cNvPr id="2" name="Text Box 2"/>
        <xdr:cNvSpPr txBox="1">
          <a:spLocks noChangeArrowheads="1"/>
        </xdr:cNvSpPr>
      </xdr:nvSpPr>
      <xdr:spPr bwMode="auto">
        <a:xfrm>
          <a:off x="3686175" y="335280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0</xdr:colOff>
      <xdr:row>21</xdr:row>
      <xdr:rowOff>0</xdr:rowOff>
    </xdr:to>
    <xdr:sp macro="" textlink="">
      <xdr:nvSpPr>
        <xdr:cNvPr id="2" name="Line 1"/>
        <xdr:cNvSpPr>
          <a:spLocks noChangeShapeType="1"/>
        </xdr:cNvSpPr>
      </xdr:nvSpPr>
      <xdr:spPr bwMode="auto">
        <a:xfrm>
          <a:off x="66675" y="4362450"/>
          <a:ext cx="581025" cy="333375"/>
        </a:xfrm>
        <a:prstGeom prst="line">
          <a:avLst/>
        </a:prstGeom>
        <a:noFill/>
        <a:ln w="9525">
          <a:solidFill>
            <a:srgbClr val="000000"/>
          </a:solidFill>
          <a:round/>
          <a:headEnd/>
          <a:tailEnd/>
        </a:ln>
      </xdr:spPr>
    </xdr:sp>
    <xdr:clientData/>
  </xdr:twoCellAnchor>
  <xdr:twoCellAnchor>
    <xdr:from>
      <xdr:col>1</xdr:col>
      <xdr:colOff>0</xdr:colOff>
      <xdr:row>19</xdr:row>
      <xdr:rowOff>9525</xdr:rowOff>
    </xdr:from>
    <xdr:to>
      <xdr:col>2</xdr:col>
      <xdr:colOff>0</xdr:colOff>
      <xdr:row>21</xdr:row>
      <xdr:rowOff>0</xdr:rowOff>
    </xdr:to>
    <xdr:sp macro="" textlink="">
      <xdr:nvSpPr>
        <xdr:cNvPr id="3" name="Line 1"/>
        <xdr:cNvSpPr>
          <a:spLocks noChangeShapeType="1"/>
        </xdr:cNvSpPr>
      </xdr:nvSpPr>
      <xdr:spPr bwMode="auto">
        <a:xfrm>
          <a:off x="66675" y="4362450"/>
          <a:ext cx="581025" cy="33337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0</xdr:colOff>
      <xdr:row>3</xdr:row>
      <xdr:rowOff>0</xdr:rowOff>
    </xdr:to>
    <xdr:sp macro="" textlink="">
      <xdr:nvSpPr>
        <xdr:cNvPr id="2" name="Line 1"/>
        <xdr:cNvSpPr>
          <a:spLocks noChangeShapeType="1"/>
        </xdr:cNvSpPr>
      </xdr:nvSpPr>
      <xdr:spPr bwMode="auto">
        <a:xfrm>
          <a:off x="123825" y="314325"/>
          <a:ext cx="2867025" cy="371475"/>
        </a:xfrm>
        <a:prstGeom prst="line">
          <a:avLst/>
        </a:prstGeom>
        <a:noFill/>
        <a:ln w="9525">
          <a:solidFill>
            <a:srgbClr val="000000"/>
          </a:solidFill>
          <a:round/>
          <a:headEnd/>
          <a:tailEnd/>
        </a:ln>
      </xdr:spPr>
    </xdr:sp>
    <xdr:clientData/>
  </xdr:twoCellAnchor>
  <xdr:twoCellAnchor>
    <xdr:from>
      <xdr:col>18</xdr:col>
      <xdr:colOff>0</xdr:colOff>
      <xdr:row>0</xdr:row>
      <xdr:rowOff>295275</xdr:rowOff>
    </xdr:from>
    <xdr:to>
      <xdr:col>21</xdr:col>
      <xdr:colOff>9525</xdr:colOff>
      <xdr:row>2</xdr:row>
      <xdr:rowOff>180975</xdr:rowOff>
    </xdr:to>
    <xdr:sp macro="" textlink="">
      <xdr:nvSpPr>
        <xdr:cNvPr id="3" name="Line 258"/>
        <xdr:cNvSpPr>
          <a:spLocks noChangeShapeType="1"/>
        </xdr:cNvSpPr>
      </xdr:nvSpPr>
      <xdr:spPr bwMode="auto">
        <a:xfrm>
          <a:off x="8305800" y="295275"/>
          <a:ext cx="2886075" cy="3810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0</xdr:rowOff>
    </xdr:from>
    <xdr:to>
      <xdr:col>5</xdr:col>
      <xdr:colOff>0</xdr:colOff>
      <xdr:row>3</xdr:row>
      <xdr:rowOff>0</xdr:rowOff>
    </xdr:to>
    <xdr:sp macro="" textlink="">
      <xdr:nvSpPr>
        <xdr:cNvPr id="2" name="Line 1"/>
        <xdr:cNvSpPr>
          <a:spLocks noChangeShapeType="1"/>
        </xdr:cNvSpPr>
      </xdr:nvSpPr>
      <xdr:spPr bwMode="auto">
        <a:xfrm>
          <a:off x="133350" y="304800"/>
          <a:ext cx="2085975" cy="381000"/>
        </a:xfrm>
        <a:prstGeom prst="line">
          <a:avLst/>
        </a:prstGeom>
        <a:noFill/>
        <a:ln w="9525">
          <a:solidFill>
            <a:srgbClr val="000000"/>
          </a:solidFill>
          <a:round/>
          <a:headEnd/>
          <a:tailEnd/>
        </a:ln>
      </xdr:spPr>
    </xdr:sp>
    <xdr:clientData/>
  </xdr:twoCellAnchor>
  <xdr:twoCellAnchor>
    <xdr:from>
      <xdr:col>1</xdr:col>
      <xdr:colOff>0</xdr:colOff>
      <xdr:row>14</xdr:row>
      <xdr:rowOff>9525</xdr:rowOff>
    </xdr:from>
    <xdr:to>
      <xdr:col>5</xdr:col>
      <xdr:colOff>0</xdr:colOff>
      <xdr:row>16</xdr:row>
      <xdr:rowOff>0</xdr:rowOff>
    </xdr:to>
    <xdr:sp macro="" textlink="">
      <xdr:nvSpPr>
        <xdr:cNvPr id="3" name="Line 2"/>
        <xdr:cNvSpPr>
          <a:spLocks noChangeShapeType="1"/>
        </xdr:cNvSpPr>
      </xdr:nvSpPr>
      <xdr:spPr bwMode="auto">
        <a:xfrm>
          <a:off x="123825" y="3990975"/>
          <a:ext cx="2095500" cy="371475"/>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9525</xdr:colOff>
      <xdr:row>2</xdr:row>
      <xdr:rowOff>266700</xdr:rowOff>
    </xdr:to>
    <xdr:sp macro="" textlink="">
      <xdr:nvSpPr>
        <xdr:cNvPr id="2" name="Line 1"/>
        <xdr:cNvSpPr>
          <a:spLocks noChangeShapeType="1"/>
        </xdr:cNvSpPr>
      </xdr:nvSpPr>
      <xdr:spPr bwMode="auto">
        <a:xfrm>
          <a:off x="142875" y="304800"/>
          <a:ext cx="1600200" cy="542925"/>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0</xdr:colOff>
      <xdr:row>3</xdr:row>
      <xdr:rowOff>0</xdr:rowOff>
    </xdr:to>
    <xdr:sp macro="" textlink="">
      <xdr:nvSpPr>
        <xdr:cNvPr id="2" name="Line 1"/>
        <xdr:cNvSpPr>
          <a:spLocks noChangeShapeType="1"/>
        </xdr:cNvSpPr>
      </xdr:nvSpPr>
      <xdr:spPr bwMode="auto">
        <a:xfrm>
          <a:off x="123825" y="314325"/>
          <a:ext cx="1914525" cy="676275"/>
        </a:xfrm>
        <a:prstGeom prst="line">
          <a:avLst/>
        </a:prstGeom>
        <a:noFill/>
        <a:ln w="9525">
          <a:solidFill>
            <a:srgbClr val="000000"/>
          </a:solidFill>
          <a:round/>
          <a:headEnd/>
          <a:tailEnd/>
        </a:ln>
      </xdr:spPr>
    </xdr:sp>
    <xdr:clientData/>
  </xdr:twoCellAnchor>
  <xdr:twoCellAnchor>
    <xdr:from>
      <xdr:col>1</xdr:col>
      <xdr:colOff>0</xdr:colOff>
      <xdr:row>17</xdr:row>
      <xdr:rowOff>9525</xdr:rowOff>
    </xdr:from>
    <xdr:to>
      <xdr:col>4</xdr:col>
      <xdr:colOff>0</xdr:colOff>
      <xdr:row>19</xdr:row>
      <xdr:rowOff>9525</xdr:rowOff>
    </xdr:to>
    <xdr:sp macro="" textlink="">
      <xdr:nvSpPr>
        <xdr:cNvPr id="3" name="Line 2"/>
        <xdr:cNvSpPr>
          <a:spLocks noChangeShapeType="1"/>
        </xdr:cNvSpPr>
      </xdr:nvSpPr>
      <xdr:spPr bwMode="auto">
        <a:xfrm>
          <a:off x="123825" y="4810125"/>
          <a:ext cx="1914525" cy="685800"/>
        </a:xfrm>
        <a:prstGeom prst="line">
          <a:avLst/>
        </a:prstGeom>
        <a:noFill/>
        <a:ln w="9525">
          <a:solidFill>
            <a:srgbClr val="000000"/>
          </a:solidFill>
          <a:round/>
          <a:headEnd/>
          <a:tailEnd/>
        </a:ln>
      </xdr:spPr>
    </xdr:sp>
    <xdr:clientData/>
  </xdr:twoCellAnchor>
  <xdr:twoCellAnchor>
    <xdr:from>
      <xdr:col>1</xdr:col>
      <xdr:colOff>0</xdr:colOff>
      <xdr:row>25</xdr:row>
      <xdr:rowOff>0</xdr:rowOff>
    </xdr:from>
    <xdr:to>
      <xdr:col>3</xdr:col>
      <xdr:colOff>190500</xdr:colOff>
      <xdr:row>27</xdr:row>
      <xdr:rowOff>0</xdr:rowOff>
    </xdr:to>
    <xdr:sp macro="" textlink="">
      <xdr:nvSpPr>
        <xdr:cNvPr id="4" name="Line 3"/>
        <xdr:cNvSpPr>
          <a:spLocks noChangeShapeType="1"/>
        </xdr:cNvSpPr>
      </xdr:nvSpPr>
      <xdr:spPr bwMode="auto">
        <a:xfrm>
          <a:off x="123825" y="7362825"/>
          <a:ext cx="1847850" cy="6858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sp macro="" textlink="">
      <xdr:nvSpPr>
        <xdr:cNvPr id="2" name="Line 1"/>
        <xdr:cNvSpPr>
          <a:spLocks noChangeShapeType="1"/>
        </xdr:cNvSpPr>
      </xdr:nvSpPr>
      <xdr:spPr bwMode="auto">
        <a:xfrm>
          <a:off x="123825" y="314325"/>
          <a:ext cx="914400" cy="89535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18</xdr:row>
      <xdr:rowOff>9525</xdr:rowOff>
    </xdr:from>
    <xdr:to>
      <xdr:col>2</xdr:col>
      <xdr:colOff>0</xdr:colOff>
      <xdr:row>20</xdr:row>
      <xdr:rowOff>0</xdr:rowOff>
    </xdr:to>
    <xdr:sp macro="" textlink="">
      <xdr:nvSpPr>
        <xdr:cNvPr id="2" name="Line 1"/>
        <xdr:cNvSpPr>
          <a:spLocks noChangeShapeType="1"/>
        </xdr:cNvSpPr>
      </xdr:nvSpPr>
      <xdr:spPr bwMode="auto">
        <a:xfrm>
          <a:off x="66675" y="5591175"/>
          <a:ext cx="238125" cy="676275"/>
        </a:xfrm>
        <a:prstGeom prst="line">
          <a:avLst/>
        </a:prstGeom>
        <a:noFill/>
        <a:ln w="9525">
          <a:solidFill>
            <a:srgbClr val="000000"/>
          </a:solidFill>
          <a:round/>
          <a:headEnd/>
          <a:tailEnd/>
        </a:ln>
      </xdr:spPr>
    </xdr:sp>
    <xdr:clientData/>
  </xdr:twoCellAnchor>
  <xdr:twoCellAnchor>
    <xdr:from>
      <xdr:col>1</xdr:col>
      <xdr:colOff>57150</xdr:colOff>
      <xdr:row>18</xdr:row>
      <xdr:rowOff>38100</xdr:rowOff>
    </xdr:from>
    <xdr:to>
      <xdr:col>2</xdr:col>
      <xdr:colOff>0</xdr:colOff>
      <xdr:row>18</xdr:row>
      <xdr:rowOff>200025</xdr:rowOff>
    </xdr:to>
    <xdr:sp macro="" textlink="">
      <xdr:nvSpPr>
        <xdr:cNvPr id="3" name="Text Box 3"/>
        <xdr:cNvSpPr txBox="1">
          <a:spLocks noChangeArrowheads="1"/>
        </xdr:cNvSpPr>
      </xdr:nvSpPr>
      <xdr:spPr bwMode="auto">
        <a:xfrm>
          <a:off x="123825" y="5619750"/>
          <a:ext cx="18097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科</a:t>
          </a:r>
        </a:p>
      </xdr:txBody>
    </xdr:sp>
    <xdr:clientData/>
  </xdr:twoCellAnchor>
  <xdr:twoCellAnchor>
    <xdr:from>
      <xdr:col>1</xdr:col>
      <xdr:colOff>0</xdr:colOff>
      <xdr:row>19</xdr:row>
      <xdr:rowOff>47625</xdr:rowOff>
    </xdr:from>
    <xdr:to>
      <xdr:col>2</xdr:col>
      <xdr:colOff>9525</xdr:colOff>
      <xdr:row>20</xdr:row>
      <xdr:rowOff>0</xdr:rowOff>
    </xdr:to>
    <xdr:sp macro="" textlink="">
      <xdr:nvSpPr>
        <xdr:cNvPr id="4" name="Text Box 4"/>
        <xdr:cNvSpPr txBox="1">
          <a:spLocks noChangeArrowheads="1"/>
        </xdr:cNvSpPr>
      </xdr:nvSpPr>
      <xdr:spPr bwMode="auto">
        <a:xfrm>
          <a:off x="66675" y="5972175"/>
          <a:ext cx="247650" cy="2952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00" b="0" i="0" strike="noStrike">
              <a:solidFill>
                <a:srgbClr val="000000"/>
              </a:solidFill>
              <a:latin typeface="ＭＳ ゴシック"/>
              <a:ea typeface="ＭＳ ゴシック"/>
            </a:rPr>
            <a:t>年度</a:t>
          </a:r>
        </a:p>
      </xdr:txBody>
    </xdr:sp>
    <xdr:clientData/>
  </xdr:twoCellAnchor>
  <xdr:twoCellAnchor>
    <xdr:from>
      <xdr:col>1</xdr:col>
      <xdr:colOff>0</xdr:colOff>
      <xdr:row>18</xdr:row>
      <xdr:rowOff>9525</xdr:rowOff>
    </xdr:from>
    <xdr:to>
      <xdr:col>2</xdr:col>
      <xdr:colOff>0</xdr:colOff>
      <xdr:row>20</xdr:row>
      <xdr:rowOff>0</xdr:rowOff>
    </xdr:to>
    <xdr:sp macro="" textlink="">
      <xdr:nvSpPr>
        <xdr:cNvPr id="5" name="Line 1"/>
        <xdr:cNvSpPr>
          <a:spLocks noChangeShapeType="1"/>
        </xdr:cNvSpPr>
      </xdr:nvSpPr>
      <xdr:spPr bwMode="auto">
        <a:xfrm>
          <a:off x="66675" y="5591175"/>
          <a:ext cx="238125" cy="676275"/>
        </a:xfrm>
        <a:prstGeom prst="line">
          <a:avLst/>
        </a:prstGeom>
        <a:noFill/>
        <a:ln w="9525">
          <a:solidFill>
            <a:srgbClr val="000000"/>
          </a:solidFill>
          <a:round/>
          <a:headEnd/>
          <a:tailEnd/>
        </a:ln>
      </xdr:spPr>
    </xdr:sp>
    <xdr:clientData/>
  </xdr:twoCellAnchor>
  <xdr:twoCellAnchor>
    <xdr:from>
      <xdr:col>1</xdr:col>
      <xdr:colOff>57150</xdr:colOff>
      <xdr:row>18</xdr:row>
      <xdr:rowOff>38100</xdr:rowOff>
    </xdr:from>
    <xdr:to>
      <xdr:col>2</xdr:col>
      <xdr:colOff>0</xdr:colOff>
      <xdr:row>18</xdr:row>
      <xdr:rowOff>200025</xdr:rowOff>
    </xdr:to>
    <xdr:sp macro="" textlink="">
      <xdr:nvSpPr>
        <xdr:cNvPr id="6" name="Text Box 3"/>
        <xdr:cNvSpPr txBox="1">
          <a:spLocks noChangeArrowheads="1"/>
        </xdr:cNvSpPr>
      </xdr:nvSpPr>
      <xdr:spPr bwMode="auto">
        <a:xfrm>
          <a:off x="123825" y="5619750"/>
          <a:ext cx="18097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ゴシック"/>
              <a:ea typeface="ＭＳ ゴシック"/>
            </a:rPr>
            <a:t>科</a:t>
          </a:r>
        </a:p>
      </xdr:txBody>
    </xdr:sp>
    <xdr:clientData/>
  </xdr:twoCellAnchor>
  <xdr:twoCellAnchor>
    <xdr:from>
      <xdr:col>1</xdr:col>
      <xdr:colOff>0</xdr:colOff>
      <xdr:row>19</xdr:row>
      <xdr:rowOff>47625</xdr:rowOff>
    </xdr:from>
    <xdr:to>
      <xdr:col>2</xdr:col>
      <xdr:colOff>9525</xdr:colOff>
      <xdr:row>20</xdr:row>
      <xdr:rowOff>0</xdr:rowOff>
    </xdr:to>
    <xdr:sp macro="" textlink="">
      <xdr:nvSpPr>
        <xdr:cNvPr id="7" name="Text Box 4"/>
        <xdr:cNvSpPr txBox="1">
          <a:spLocks noChangeArrowheads="1"/>
        </xdr:cNvSpPr>
      </xdr:nvSpPr>
      <xdr:spPr bwMode="auto">
        <a:xfrm>
          <a:off x="66675" y="5972175"/>
          <a:ext cx="247650" cy="2952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00" b="0" i="0" strike="noStrike">
              <a:solidFill>
                <a:srgbClr val="000000"/>
              </a:solidFill>
              <a:latin typeface="ＭＳ ゴシック"/>
              <a:ea typeface="ＭＳ ゴシック"/>
            </a:rPr>
            <a:t>年度</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sp macro="" textlink="">
      <xdr:nvSpPr>
        <xdr:cNvPr id="2" name="Line 1"/>
        <xdr:cNvSpPr>
          <a:spLocks noChangeShapeType="1"/>
        </xdr:cNvSpPr>
      </xdr:nvSpPr>
      <xdr:spPr bwMode="auto">
        <a:xfrm>
          <a:off x="161925" y="285750"/>
          <a:ext cx="1905000" cy="419100"/>
        </a:xfrm>
        <a:prstGeom prst="line">
          <a:avLst/>
        </a:prstGeom>
        <a:noFill/>
        <a:ln w="9525">
          <a:solidFill>
            <a:srgbClr val="000000"/>
          </a:solidFill>
          <a:round/>
          <a:headEnd/>
          <a:tailEnd/>
        </a:ln>
      </xdr:spPr>
    </xdr:sp>
    <xdr:clientData/>
  </xdr:twoCellAnchor>
  <xdr:twoCellAnchor>
    <xdr:from>
      <xdr:col>1</xdr:col>
      <xdr:colOff>0</xdr:colOff>
      <xdr:row>1</xdr:row>
      <xdr:rowOff>0</xdr:rowOff>
    </xdr:from>
    <xdr:to>
      <xdr:col>3</xdr:col>
      <xdr:colOff>0</xdr:colOff>
      <xdr:row>3</xdr:row>
      <xdr:rowOff>0</xdr:rowOff>
    </xdr:to>
    <xdr:sp macro="" textlink="">
      <xdr:nvSpPr>
        <xdr:cNvPr id="3" name="Line 1"/>
        <xdr:cNvSpPr>
          <a:spLocks noChangeShapeType="1"/>
        </xdr:cNvSpPr>
      </xdr:nvSpPr>
      <xdr:spPr bwMode="auto">
        <a:xfrm>
          <a:off x="161925" y="285750"/>
          <a:ext cx="1905000" cy="4191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2013\intra\Users\shobo1\Desktop\&#23478;&#20837;&#12373;&#12435;&#12364;&#12388;&#12363;&#12358;&#12501;&#12449;&#12452;&#12523;\&#12450;&#12454;&#12488;&#12477;&#12540;&#12471;&#12531;&#12464;\&#24180;&#22577;\27&#24180;&#28040;&#38450;&#24180;&#22577;\H27&#28779;&#28797;&#27515;&#32773;&#38598;&#35336;&#34920;_39&#39640;&#30693;&#30476;\1&#27161;&#28310;&#38598;&#35336;&#34920;\(1)&#28779;&#28797;&#22577;&#21578;&#38598;&#35336;&#34920;\&#31532;&#12288;&#65296;&#65298;&#12288;&#34920;&#12288;&#12288;&#28779;&#28797;&#31278;&#21029;&#12539;&#26376;&#21029;&#25613;&#23475;&#29366;&#27841;.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2013\intra\Users\shobo1\Desktop\&#23478;&#20837;&#12373;&#12435;&#12364;&#12388;&#12363;&#12358;&#12501;&#12449;&#12452;&#12523;\&#12450;&#12454;&#12488;&#12477;&#12540;&#12471;&#12531;&#12464;\&#24180;&#22577;\27&#24180;&#28040;&#38450;&#24180;&#22577;\H28_&#38450;&#28779;&#23550;&#35937;&#29289;_39&#39640;&#30693;_&#37117;&#36947;&#24220;&#30476;&#38598;&#35336;\2016_39_&#37117;&#36947;&#24220;&#30476;&#3533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　０２　表　　火災種別・月別損害状況 (2)"/>
      <sheetName val="第　０２　表　　火災種別・月別損害状況②"/>
    </sheetNames>
    <sheetDataSet>
      <sheetData sheetId="0"/>
      <sheetData sheetId="1">
        <row r="4">
          <cell r="B4">
            <v>31</v>
          </cell>
        </row>
        <row r="5">
          <cell r="B5">
            <v>52</v>
          </cell>
        </row>
        <row r="6">
          <cell r="B6">
            <v>27</v>
          </cell>
        </row>
        <row r="7">
          <cell r="B7">
            <v>15</v>
          </cell>
        </row>
        <row r="8">
          <cell r="B8">
            <v>16</v>
          </cell>
        </row>
        <row r="9">
          <cell r="B9">
            <v>16</v>
          </cell>
        </row>
        <row r="10">
          <cell r="B10">
            <v>27</v>
          </cell>
        </row>
        <row r="11">
          <cell r="B11">
            <v>17</v>
          </cell>
        </row>
        <row r="12">
          <cell r="B12">
            <v>24</v>
          </cell>
        </row>
        <row r="13">
          <cell r="B13">
            <v>32</v>
          </cell>
        </row>
        <row r="14">
          <cell r="B14">
            <v>15</v>
          </cell>
        </row>
        <row r="15">
          <cell r="B15">
            <v>25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第01表"/>
      <sheetName val="第01表 (1)"/>
      <sheetName val="第02表"/>
      <sheetName val="第02表 (1)"/>
      <sheetName val="第03表"/>
      <sheetName val="第04表"/>
      <sheetName val="第05表"/>
      <sheetName val="第06表"/>
      <sheetName val="第07表"/>
      <sheetName val="第08表"/>
      <sheetName val="第09表"/>
      <sheetName val="第10表"/>
      <sheetName val="第10表 (1)"/>
      <sheetName val="第11表"/>
      <sheetName val="第12表"/>
      <sheetName val="第12表 (1)"/>
      <sheetName val="第13表"/>
      <sheetName val="第14表"/>
      <sheetName val="第15表"/>
      <sheetName val="第16表"/>
      <sheetName val="第16表 (1)"/>
      <sheetName val="第17表"/>
      <sheetName val="第17表 (1)"/>
      <sheetName val="第18表"/>
      <sheetName val="第19表"/>
      <sheetName val="第20表"/>
      <sheetName val="第21表"/>
      <sheetName val="第22表"/>
      <sheetName val="第23表"/>
      <sheetName val="第24表"/>
      <sheetName val="第25表"/>
      <sheetName val="第26表"/>
      <sheetName val="第38表"/>
      <sheetName val="第39表"/>
    </sheetNames>
    <sheetDataSet>
      <sheetData sheetId="0" refreshError="1"/>
      <sheetData sheetId="1" refreshError="1"/>
      <sheetData sheetId="2" refreshError="1"/>
      <sheetData sheetId="3">
        <row r="8">
          <cell r="U8">
            <v>34</v>
          </cell>
          <cell r="AD8">
            <v>5</v>
          </cell>
        </row>
        <row r="9">
          <cell r="U9">
            <v>33</v>
          </cell>
        </row>
        <row r="10">
          <cell r="U10">
            <v>0</v>
          </cell>
        </row>
        <row r="11">
          <cell r="U11">
            <v>27</v>
          </cell>
          <cell r="AD11">
            <v>1</v>
          </cell>
        </row>
        <row r="12">
          <cell r="U12">
            <v>0</v>
          </cell>
        </row>
        <row r="13">
          <cell r="U13">
            <v>1</v>
          </cell>
        </row>
        <row r="14">
          <cell r="U14">
            <v>2</v>
          </cell>
        </row>
        <row r="15">
          <cell r="U15">
            <v>8</v>
          </cell>
          <cell r="AD15">
            <v>2</v>
          </cell>
        </row>
        <row r="16">
          <cell r="U16">
            <v>137</v>
          </cell>
          <cell r="AD16">
            <v>13</v>
          </cell>
        </row>
        <row r="17">
          <cell r="U17">
            <v>84</v>
          </cell>
          <cell r="AD17">
            <v>2</v>
          </cell>
        </row>
        <row r="18">
          <cell r="U18">
            <v>319</v>
          </cell>
          <cell r="AD18">
            <v>2</v>
          </cell>
        </row>
        <row r="34">
          <cell r="U34">
            <v>551</v>
          </cell>
          <cell r="AD34">
            <v>2</v>
          </cell>
        </row>
        <row r="35">
          <cell r="U35">
            <v>19</v>
          </cell>
        </row>
        <row r="36">
          <cell r="U36">
            <v>1</v>
          </cell>
        </row>
        <row r="37">
          <cell r="U37">
            <v>4</v>
          </cell>
        </row>
        <row r="38">
          <cell r="U38">
            <v>1</v>
          </cell>
        </row>
        <row r="39">
          <cell r="U39">
            <v>23</v>
          </cell>
        </row>
        <row r="40">
          <cell r="U40">
            <v>439</v>
          </cell>
          <cell r="AD40">
            <v>28</v>
          </cell>
        </row>
        <row r="41">
          <cell r="U41">
            <v>0</v>
          </cell>
        </row>
        <row r="42">
          <cell r="U42">
            <v>4</v>
          </cell>
        </row>
        <row r="43">
          <cell r="U43">
            <v>2</v>
          </cell>
        </row>
        <row r="44">
          <cell r="U44">
            <v>194</v>
          </cell>
          <cell r="AD44">
            <v>17</v>
          </cell>
        </row>
        <row r="46">
          <cell r="U46">
            <v>258</v>
          </cell>
          <cell r="AD46">
            <v>3</v>
          </cell>
        </row>
        <row r="47">
          <cell r="U47">
            <v>151</v>
          </cell>
          <cell r="AD47">
            <v>5</v>
          </cell>
        </row>
        <row r="48">
          <cell r="U48">
            <v>32</v>
          </cell>
          <cell r="AD48">
            <v>4</v>
          </cell>
        </row>
        <row r="49">
          <cell r="U49">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A1:AT60"/>
  <sheetViews>
    <sheetView view="pageBreakPreview" zoomScaleNormal="100" zoomScaleSheetLayoutView="100" workbookViewId="0">
      <pane xSplit="3" ySplit="6" topLeftCell="K22" activePane="bottomRight" state="frozen"/>
      <selection activeCell="W25" sqref="W25"/>
      <selection pane="topRight" activeCell="W25" sqref="W25"/>
      <selection pane="bottomLeft" activeCell="W25" sqref="W25"/>
      <selection pane="bottomRight" activeCell="W25" sqref="W25"/>
    </sheetView>
  </sheetViews>
  <sheetFormatPr defaultColWidth="8.125" defaultRowHeight="10.5"/>
  <cols>
    <col min="1" max="1" width="1.125" style="75" customWidth="1"/>
    <col min="2" max="2" width="4" style="75" customWidth="1"/>
    <col min="3" max="3" width="8.25" style="75" customWidth="1"/>
    <col min="4" max="4" width="7.625" style="75" customWidth="1"/>
    <col min="5" max="5" width="3.625" style="75" customWidth="1"/>
    <col min="6" max="7" width="3.125" style="75" customWidth="1"/>
    <col min="8" max="8" width="4.625" style="75" customWidth="1"/>
    <col min="9" max="9" width="3.625" style="75" customWidth="1"/>
    <col min="10" max="10" width="4.25" style="75" customWidth="1"/>
    <col min="11" max="11" width="3.125" style="75" customWidth="1"/>
    <col min="12" max="12" width="4.125" style="75" customWidth="1"/>
    <col min="13" max="13" width="5.125" style="75" customWidth="1"/>
    <col min="14" max="14" width="4.625" style="75" customWidth="1"/>
    <col min="15" max="15" width="5.5" style="75" customWidth="1"/>
    <col min="16" max="16" width="4.5" style="75" customWidth="1"/>
    <col min="17" max="17" width="5.5" style="75" customWidth="1"/>
    <col min="18" max="20" width="4.5" style="75" customWidth="1"/>
    <col min="21" max="21" width="4.625" style="75" customWidth="1"/>
    <col min="22" max="22" width="5.5" style="75" customWidth="1"/>
    <col min="23" max="23" width="4.625" style="75" customWidth="1"/>
    <col min="24" max="24" width="18.625" style="174" customWidth="1"/>
    <col min="25" max="26" width="5.125" style="75" customWidth="1"/>
    <col min="27" max="27" width="4.75" style="75" customWidth="1"/>
    <col min="28" max="28" width="4.625" style="75" customWidth="1"/>
    <col min="29" max="30" width="4.375" style="75" customWidth="1"/>
    <col min="31" max="32" width="4.75" style="75" customWidth="1"/>
    <col min="33" max="38" width="4.375" style="75" customWidth="1"/>
    <col min="39" max="39" width="5.625" style="75" customWidth="1"/>
    <col min="40" max="45" width="3.625" style="75" customWidth="1"/>
    <col min="46" max="46" width="5" style="75" customWidth="1"/>
    <col min="47" max="256" width="8.125" style="75"/>
    <col min="257" max="257" width="1.125" style="75" customWidth="1"/>
    <col min="258" max="258" width="4" style="75" customWidth="1"/>
    <col min="259" max="259" width="8.25" style="75" customWidth="1"/>
    <col min="260" max="260" width="7.625" style="75" customWidth="1"/>
    <col min="261" max="261" width="3.625" style="75" customWidth="1"/>
    <col min="262" max="263" width="3.125" style="75" customWidth="1"/>
    <col min="264" max="264" width="4.625" style="75" customWidth="1"/>
    <col min="265" max="265" width="3.625" style="75" customWidth="1"/>
    <col min="266" max="266" width="4.25" style="75" customWidth="1"/>
    <col min="267" max="267" width="3.125" style="75" customWidth="1"/>
    <col min="268" max="268" width="4.125" style="75" customWidth="1"/>
    <col min="269" max="269" width="5.125" style="75" customWidth="1"/>
    <col min="270" max="270" width="4.625" style="75" customWidth="1"/>
    <col min="271" max="271" width="5.5" style="75" customWidth="1"/>
    <col min="272" max="272" width="4.5" style="75" customWidth="1"/>
    <col min="273" max="273" width="5.5" style="75" customWidth="1"/>
    <col min="274" max="276" width="4.5" style="75" customWidth="1"/>
    <col min="277" max="277" width="4.625" style="75" customWidth="1"/>
    <col min="278" max="278" width="5.5" style="75" customWidth="1"/>
    <col min="279" max="279" width="4.625" style="75" customWidth="1"/>
    <col min="280" max="280" width="18.625" style="75" customWidth="1"/>
    <col min="281" max="282" width="5.125" style="75" customWidth="1"/>
    <col min="283" max="283" width="4.75" style="75" customWidth="1"/>
    <col min="284" max="284" width="4.625" style="75" customWidth="1"/>
    <col min="285" max="286" width="4.375" style="75" customWidth="1"/>
    <col min="287" max="288" width="4.75" style="75" customWidth="1"/>
    <col min="289" max="294" width="4.375" style="75" customWidth="1"/>
    <col min="295" max="295" width="5.625" style="75" customWidth="1"/>
    <col min="296" max="301" width="3.625" style="75" customWidth="1"/>
    <col min="302" max="302" width="5" style="75" customWidth="1"/>
    <col min="303" max="512" width="8.125" style="75"/>
    <col min="513" max="513" width="1.125" style="75" customWidth="1"/>
    <col min="514" max="514" width="4" style="75" customWidth="1"/>
    <col min="515" max="515" width="8.25" style="75" customWidth="1"/>
    <col min="516" max="516" width="7.625" style="75" customWidth="1"/>
    <col min="517" max="517" width="3.625" style="75" customWidth="1"/>
    <col min="518" max="519" width="3.125" style="75" customWidth="1"/>
    <col min="520" max="520" width="4.625" style="75" customWidth="1"/>
    <col min="521" max="521" width="3.625" style="75" customWidth="1"/>
    <col min="522" max="522" width="4.25" style="75" customWidth="1"/>
    <col min="523" max="523" width="3.125" style="75" customWidth="1"/>
    <col min="524" max="524" width="4.125" style="75" customWidth="1"/>
    <col min="525" max="525" width="5.125" style="75" customWidth="1"/>
    <col min="526" max="526" width="4.625" style="75" customWidth="1"/>
    <col min="527" max="527" width="5.5" style="75" customWidth="1"/>
    <col min="528" max="528" width="4.5" style="75" customWidth="1"/>
    <col min="529" max="529" width="5.5" style="75" customWidth="1"/>
    <col min="530" max="532" width="4.5" style="75" customWidth="1"/>
    <col min="533" max="533" width="4.625" style="75" customWidth="1"/>
    <col min="534" max="534" width="5.5" style="75" customWidth="1"/>
    <col min="535" max="535" width="4.625" style="75" customWidth="1"/>
    <col min="536" max="536" width="18.625" style="75" customWidth="1"/>
    <col min="537" max="538" width="5.125" style="75" customWidth="1"/>
    <col min="539" max="539" width="4.75" style="75" customWidth="1"/>
    <col min="540" max="540" width="4.625" style="75" customWidth="1"/>
    <col min="541" max="542" width="4.375" style="75" customWidth="1"/>
    <col min="543" max="544" width="4.75" style="75" customWidth="1"/>
    <col min="545" max="550" width="4.375" style="75" customWidth="1"/>
    <col min="551" max="551" width="5.625" style="75" customWidth="1"/>
    <col min="552" max="557" width="3.625" style="75" customWidth="1"/>
    <col min="558" max="558" width="5" style="75" customWidth="1"/>
    <col min="559" max="768" width="8.125" style="75"/>
    <col min="769" max="769" width="1.125" style="75" customWidth="1"/>
    <col min="770" max="770" width="4" style="75" customWidth="1"/>
    <col min="771" max="771" width="8.25" style="75" customWidth="1"/>
    <col min="772" max="772" width="7.625" style="75" customWidth="1"/>
    <col min="773" max="773" width="3.625" style="75" customWidth="1"/>
    <col min="774" max="775" width="3.125" style="75" customWidth="1"/>
    <col min="776" max="776" width="4.625" style="75" customWidth="1"/>
    <col min="777" max="777" width="3.625" style="75" customWidth="1"/>
    <col min="778" max="778" width="4.25" style="75" customWidth="1"/>
    <col min="779" max="779" width="3.125" style="75" customWidth="1"/>
    <col min="780" max="780" width="4.125" style="75" customWidth="1"/>
    <col min="781" max="781" width="5.125" style="75" customWidth="1"/>
    <col min="782" max="782" width="4.625" style="75" customWidth="1"/>
    <col min="783" max="783" width="5.5" style="75" customWidth="1"/>
    <col min="784" max="784" width="4.5" style="75" customWidth="1"/>
    <col min="785" max="785" width="5.5" style="75" customWidth="1"/>
    <col min="786" max="788" width="4.5" style="75" customWidth="1"/>
    <col min="789" max="789" width="4.625" style="75" customWidth="1"/>
    <col min="790" max="790" width="5.5" style="75" customWidth="1"/>
    <col min="791" max="791" width="4.625" style="75" customWidth="1"/>
    <col min="792" max="792" width="18.625" style="75" customWidth="1"/>
    <col min="793" max="794" width="5.125" style="75" customWidth="1"/>
    <col min="795" max="795" width="4.75" style="75" customWidth="1"/>
    <col min="796" max="796" width="4.625" style="75" customWidth="1"/>
    <col min="797" max="798" width="4.375" style="75" customWidth="1"/>
    <col min="799" max="800" width="4.75" style="75" customWidth="1"/>
    <col min="801" max="806" width="4.375" style="75" customWidth="1"/>
    <col min="807" max="807" width="5.625" style="75" customWidth="1"/>
    <col min="808" max="813" width="3.625" style="75" customWidth="1"/>
    <col min="814" max="814" width="5" style="75" customWidth="1"/>
    <col min="815" max="1024" width="8.125" style="75"/>
    <col min="1025" max="1025" width="1.125" style="75" customWidth="1"/>
    <col min="1026" max="1026" width="4" style="75" customWidth="1"/>
    <col min="1027" max="1027" width="8.25" style="75" customWidth="1"/>
    <col min="1028" max="1028" width="7.625" style="75" customWidth="1"/>
    <col min="1029" max="1029" width="3.625" style="75" customWidth="1"/>
    <col min="1030" max="1031" width="3.125" style="75" customWidth="1"/>
    <col min="1032" max="1032" width="4.625" style="75" customWidth="1"/>
    <col min="1033" max="1033" width="3.625" style="75" customWidth="1"/>
    <col min="1034" max="1034" width="4.25" style="75" customWidth="1"/>
    <col min="1035" max="1035" width="3.125" style="75" customWidth="1"/>
    <col min="1036" max="1036" width="4.125" style="75" customWidth="1"/>
    <col min="1037" max="1037" width="5.125" style="75" customWidth="1"/>
    <col min="1038" max="1038" width="4.625" style="75" customWidth="1"/>
    <col min="1039" max="1039" width="5.5" style="75" customWidth="1"/>
    <col min="1040" max="1040" width="4.5" style="75" customWidth="1"/>
    <col min="1041" max="1041" width="5.5" style="75" customWidth="1"/>
    <col min="1042" max="1044" width="4.5" style="75" customWidth="1"/>
    <col min="1045" max="1045" width="4.625" style="75" customWidth="1"/>
    <col min="1046" max="1046" width="5.5" style="75" customWidth="1"/>
    <col min="1047" max="1047" width="4.625" style="75" customWidth="1"/>
    <col min="1048" max="1048" width="18.625" style="75" customWidth="1"/>
    <col min="1049" max="1050" width="5.125" style="75" customWidth="1"/>
    <col min="1051" max="1051" width="4.75" style="75" customWidth="1"/>
    <col min="1052" max="1052" width="4.625" style="75" customWidth="1"/>
    <col min="1053" max="1054" width="4.375" style="75" customWidth="1"/>
    <col min="1055" max="1056" width="4.75" style="75" customWidth="1"/>
    <col min="1057" max="1062" width="4.375" style="75" customWidth="1"/>
    <col min="1063" max="1063" width="5.625" style="75" customWidth="1"/>
    <col min="1064" max="1069" width="3.625" style="75" customWidth="1"/>
    <col min="1070" max="1070" width="5" style="75" customWidth="1"/>
    <col min="1071" max="1280" width="8.125" style="75"/>
    <col min="1281" max="1281" width="1.125" style="75" customWidth="1"/>
    <col min="1282" max="1282" width="4" style="75" customWidth="1"/>
    <col min="1283" max="1283" width="8.25" style="75" customWidth="1"/>
    <col min="1284" max="1284" width="7.625" style="75" customWidth="1"/>
    <col min="1285" max="1285" width="3.625" style="75" customWidth="1"/>
    <col min="1286" max="1287" width="3.125" style="75" customWidth="1"/>
    <col min="1288" max="1288" width="4.625" style="75" customWidth="1"/>
    <col min="1289" max="1289" width="3.625" style="75" customWidth="1"/>
    <col min="1290" max="1290" width="4.25" style="75" customWidth="1"/>
    <col min="1291" max="1291" width="3.125" style="75" customWidth="1"/>
    <col min="1292" max="1292" width="4.125" style="75" customWidth="1"/>
    <col min="1293" max="1293" width="5.125" style="75" customWidth="1"/>
    <col min="1294" max="1294" width="4.625" style="75" customWidth="1"/>
    <col min="1295" max="1295" width="5.5" style="75" customWidth="1"/>
    <col min="1296" max="1296" width="4.5" style="75" customWidth="1"/>
    <col min="1297" max="1297" width="5.5" style="75" customWidth="1"/>
    <col min="1298" max="1300" width="4.5" style="75" customWidth="1"/>
    <col min="1301" max="1301" width="4.625" style="75" customWidth="1"/>
    <col min="1302" max="1302" width="5.5" style="75" customWidth="1"/>
    <col min="1303" max="1303" width="4.625" style="75" customWidth="1"/>
    <col min="1304" max="1304" width="18.625" style="75" customWidth="1"/>
    <col min="1305" max="1306" width="5.125" style="75" customWidth="1"/>
    <col min="1307" max="1307" width="4.75" style="75" customWidth="1"/>
    <col min="1308" max="1308" width="4.625" style="75" customWidth="1"/>
    <col min="1309" max="1310" width="4.375" style="75" customWidth="1"/>
    <col min="1311" max="1312" width="4.75" style="75" customWidth="1"/>
    <col min="1313" max="1318" width="4.375" style="75" customWidth="1"/>
    <col min="1319" max="1319" width="5.625" style="75" customWidth="1"/>
    <col min="1320" max="1325" width="3.625" style="75" customWidth="1"/>
    <col min="1326" max="1326" width="5" style="75" customWidth="1"/>
    <col min="1327" max="1536" width="8.125" style="75"/>
    <col min="1537" max="1537" width="1.125" style="75" customWidth="1"/>
    <col min="1538" max="1538" width="4" style="75" customWidth="1"/>
    <col min="1539" max="1539" width="8.25" style="75" customWidth="1"/>
    <col min="1540" max="1540" width="7.625" style="75" customWidth="1"/>
    <col min="1541" max="1541" width="3.625" style="75" customWidth="1"/>
    <col min="1542" max="1543" width="3.125" style="75" customWidth="1"/>
    <col min="1544" max="1544" width="4.625" style="75" customWidth="1"/>
    <col min="1545" max="1545" width="3.625" style="75" customWidth="1"/>
    <col min="1546" max="1546" width="4.25" style="75" customWidth="1"/>
    <col min="1547" max="1547" width="3.125" style="75" customWidth="1"/>
    <col min="1548" max="1548" width="4.125" style="75" customWidth="1"/>
    <col min="1549" max="1549" width="5.125" style="75" customWidth="1"/>
    <col min="1550" max="1550" width="4.625" style="75" customWidth="1"/>
    <col min="1551" max="1551" width="5.5" style="75" customWidth="1"/>
    <col min="1552" max="1552" width="4.5" style="75" customWidth="1"/>
    <col min="1553" max="1553" width="5.5" style="75" customWidth="1"/>
    <col min="1554" max="1556" width="4.5" style="75" customWidth="1"/>
    <col min="1557" max="1557" width="4.625" style="75" customWidth="1"/>
    <col min="1558" max="1558" width="5.5" style="75" customWidth="1"/>
    <col min="1559" max="1559" width="4.625" style="75" customWidth="1"/>
    <col min="1560" max="1560" width="18.625" style="75" customWidth="1"/>
    <col min="1561" max="1562" width="5.125" style="75" customWidth="1"/>
    <col min="1563" max="1563" width="4.75" style="75" customWidth="1"/>
    <col min="1564" max="1564" width="4.625" style="75" customWidth="1"/>
    <col min="1565" max="1566" width="4.375" style="75" customWidth="1"/>
    <col min="1567" max="1568" width="4.75" style="75" customWidth="1"/>
    <col min="1569" max="1574" width="4.375" style="75" customWidth="1"/>
    <col min="1575" max="1575" width="5.625" style="75" customWidth="1"/>
    <col min="1576" max="1581" width="3.625" style="75" customWidth="1"/>
    <col min="1582" max="1582" width="5" style="75" customWidth="1"/>
    <col min="1583" max="1792" width="8.125" style="75"/>
    <col min="1793" max="1793" width="1.125" style="75" customWidth="1"/>
    <col min="1794" max="1794" width="4" style="75" customWidth="1"/>
    <col min="1795" max="1795" width="8.25" style="75" customWidth="1"/>
    <col min="1796" max="1796" width="7.625" style="75" customWidth="1"/>
    <col min="1797" max="1797" width="3.625" style="75" customWidth="1"/>
    <col min="1798" max="1799" width="3.125" style="75" customWidth="1"/>
    <col min="1800" max="1800" width="4.625" style="75" customWidth="1"/>
    <col min="1801" max="1801" width="3.625" style="75" customWidth="1"/>
    <col min="1802" max="1802" width="4.25" style="75" customWidth="1"/>
    <col min="1803" max="1803" width="3.125" style="75" customWidth="1"/>
    <col min="1804" max="1804" width="4.125" style="75" customWidth="1"/>
    <col min="1805" max="1805" width="5.125" style="75" customWidth="1"/>
    <col min="1806" max="1806" width="4.625" style="75" customWidth="1"/>
    <col min="1807" max="1807" width="5.5" style="75" customWidth="1"/>
    <col min="1808" max="1808" width="4.5" style="75" customWidth="1"/>
    <col min="1809" max="1809" width="5.5" style="75" customWidth="1"/>
    <col min="1810" max="1812" width="4.5" style="75" customWidth="1"/>
    <col min="1813" max="1813" width="4.625" style="75" customWidth="1"/>
    <col min="1814" max="1814" width="5.5" style="75" customWidth="1"/>
    <col min="1815" max="1815" width="4.625" style="75" customWidth="1"/>
    <col min="1816" max="1816" width="18.625" style="75" customWidth="1"/>
    <col min="1817" max="1818" width="5.125" style="75" customWidth="1"/>
    <col min="1819" max="1819" width="4.75" style="75" customWidth="1"/>
    <col min="1820" max="1820" width="4.625" style="75" customWidth="1"/>
    <col min="1821" max="1822" width="4.375" style="75" customWidth="1"/>
    <col min="1823" max="1824" width="4.75" style="75" customWidth="1"/>
    <col min="1825" max="1830" width="4.375" style="75" customWidth="1"/>
    <col min="1831" max="1831" width="5.625" style="75" customWidth="1"/>
    <col min="1832" max="1837" width="3.625" style="75" customWidth="1"/>
    <col min="1838" max="1838" width="5" style="75" customWidth="1"/>
    <col min="1839" max="2048" width="8.125" style="75"/>
    <col min="2049" max="2049" width="1.125" style="75" customWidth="1"/>
    <col min="2050" max="2050" width="4" style="75" customWidth="1"/>
    <col min="2051" max="2051" width="8.25" style="75" customWidth="1"/>
    <col min="2052" max="2052" width="7.625" style="75" customWidth="1"/>
    <col min="2053" max="2053" width="3.625" style="75" customWidth="1"/>
    <col min="2054" max="2055" width="3.125" style="75" customWidth="1"/>
    <col min="2056" max="2056" width="4.625" style="75" customWidth="1"/>
    <col min="2057" max="2057" width="3.625" style="75" customWidth="1"/>
    <col min="2058" max="2058" width="4.25" style="75" customWidth="1"/>
    <col min="2059" max="2059" width="3.125" style="75" customWidth="1"/>
    <col min="2060" max="2060" width="4.125" style="75" customWidth="1"/>
    <col min="2061" max="2061" width="5.125" style="75" customWidth="1"/>
    <col min="2062" max="2062" width="4.625" style="75" customWidth="1"/>
    <col min="2063" max="2063" width="5.5" style="75" customWidth="1"/>
    <col min="2064" max="2064" width="4.5" style="75" customWidth="1"/>
    <col min="2065" max="2065" width="5.5" style="75" customWidth="1"/>
    <col min="2066" max="2068" width="4.5" style="75" customWidth="1"/>
    <col min="2069" max="2069" width="4.625" style="75" customWidth="1"/>
    <col min="2070" max="2070" width="5.5" style="75" customWidth="1"/>
    <col min="2071" max="2071" width="4.625" style="75" customWidth="1"/>
    <col min="2072" max="2072" width="18.625" style="75" customWidth="1"/>
    <col min="2073" max="2074" width="5.125" style="75" customWidth="1"/>
    <col min="2075" max="2075" width="4.75" style="75" customWidth="1"/>
    <col min="2076" max="2076" width="4.625" style="75" customWidth="1"/>
    <col min="2077" max="2078" width="4.375" style="75" customWidth="1"/>
    <col min="2079" max="2080" width="4.75" style="75" customWidth="1"/>
    <col min="2081" max="2086" width="4.375" style="75" customWidth="1"/>
    <col min="2087" max="2087" width="5.625" style="75" customWidth="1"/>
    <col min="2088" max="2093" width="3.625" style="75" customWidth="1"/>
    <col min="2094" max="2094" width="5" style="75" customWidth="1"/>
    <col min="2095" max="2304" width="8.125" style="75"/>
    <col min="2305" max="2305" width="1.125" style="75" customWidth="1"/>
    <col min="2306" max="2306" width="4" style="75" customWidth="1"/>
    <col min="2307" max="2307" width="8.25" style="75" customWidth="1"/>
    <col min="2308" max="2308" width="7.625" style="75" customWidth="1"/>
    <col min="2309" max="2309" width="3.625" style="75" customWidth="1"/>
    <col min="2310" max="2311" width="3.125" style="75" customWidth="1"/>
    <col min="2312" max="2312" width="4.625" style="75" customWidth="1"/>
    <col min="2313" max="2313" width="3.625" style="75" customWidth="1"/>
    <col min="2314" max="2314" width="4.25" style="75" customWidth="1"/>
    <col min="2315" max="2315" width="3.125" style="75" customWidth="1"/>
    <col min="2316" max="2316" width="4.125" style="75" customWidth="1"/>
    <col min="2317" max="2317" width="5.125" style="75" customWidth="1"/>
    <col min="2318" max="2318" width="4.625" style="75" customWidth="1"/>
    <col min="2319" max="2319" width="5.5" style="75" customWidth="1"/>
    <col min="2320" max="2320" width="4.5" style="75" customWidth="1"/>
    <col min="2321" max="2321" width="5.5" style="75" customWidth="1"/>
    <col min="2322" max="2324" width="4.5" style="75" customWidth="1"/>
    <col min="2325" max="2325" width="4.625" style="75" customWidth="1"/>
    <col min="2326" max="2326" width="5.5" style="75" customWidth="1"/>
    <col min="2327" max="2327" width="4.625" style="75" customWidth="1"/>
    <col min="2328" max="2328" width="18.625" style="75" customWidth="1"/>
    <col min="2329" max="2330" width="5.125" style="75" customWidth="1"/>
    <col min="2331" max="2331" width="4.75" style="75" customWidth="1"/>
    <col min="2332" max="2332" width="4.625" style="75" customWidth="1"/>
    <col min="2333" max="2334" width="4.375" style="75" customWidth="1"/>
    <col min="2335" max="2336" width="4.75" style="75" customWidth="1"/>
    <col min="2337" max="2342" width="4.375" style="75" customWidth="1"/>
    <col min="2343" max="2343" width="5.625" style="75" customWidth="1"/>
    <col min="2344" max="2349" width="3.625" style="75" customWidth="1"/>
    <col min="2350" max="2350" width="5" style="75" customWidth="1"/>
    <col min="2351" max="2560" width="8.125" style="75"/>
    <col min="2561" max="2561" width="1.125" style="75" customWidth="1"/>
    <col min="2562" max="2562" width="4" style="75" customWidth="1"/>
    <col min="2563" max="2563" width="8.25" style="75" customWidth="1"/>
    <col min="2564" max="2564" width="7.625" style="75" customWidth="1"/>
    <col min="2565" max="2565" width="3.625" style="75" customWidth="1"/>
    <col min="2566" max="2567" width="3.125" style="75" customWidth="1"/>
    <col min="2568" max="2568" width="4.625" style="75" customWidth="1"/>
    <col min="2569" max="2569" width="3.625" style="75" customWidth="1"/>
    <col min="2570" max="2570" width="4.25" style="75" customWidth="1"/>
    <col min="2571" max="2571" width="3.125" style="75" customWidth="1"/>
    <col min="2572" max="2572" width="4.125" style="75" customWidth="1"/>
    <col min="2573" max="2573" width="5.125" style="75" customWidth="1"/>
    <col min="2574" max="2574" width="4.625" style="75" customWidth="1"/>
    <col min="2575" max="2575" width="5.5" style="75" customWidth="1"/>
    <col min="2576" max="2576" width="4.5" style="75" customWidth="1"/>
    <col min="2577" max="2577" width="5.5" style="75" customWidth="1"/>
    <col min="2578" max="2580" width="4.5" style="75" customWidth="1"/>
    <col min="2581" max="2581" width="4.625" style="75" customWidth="1"/>
    <col min="2582" max="2582" width="5.5" style="75" customWidth="1"/>
    <col min="2583" max="2583" width="4.625" style="75" customWidth="1"/>
    <col min="2584" max="2584" width="18.625" style="75" customWidth="1"/>
    <col min="2585" max="2586" width="5.125" style="75" customWidth="1"/>
    <col min="2587" max="2587" width="4.75" style="75" customWidth="1"/>
    <col min="2588" max="2588" width="4.625" style="75" customWidth="1"/>
    <col min="2589" max="2590" width="4.375" style="75" customWidth="1"/>
    <col min="2591" max="2592" width="4.75" style="75" customWidth="1"/>
    <col min="2593" max="2598" width="4.375" style="75" customWidth="1"/>
    <col min="2599" max="2599" width="5.625" style="75" customWidth="1"/>
    <col min="2600" max="2605" width="3.625" style="75" customWidth="1"/>
    <col min="2606" max="2606" width="5" style="75" customWidth="1"/>
    <col min="2607" max="2816" width="8.125" style="75"/>
    <col min="2817" max="2817" width="1.125" style="75" customWidth="1"/>
    <col min="2818" max="2818" width="4" style="75" customWidth="1"/>
    <col min="2819" max="2819" width="8.25" style="75" customWidth="1"/>
    <col min="2820" max="2820" width="7.625" style="75" customWidth="1"/>
    <col min="2821" max="2821" width="3.625" style="75" customWidth="1"/>
    <col min="2822" max="2823" width="3.125" style="75" customWidth="1"/>
    <col min="2824" max="2824" width="4.625" style="75" customWidth="1"/>
    <col min="2825" max="2825" width="3.625" style="75" customWidth="1"/>
    <col min="2826" max="2826" width="4.25" style="75" customWidth="1"/>
    <col min="2827" max="2827" width="3.125" style="75" customWidth="1"/>
    <col min="2828" max="2828" width="4.125" style="75" customWidth="1"/>
    <col min="2829" max="2829" width="5.125" style="75" customWidth="1"/>
    <col min="2830" max="2830" width="4.625" style="75" customWidth="1"/>
    <col min="2831" max="2831" width="5.5" style="75" customWidth="1"/>
    <col min="2832" max="2832" width="4.5" style="75" customWidth="1"/>
    <col min="2833" max="2833" width="5.5" style="75" customWidth="1"/>
    <col min="2834" max="2836" width="4.5" style="75" customWidth="1"/>
    <col min="2837" max="2837" width="4.625" style="75" customWidth="1"/>
    <col min="2838" max="2838" width="5.5" style="75" customWidth="1"/>
    <col min="2839" max="2839" width="4.625" style="75" customWidth="1"/>
    <col min="2840" max="2840" width="18.625" style="75" customWidth="1"/>
    <col min="2841" max="2842" width="5.125" style="75" customWidth="1"/>
    <col min="2843" max="2843" width="4.75" style="75" customWidth="1"/>
    <col min="2844" max="2844" width="4.625" style="75" customWidth="1"/>
    <col min="2845" max="2846" width="4.375" style="75" customWidth="1"/>
    <col min="2847" max="2848" width="4.75" style="75" customWidth="1"/>
    <col min="2849" max="2854" width="4.375" style="75" customWidth="1"/>
    <col min="2855" max="2855" width="5.625" style="75" customWidth="1"/>
    <col min="2856" max="2861" width="3.625" style="75" customWidth="1"/>
    <col min="2862" max="2862" width="5" style="75" customWidth="1"/>
    <col min="2863" max="3072" width="8.125" style="75"/>
    <col min="3073" max="3073" width="1.125" style="75" customWidth="1"/>
    <col min="3074" max="3074" width="4" style="75" customWidth="1"/>
    <col min="3075" max="3075" width="8.25" style="75" customWidth="1"/>
    <col min="3076" max="3076" width="7.625" style="75" customWidth="1"/>
    <col min="3077" max="3077" width="3.625" style="75" customWidth="1"/>
    <col min="3078" max="3079" width="3.125" style="75" customWidth="1"/>
    <col min="3080" max="3080" width="4.625" style="75" customWidth="1"/>
    <col min="3081" max="3081" width="3.625" style="75" customWidth="1"/>
    <col min="3082" max="3082" width="4.25" style="75" customWidth="1"/>
    <col min="3083" max="3083" width="3.125" style="75" customWidth="1"/>
    <col min="3084" max="3084" width="4.125" style="75" customWidth="1"/>
    <col min="3085" max="3085" width="5.125" style="75" customWidth="1"/>
    <col min="3086" max="3086" width="4.625" style="75" customWidth="1"/>
    <col min="3087" max="3087" width="5.5" style="75" customWidth="1"/>
    <col min="3088" max="3088" width="4.5" style="75" customWidth="1"/>
    <col min="3089" max="3089" width="5.5" style="75" customWidth="1"/>
    <col min="3090" max="3092" width="4.5" style="75" customWidth="1"/>
    <col min="3093" max="3093" width="4.625" style="75" customWidth="1"/>
    <col min="3094" max="3094" width="5.5" style="75" customWidth="1"/>
    <col min="3095" max="3095" width="4.625" style="75" customWidth="1"/>
    <col min="3096" max="3096" width="18.625" style="75" customWidth="1"/>
    <col min="3097" max="3098" width="5.125" style="75" customWidth="1"/>
    <col min="3099" max="3099" width="4.75" style="75" customWidth="1"/>
    <col min="3100" max="3100" width="4.625" style="75" customWidth="1"/>
    <col min="3101" max="3102" width="4.375" style="75" customWidth="1"/>
    <col min="3103" max="3104" width="4.75" style="75" customWidth="1"/>
    <col min="3105" max="3110" width="4.375" style="75" customWidth="1"/>
    <col min="3111" max="3111" width="5.625" style="75" customWidth="1"/>
    <col min="3112" max="3117" width="3.625" style="75" customWidth="1"/>
    <col min="3118" max="3118" width="5" style="75" customWidth="1"/>
    <col min="3119" max="3328" width="8.125" style="75"/>
    <col min="3329" max="3329" width="1.125" style="75" customWidth="1"/>
    <col min="3330" max="3330" width="4" style="75" customWidth="1"/>
    <col min="3331" max="3331" width="8.25" style="75" customWidth="1"/>
    <col min="3332" max="3332" width="7.625" style="75" customWidth="1"/>
    <col min="3333" max="3333" width="3.625" style="75" customWidth="1"/>
    <col min="3334" max="3335" width="3.125" style="75" customWidth="1"/>
    <col min="3336" max="3336" width="4.625" style="75" customWidth="1"/>
    <col min="3337" max="3337" width="3.625" style="75" customWidth="1"/>
    <col min="3338" max="3338" width="4.25" style="75" customWidth="1"/>
    <col min="3339" max="3339" width="3.125" style="75" customWidth="1"/>
    <col min="3340" max="3340" width="4.125" style="75" customWidth="1"/>
    <col min="3341" max="3341" width="5.125" style="75" customWidth="1"/>
    <col min="3342" max="3342" width="4.625" style="75" customWidth="1"/>
    <col min="3343" max="3343" width="5.5" style="75" customWidth="1"/>
    <col min="3344" max="3344" width="4.5" style="75" customWidth="1"/>
    <col min="3345" max="3345" width="5.5" style="75" customWidth="1"/>
    <col min="3346" max="3348" width="4.5" style="75" customWidth="1"/>
    <col min="3349" max="3349" width="4.625" style="75" customWidth="1"/>
    <col min="3350" max="3350" width="5.5" style="75" customWidth="1"/>
    <col min="3351" max="3351" width="4.625" style="75" customWidth="1"/>
    <col min="3352" max="3352" width="18.625" style="75" customWidth="1"/>
    <col min="3353" max="3354" width="5.125" style="75" customWidth="1"/>
    <col min="3355" max="3355" width="4.75" style="75" customWidth="1"/>
    <col min="3356" max="3356" width="4.625" style="75" customWidth="1"/>
    <col min="3357" max="3358" width="4.375" style="75" customWidth="1"/>
    <col min="3359" max="3360" width="4.75" style="75" customWidth="1"/>
    <col min="3361" max="3366" width="4.375" style="75" customWidth="1"/>
    <col min="3367" max="3367" width="5.625" style="75" customWidth="1"/>
    <col min="3368" max="3373" width="3.625" style="75" customWidth="1"/>
    <col min="3374" max="3374" width="5" style="75" customWidth="1"/>
    <col min="3375" max="3584" width="8.125" style="75"/>
    <col min="3585" max="3585" width="1.125" style="75" customWidth="1"/>
    <col min="3586" max="3586" width="4" style="75" customWidth="1"/>
    <col min="3587" max="3587" width="8.25" style="75" customWidth="1"/>
    <col min="3588" max="3588" width="7.625" style="75" customWidth="1"/>
    <col min="3589" max="3589" width="3.625" style="75" customWidth="1"/>
    <col min="3590" max="3591" width="3.125" style="75" customWidth="1"/>
    <col min="3592" max="3592" width="4.625" style="75" customWidth="1"/>
    <col min="3593" max="3593" width="3.625" style="75" customWidth="1"/>
    <col min="3594" max="3594" width="4.25" style="75" customWidth="1"/>
    <col min="3595" max="3595" width="3.125" style="75" customWidth="1"/>
    <col min="3596" max="3596" width="4.125" style="75" customWidth="1"/>
    <col min="3597" max="3597" width="5.125" style="75" customWidth="1"/>
    <col min="3598" max="3598" width="4.625" style="75" customWidth="1"/>
    <col min="3599" max="3599" width="5.5" style="75" customWidth="1"/>
    <col min="3600" max="3600" width="4.5" style="75" customWidth="1"/>
    <col min="3601" max="3601" width="5.5" style="75" customWidth="1"/>
    <col min="3602" max="3604" width="4.5" style="75" customWidth="1"/>
    <col min="3605" max="3605" width="4.625" style="75" customWidth="1"/>
    <col min="3606" max="3606" width="5.5" style="75" customWidth="1"/>
    <col min="3607" max="3607" width="4.625" style="75" customWidth="1"/>
    <col min="3608" max="3608" width="18.625" style="75" customWidth="1"/>
    <col min="3609" max="3610" width="5.125" style="75" customWidth="1"/>
    <col min="3611" max="3611" width="4.75" style="75" customWidth="1"/>
    <col min="3612" max="3612" width="4.625" style="75" customWidth="1"/>
    <col min="3613" max="3614" width="4.375" style="75" customWidth="1"/>
    <col min="3615" max="3616" width="4.75" style="75" customWidth="1"/>
    <col min="3617" max="3622" width="4.375" style="75" customWidth="1"/>
    <col min="3623" max="3623" width="5.625" style="75" customWidth="1"/>
    <col min="3624" max="3629" width="3.625" style="75" customWidth="1"/>
    <col min="3630" max="3630" width="5" style="75" customWidth="1"/>
    <col min="3631" max="3840" width="8.125" style="75"/>
    <col min="3841" max="3841" width="1.125" style="75" customWidth="1"/>
    <col min="3842" max="3842" width="4" style="75" customWidth="1"/>
    <col min="3843" max="3843" width="8.25" style="75" customWidth="1"/>
    <col min="3844" max="3844" width="7.625" style="75" customWidth="1"/>
    <col min="3845" max="3845" width="3.625" style="75" customWidth="1"/>
    <col min="3846" max="3847" width="3.125" style="75" customWidth="1"/>
    <col min="3848" max="3848" width="4.625" style="75" customWidth="1"/>
    <col min="3849" max="3849" width="3.625" style="75" customWidth="1"/>
    <col min="3850" max="3850" width="4.25" style="75" customWidth="1"/>
    <col min="3851" max="3851" width="3.125" style="75" customWidth="1"/>
    <col min="3852" max="3852" width="4.125" style="75" customWidth="1"/>
    <col min="3853" max="3853" width="5.125" style="75" customWidth="1"/>
    <col min="3854" max="3854" width="4.625" style="75" customWidth="1"/>
    <col min="3855" max="3855" width="5.5" style="75" customWidth="1"/>
    <col min="3856" max="3856" width="4.5" style="75" customWidth="1"/>
    <col min="3857" max="3857" width="5.5" style="75" customWidth="1"/>
    <col min="3858" max="3860" width="4.5" style="75" customWidth="1"/>
    <col min="3861" max="3861" width="4.625" style="75" customWidth="1"/>
    <col min="3862" max="3862" width="5.5" style="75" customWidth="1"/>
    <col min="3863" max="3863" width="4.625" style="75" customWidth="1"/>
    <col min="3864" max="3864" width="18.625" style="75" customWidth="1"/>
    <col min="3865" max="3866" width="5.125" style="75" customWidth="1"/>
    <col min="3867" max="3867" width="4.75" style="75" customWidth="1"/>
    <col min="3868" max="3868" width="4.625" style="75" customWidth="1"/>
    <col min="3869" max="3870" width="4.375" style="75" customWidth="1"/>
    <col min="3871" max="3872" width="4.75" style="75" customWidth="1"/>
    <col min="3873" max="3878" width="4.375" style="75" customWidth="1"/>
    <col min="3879" max="3879" width="5.625" style="75" customWidth="1"/>
    <col min="3880" max="3885" width="3.625" style="75" customWidth="1"/>
    <col min="3886" max="3886" width="5" style="75" customWidth="1"/>
    <col min="3887" max="4096" width="8.125" style="75"/>
    <col min="4097" max="4097" width="1.125" style="75" customWidth="1"/>
    <col min="4098" max="4098" width="4" style="75" customWidth="1"/>
    <col min="4099" max="4099" width="8.25" style="75" customWidth="1"/>
    <col min="4100" max="4100" width="7.625" style="75" customWidth="1"/>
    <col min="4101" max="4101" width="3.625" style="75" customWidth="1"/>
    <col min="4102" max="4103" width="3.125" style="75" customWidth="1"/>
    <col min="4104" max="4104" width="4.625" style="75" customWidth="1"/>
    <col min="4105" max="4105" width="3.625" style="75" customWidth="1"/>
    <col min="4106" max="4106" width="4.25" style="75" customWidth="1"/>
    <col min="4107" max="4107" width="3.125" style="75" customWidth="1"/>
    <col min="4108" max="4108" width="4.125" style="75" customWidth="1"/>
    <col min="4109" max="4109" width="5.125" style="75" customWidth="1"/>
    <col min="4110" max="4110" width="4.625" style="75" customWidth="1"/>
    <col min="4111" max="4111" width="5.5" style="75" customWidth="1"/>
    <col min="4112" max="4112" width="4.5" style="75" customWidth="1"/>
    <col min="4113" max="4113" width="5.5" style="75" customWidth="1"/>
    <col min="4114" max="4116" width="4.5" style="75" customWidth="1"/>
    <col min="4117" max="4117" width="4.625" style="75" customWidth="1"/>
    <col min="4118" max="4118" width="5.5" style="75" customWidth="1"/>
    <col min="4119" max="4119" width="4.625" style="75" customWidth="1"/>
    <col min="4120" max="4120" width="18.625" style="75" customWidth="1"/>
    <col min="4121" max="4122" width="5.125" style="75" customWidth="1"/>
    <col min="4123" max="4123" width="4.75" style="75" customWidth="1"/>
    <col min="4124" max="4124" width="4.625" style="75" customWidth="1"/>
    <col min="4125" max="4126" width="4.375" style="75" customWidth="1"/>
    <col min="4127" max="4128" width="4.75" style="75" customWidth="1"/>
    <col min="4129" max="4134" width="4.375" style="75" customWidth="1"/>
    <col min="4135" max="4135" width="5.625" style="75" customWidth="1"/>
    <col min="4136" max="4141" width="3.625" style="75" customWidth="1"/>
    <col min="4142" max="4142" width="5" style="75" customWidth="1"/>
    <col min="4143" max="4352" width="8.125" style="75"/>
    <col min="4353" max="4353" width="1.125" style="75" customWidth="1"/>
    <col min="4354" max="4354" width="4" style="75" customWidth="1"/>
    <col min="4355" max="4355" width="8.25" style="75" customWidth="1"/>
    <col min="4356" max="4356" width="7.625" style="75" customWidth="1"/>
    <col min="4357" max="4357" width="3.625" style="75" customWidth="1"/>
    <col min="4358" max="4359" width="3.125" style="75" customWidth="1"/>
    <col min="4360" max="4360" width="4.625" style="75" customWidth="1"/>
    <col min="4361" max="4361" width="3.625" style="75" customWidth="1"/>
    <col min="4362" max="4362" width="4.25" style="75" customWidth="1"/>
    <col min="4363" max="4363" width="3.125" style="75" customWidth="1"/>
    <col min="4364" max="4364" width="4.125" style="75" customWidth="1"/>
    <col min="4365" max="4365" width="5.125" style="75" customWidth="1"/>
    <col min="4366" max="4366" width="4.625" style="75" customWidth="1"/>
    <col min="4367" max="4367" width="5.5" style="75" customWidth="1"/>
    <col min="4368" max="4368" width="4.5" style="75" customWidth="1"/>
    <col min="4369" max="4369" width="5.5" style="75" customWidth="1"/>
    <col min="4370" max="4372" width="4.5" style="75" customWidth="1"/>
    <col min="4373" max="4373" width="4.625" style="75" customWidth="1"/>
    <col min="4374" max="4374" width="5.5" style="75" customWidth="1"/>
    <col min="4375" max="4375" width="4.625" style="75" customWidth="1"/>
    <col min="4376" max="4376" width="18.625" style="75" customWidth="1"/>
    <col min="4377" max="4378" width="5.125" style="75" customWidth="1"/>
    <col min="4379" max="4379" width="4.75" style="75" customWidth="1"/>
    <col min="4380" max="4380" width="4.625" style="75" customWidth="1"/>
    <col min="4381" max="4382" width="4.375" style="75" customWidth="1"/>
    <col min="4383" max="4384" width="4.75" style="75" customWidth="1"/>
    <col min="4385" max="4390" width="4.375" style="75" customWidth="1"/>
    <col min="4391" max="4391" width="5.625" style="75" customWidth="1"/>
    <col min="4392" max="4397" width="3.625" style="75" customWidth="1"/>
    <col min="4398" max="4398" width="5" style="75" customWidth="1"/>
    <col min="4399" max="4608" width="8.125" style="75"/>
    <col min="4609" max="4609" width="1.125" style="75" customWidth="1"/>
    <col min="4610" max="4610" width="4" style="75" customWidth="1"/>
    <col min="4611" max="4611" width="8.25" style="75" customWidth="1"/>
    <col min="4612" max="4612" width="7.625" style="75" customWidth="1"/>
    <col min="4613" max="4613" width="3.625" style="75" customWidth="1"/>
    <col min="4614" max="4615" width="3.125" style="75" customWidth="1"/>
    <col min="4616" max="4616" width="4.625" style="75" customWidth="1"/>
    <col min="4617" max="4617" width="3.625" style="75" customWidth="1"/>
    <col min="4618" max="4618" width="4.25" style="75" customWidth="1"/>
    <col min="4619" max="4619" width="3.125" style="75" customWidth="1"/>
    <col min="4620" max="4620" width="4.125" style="75" customWidth="1"/>
    <col min="4621" max="4621" width="5.125" style="75" customWidth="1"/>
    <col min="4622" max="4622" width="4.625" style="75" customWidth="1"/>
    <col min="4623" max="4623" width="5.5" style="75" customWidth="1"/>
    <col min="4624" max="4624" width="4.5" style="75" customWidth="1"/>
    <col min="4625" max="4625" width="5.5" style="75" customWidth="1"/>
    <col min="4626" max="4628" width="4.5" style="75" customWidth="1"/>
    <col min="4629" max="4629" width="4.625" style="75" customWidth="1"/>
    <col min="4630" max="4630" width="5.5" style="75" customWidth="1"/>
    <col min="4631" max="4631" width="4.625" style="75" customWidth="1"/>
    <col min="4632" max="4632" width="18.625" style="75" customWidth="1"/>
    <col min="4633" max="4634" width="5.125" style="75" customWidth="1"/>
    <col min="4635" max="4635" width="4.75" style="75" customWidth="1"/>
    <col min="4636" max="4636" width="4.625" style="75" customWidth="1"/>
    <col min="4637" max="4638" width="4.375" style="75" customWidth="1"/>
    <col min="4639" max="4640" width="4.75" style="75" customWidth="1"/>
    <col min="4641" max="4646" width="4.375" style="75" customWidth="1"/>
    <col min="4647" max="4647" width="5.625" style="75" customWidth="1"/>
    <col min="4648" max="4653" width="3.625" style="75" customWidth="1"/>
    <col min="4654" max="4654" width="5" style="75" customWidth="1"/>
    <col min="4655" max="4864" width="8.125" style="75"/>
    <col min="4865" max="4865" width="1.125" style="75" customWidth="1"/>
    <col min="4866" max="4866" width="4" style="75" customWidth="1"/>
    <col min="4867" max="4867" width="8.25" style="75" customWidth="1"/>
    <col min="4868" max="4868" width="7.625" style="75" customWidth="1"/>
    <col min="4869" max="4869" width="3.625" style="75" customWidth="1"/>
    <col min="4870" max="4871" width="3.125" style="75" customWidth="1"/>
    <col min="4872" max="4872" width="4.625" style="75" customWidth="1"/>
    <col min="4873" max="4873" width="3.625" style="75" customWidth="1"/>
    <col min="4874" max="4874" width="4.25" style="75" customWidth="1"/>
    <col min="4875" max="4875" width="3.125" style="75" customWidth="1"/>
    <col min="4876" max="4876" width="4.125" style="75" customWidth="1"/>
    <col min="4877" max="4877" width="5.125" style="75" customWidth="1"/>
    <col min="4878" max="4878" width="4.625" style="75" customWidth="1"/>
    <col min="4879" max="4879" width="5.5" style="75" customWidth="1"/>
    <col min="4880" max="4880" width="4.5" style="75" customWidth="1"/>
    <col min="4881" max="4881" width="5.5" style="75" customWidth="1"/>
    <col min="4882" max="4884" width="4.5" style="75" customWidth="1"/>
    <col min="4885" max="4885" width="4.625" style="75" customWidth="1"/>
    <col min="4886" max="4886" width="5.5" style="75" customWidth="1"/>
    <col min="4887" max="4887" width="4.625" style="75" customWidth="1"/>
    <col min="4888" max="4888" width="18.625" style="75" customWidth="1"/>
    <col min="4889" max="4890" width="5.125" style="75" customWidth="1"/>
    <col min="4891" max="4891" width="4.75" style="75" customWidth="1"/>
    <col min="4892" max="4892" width="4.625" style="75" customWidth="1"/>
    <col min="4893" max="4894" width="4.375" style="75" customWidth="1"/>
    <col min="4895" max="4896" width="4.75" style="75" customWidth="1"/>
    <col min="4897" max="4902" width="4.375" style="75" customWidth="1"/>
    <col min="4903" max="4903" width="5.625" style="75" customWidth="1"/>
    <col min="4904" max="4909" width="3.625" style="75" customWidth="1"/>
    <col min="4910" max="4910" width="5" style="75" customWidth="1"/>
    <col min="4911" max="5120" width="8.125" style="75"/>
    <col min="5121" max="5121" width="1.125" style="75" customWidth="1"/>
    <col min="5122" max="5122" width="4" style="75" customWidth="1"/>
    <col min="5123" max="5123" width="8.25" style="75" customWidth="1"/>
    <col min="5124" max="5124" width="7.625" style="75" customWidth="1"/>
    <col min="5125" max="5125" width="3.625" style="75" customWidth="1"/>
    <col min="5126" max="5127" width="3.125" style="75" customWidth="1"/>
    <col min="5128" max="5128" width="4.625" style="75" customWidth="1"/>
    <col min="5129" max="5129" width="3.625" style="75" customWidth="1"/>
    <col min="5130" max="5130" width="4.25" style="75" customWidth="1"/>
    <col min="5131" max="5131" width="3.125" style="75" customWidth="1"/>
    <col min="5132" max="5132" width="4.125" style="75" customWidth="1"/>
    <col min="5133" max="5133" width="5.125" style="75" customWidth="1"/>
    <col min="5134" max="5134" width="4.625" style="75" customWidth="1"/>
    <col min="5135" max="5135" width="5.5" style="75" customWidth="1"/>
    <col min="5136" max="5136" width="4.5" style="75" customWidth="1"/>
    <col min="5137" max="5137" width="5.5" style="75" customWidth="1"/>
    <col min="5138" max="5140" width="4.5" style="75" customWidth="1"/>
    <col min="5141" max="5141" width="4.625" style="75" customWidth="1"/>
    <col min="5142" max="5142" width="5.5" style="75" customWidth="1"/>
    <col min="5143" max="5143" width="4.625" style="75" customWidth="1"/>
    <col min="5144" max="5144" width="18.625" style="75" customWidth="1"/>
    <col min="5145" max="5146" width="5.125" style="75" customWidth="1"/>
    <col min="5147" max="5147" width="4.75" style="75" customWidth="1"/>
    <col min="5148" max="5148" width="4.625" style="75" customWidth="1"/>
    <col min="5149" max="5150" width="4.375" style="75" customWidth="1"/>
    <col min="5151" max="5152" width="4.75" style="75" customWidth="1"/>
    <col min="5153" max="5158" width="4.375" style="75" customWidth="1"/>
    <col min="5159" max="5159" width="5.625" style="75" customWidth="1"/>
    <col min="5160" max="5165" width="3.625" style="75" customWidth="1"/>
    <col min="5166" max="5166" width="5" style="75" customWidth="1"/>
    <col min="5167" max="5376" width="8.125" style="75"/>
    <col min="5377" max="5377" width="1.125" style="75" customWidth="1"/>
    <col min="5378" max="5378" width="4" style="75" customWidth="1"/>
    <col min="5379" max="5379" width="8.25" style="75" customWidth="1"/>
    <col min="5380" max="5380" width="7.625" style="75" customWidth="1"/>
    <col min="5381" max="5381" width="3.625" style="75" customWidth="1"/>
    <col min="5382" max="5383" width="3.125" style="75" customWidth="1"/>
    <col min="5384" max="5384" width="4.625" style="75" customWidth="1"/>
    <col min="5385" max="5385" width="3.625" style="75" customWidth="1"/>
    <col min="5386" max="5386" width="4.25" style="75" customWidth="1"/>
    <col min="5387" max="5387" width="3.125" style="75" customWidth="1"/>
    <col min="5388" max="5388" width="4.125" style="75" customWidth="1"/>
    <col min="5389" max="5389" width="5.125" style="75" customWidth="1"/>
    <col min="5390" max="5390" width="4.625" style="75" customWidth="1"/>
    <col min="5391" max="5391" width="5.5" style="75" customWidth="1"/>
    <col min="5392" max="5392" width="4.5" style="75" customWidth="1"/>
    <col min="5393" max="5393" width="5.5" style="75" customWidth="1"/>
    <col min="5394" max="5396" width="4.5" style="75" customWidth="1"/>
    <col min="5397" max="5397" width="4.625" style="75" customWidth="1"/>
    <col min="5398" max="5398" width="5.5" style="75" customWidth="1"/>
    <col min="5399" max="5399" width="4.625" style="75" customWidth="1"/>
    <col min="5400" max="5400" width="18.625" style="75" customWidth="1"/>
    <col min="5401" max="5402" width="5.125" style="75" customWidth="1"/>
    <col min="5403" max="5403" width="4.75" style="75" customWidth="1"/>
    <col min="5404" max="5404" width="4.625" style="75" customWidth="1"/>
    <col min="5405" max="5406" width="4.375" style="75" customWidth="1"/>
    <col min="5407" max="5408" width="4.75" style="75" customWidth="1"/>
    <col min="5409" max="5414" width="4.375" style="75" customWidth="1"/>
    <col min="5415" max="5415" width="5.625" style="75" customWidth="1"/>
    <col min="5416" max="5421" width="3.625" style="75" customWidth="1"/>
    <col min="5422" max="5422" width="5" style="75" customWidth="1"/>
    <col min="5423" max="5632" width="8.125" style="75"/>
    <col min="5633" max="5633" width="1.125" style="75" customWidth="1"/>
    <col min="5634" max="5634" width="4" style="75" customWidth="1"/>
    <col min="5635" max="5635" width="8.25" style="75" customWidth="1"/>
    <col min="5636" max="5636" width="7.625" style="75" customWidth="1"/>
    <col min="5637" max="5637" width="3.625" style="75" customWidth="1"/>
    <col min="5638" max="5639" width="3.125" style="75" customWidth="1"/>
    <col min="5640" max="5640" width="4.625" style="75" customWidth="1"/>
    <col min="5641" max="5641" width="3.625" style="75" customWidth="1"/>
    <col min="5642" max="5642" width="4.25" style="75" customWidth="1"/>
    <col min="5643" max="5643" width="3.125" style="75" customWidth="1"/>
    <col min="5644" max="5644" width="4.125" style="75" customWidth="1"/>
    <col min="5645" max="5645" width="5.125" style="75" customWidth="1"/>
    <col min="5646" max="5646" width="4.625" style="75" customWidth="1"/>
    <col min="5647" max="5647" width="5.5" style="75" customWidth="1"/>
    <col min="5648" max="5648" width="4.5" style="75" customWidth="1"/>
    <col min="5649" max="5649" width="5.5" style="75" customWidth="1"/>
    <col min="5650" max="5652" width="4.5" style="75" customWidth="1"/>
    <col min="5653" max="5653" width="4.625" style="75" customWidth="1"/>
    <col min="5654" max="5654" width="5.5" style="75" customWidth="1"/>
    <col min="5655" max="5655" width="4.625" style="75" customWidth="1"/>
    <col min="5656" max="5656" width="18.625" style="75" customWidth="1"/>
    <col min="5657" max="5658" width="5.125" style="75" customWidth="1"/>
    <col min="5659" max="5659" width="4.75" style="75" customWidth="1"/>
    <col min="5660" max="5660" width="4.625" style="75" customWidth="1"/>
    <col min="5661" max="5662" width="4.375" style="75" customWidth="1"/>
    <col min="5663" max="5664" width="4.75" style="75" customWidth="1"/>
    <col min="5665" max="5670" width="4.375" style="75" customWidth="1"/>
    <col min="5671" max="5671" width="5.625" style="75" customWidth="1"/>
    <col min="5672" max="5677" width="3.625" style="75" customWidth="1"/>
    <col min="5678" max="5678" width="5" style="75" customWidth="1"/>
    <col min="5679" max="5888" width="8.125" style="75"/>
    <col min="5889" max="5889" width="1.125" style="75" customWidth="1"/>
    <col min="5890" max="5890" width="4" style="75" customWidth="1"/>
    <col min="5891" max="5891" width="8.25" style="75" customWidth="1"/>
    <col min="5892" max="5892" width="7.625" style="75" customWidth="1"/>
    <col min="5893" max="5893" width="3.625" style="75" customWidth="1"/>
    <col min="5894" max="5895" width="3.125" style="75" customWidth="1"/>
    <col min="5896" max="5896" width="4.625" style="75" customWidth="1"/>
    <col min="5897" max="5897" width="3.625" style="75" customWidth="1"/>
    <col min="5898" max="5898" width="4.25" style="75" customWidth="1"/>
    <col min="5899" max="5899" width="3.125" style="75" customWidth="1"/>
    <col min="5900" max="5900" width="4.125" style="75" customWidth="1"/>
    <col min="5901" max="5901" width="5.125" style="75" customWidth="1"/>
    <col min="5902" max="5902" width="4.625" style="75" customWidth="1"/>
    <col min="5903" max="5903" width="5.5" style="75" customWidth="1"/>
    <col min="5904" max="5904" width="4.5" style="75" customWidth="1"/>
    <col min="5905" max="5905" width="5.5" style="75" customWidth="1"/>
    <col min="5906" max="5908" width="4.5" style="75" customWidth="1"/>
    <col min="5909" max="5909" width="4.625" style="75" customWidth="1"/>
    <col min="5910" max="5910" width="5.5" style="75" customWidth="1"/>
    <col min="5911" max="5911" width="4.625" style="75" customWidth="1"/>
    <col min="5912" max="5912" width="18.625" style="75" customWidth="1"/>
    <col min="5913" max="5914" width="5.125" style="75" customWidth="1"/>
    <col min="5915" max="5915" width="4.75" style="75" customWidth="1"/>
    <col min="5916" max="5916" width="4.625" style="75" customWidth="1"/>
    <col min="5917" max="5918" width="4.375" style="75" customWidth="1"/>
    <col min="5919" max="5920" width="4.75" style="75" customWidth="1"/>
    <col min="5921" max="5926" width="4.375" style="75" customWidth="1"/>
    <col min="5927" max="5927" width="5.625" style="75" customWidth="1"/>
    <col min="5928" max="5933" width="3.625" style="75" customWidth="1"/>
    <col min="5934" max="5934" width="5" style="75" customWidth="1"/>
    <col min="5935" max="6144" width="8.125" style="75"/>
    <col min="6145" max="6145" width="1.125" style="75" customWidth="1"/>
    <col min="6146" max="6146" width="4" style="75" customWidth="1"/>
    <col min="6147" max="6147" width="8.25" style="75" customWidth="1"/>
    <col min="6148" max="6148" width="7.625" style="75" customWidth="1"/>
    <col min="6149" max="6149" width="3.625" style="75" customWidth="1"/>
    <col min="6150" max="6151" width="3.125" style="75" customWidth="1"/>
    <col min="6152" max="6152" width="4.625" style="75" customWidth="1"/>
    <col min="6153" max="6153" width="3.625" style="75" customWidth="1"/>
    <col min="6154" max="6154" width="4.25" style="75" customWidth="1"/>
    <col min="6155" max="6155" width="3.125" style="75" customWidth="1"/>
    <col min="6156" max="6156" width="4.125" style="75" customWidth="1"/>
    <col min="6157" max="6157" width="5.125" style="75" customWidth="1"/>
    <col min="6158" max="6158" width="4.625" style="75" customWidth="1"/>
    <col min="6159" max="6159" width="5.5" style="75" customWidth="1"/>
    <col min="6160" max="6160" width="4.5" style="75" customWidth="1"/>
    <col min="6161" max="6161" width="5.5" style="75" customWidth="1"/>
    <col min="6162" max="6164" width="4.5" style="75" customWidth="1"/>
    <col min="6165" max="6165" width="4.625" style="75" customWidth="1"/>
    <col min="6166" max="6166" width="5.5" style="75" customWidth="1"/>
    <col min="6167" max="6167" width="4.625" style="75" customWidth="1"/>
    <col min="6168" max="6168" width="18.625" style="75" customWidth="1"/>
    <col min="6169" max="6170" width="5.125" style="75" customWidth="1"/>
    <col min="6171" max="6171" width="4.75" style="75" customWidth="1"/>
    <col min="6172" max="6172" width="4.625" style="75" customWidth="1"/>
    <col min="6173" max="6174" width="4.375" style="75" customWidth="1"/>
    <col min="6175" max="6176" width="4.75" style="75" customWidth="1"/>
    <col min="6177" max="6182" width="4.375" style="75" customWidth="1"/>
    <col min="6183" max="6183" width="5.625" style="75" customWidth="1"/>
    <col min="6184" max="6189" width="3.625" style="75" customWidth="1"/>
    <col min="6190" max="6190" width="5" style="75" customWidth="1"/>
    <col min="6191" max="6400" width="8.125" style="75"/>
    <col min="6401" max="6401" width="1.125" style="75" customWidth="1"/>
    <col min="6402" max="6402" width="4" style="75" customWidth="1"/>
    <col min="6403" max="6403" width="8.25" style="75" customWidth="1"/>
    <col min="6404" max="6404" width="7.625" style="75" customWidth="1"/>
    <col min="6405" max="6405" width="3.625" style="75" customWidth="1"/>
    <col min="6406" max="6407" width="3.125" style="75" customWidth="1"/>
    <col min="6408" max="6408" width="4.625" style="75" customWidth="1"/>
    <col min="6409" max="6409" width="3.625" style="75" customWidth="1"/>
    <col min="6410" max="6410" width="4.25" style="75" customWidth="1"/>
    <col min="6411" max="6411" width="3.125" style="75" customWidth="1"/>
    <col min="6412" max="6412" width="4.125" style="75" customWidth="1"/>
    <col min="6413" max="6413" width="5.125" style="75" customWidth="1"/>
    <col min="6414" max="6414" width="4.625" style="75" customWidth="1"/>
    <col min="6415" max="6415" width="5.5" style="75" customWidth="1"/>
    <col min="6416" max="6416" width="4.5" style="75" customWidth="1"/>
    <col min="6417" max="6417" width="5.5" style="75" customWidth="1"/>
    <col min="6418" max="6420" width="4.5" style="75" customWidth="1"/>
    <col min="6421" max="6421" width="4.625" style="75" customWidth="1"/>
    <col min="6422" max="6422" width="5.5" style="75" customWidth="1"/>
    <col min="6423" max="6423" width="4.625" style="75" customWidth="1"/>
    <col min="6424" max="6424" width="18.625" style="75" customWidth="1"/>
    <col min="6425" max="6426" width="5.125" style="75" customWidth="1"/>
    <col min="6427" max="6427" width="4.75" style="75" customWidth="1"/>
    <col min="6428" max="6428" width="4.625" style="75" customWidth="1"/>
    <col min="6429" max="6430" width="4.375" style="75" customWidth="1"/>
    <col min="6431" max="6432" width="4.75" style="75" customWidth="1"/>
    <col min="6433" max="6438" width="4.375" style="75" customWidth="1"/>
    <col min="6439" max="6439" width="5.625" style="75" customWidth="1"/>
    <col min="6440" max="6445" width="3.625" style="75" customWidth="1"/>
    <col min="6446" max="6446" width="5" style="75" customWidth="1"/>
    <col min="6447" max="6656" width="8.125" style="75"/>
    <col min="6657" max="6657" width="1.125" style="75" customWidth="1"/>
    <col min="6658" max="6658" width="4" style="75" customWidth="1"/>
    <col min="6659" max="6659" width="8.25" style="75" customWidth="1"/>
    <col min="6660" max="6660" width="7.625" style="75" customWidth="1"/>
    <col min="6661" max="6661" width="3.625" style="75" customWidth="1"/>
    <col min="6662" max="6663" width="3.125" style="75" customWidth="1"/>
    <col min="6664" max="6664" width="4.625" style="75" customWidth="1"/>
    <col min="6665" max="6665" width="3.625" style="75" customWidth="1"/>
    <col min="6666" max="6666" width="4.25" style="75" customWidth="1"/>
    <col min="6667" max="6667" width="3.125" style="75" customWidth="1"/>
    <col min="6668" max="6668" width="4.125" style="75" customWidth="1"/>
    <col min="6669" max="6669" width="5.125" style="75" customWidth="1"/>
    <col min="6670" max="6670" width="4.625" style="75" customWidth="1"/>
    <col min="6671" max="6671" width="5.5" style="75" customWidth="1"/>
    <col min="6672" max="6672" width="4.5" style="75" customWidth="1"/>
    <col min="6673" max="6673" width="5.5" style="75" customWidth="1"/>
    <col min="6674" max="6676" width="4.5" style="75" customWidth="1"/>
    <col min="6677" max="6677" width="4.625" style="75" customWidth="1"/>
    <col min="6678" max="6678" width="5.5" style="75" customWidth="1"/>
    <col min="6679" max="6679" width="4.625" style="75" customWidth="1"/>
    <col min="6680" max="6680" width="18.625" style="75" customWidth="1"/>
    <col min="6681" max="6682" width="5.125" style="75" customWidth="1"/>
    <col min="6683" max="6683" width="4.75" style="75" customWidth="1"/>
    <col min="6684" max="6684" width="4.625" style="75" customWidth="1"/>
    <col min="6685" max="6686" width="4.375" style="75" customWidth="1"/>
    <col min="6687" max="6688" width="4.75" style="75" customWidth="1"/>
    <col min="6689" max="6694" width="4.375" style="75" customWidth="1"/>
    <col min="6695" max="6695" width="5.625" style="75" customWidth="1"/>
    <col min="6696" max="6701" width="3.625" style="75" customWidth="1"/>
    <col min="6702" max="6702" width="5" style="75" customWidth="1"/>
    <col min="6703" max="6912" width="8.125" style="75"/>
    <col min="6913" max="6913" width="1.125" style="75" customWidth="1"/>
    <col min="6914" max="6914" width="4" style="75" customWidth="1"/>
    <col min="6915" max="6915" width="8.25" style="75" customWidth="1"/>
    <col min="6916" max="6916" width="7.625" style="75" customWidth="1"/>
    <col min="6917" max="6917" width="3.625" style="75" customWidth="1"/>
    <col min="6918" max="6919" width="3.125" style="75" customWidth="1"/>
    <col min="6920" max="6920" width="4.625" style="75" customWidth="1"/>
    <col min="6921" max="6921" width="3.625" style="75" customWidth="1"/>
    <col min="6922" max="6922" width="4.25" style="75" customWidth="1"/>
    <col min="6923" max="6923" width="3.125" style="75" customWidth="1"/>
    <col min="6924" max="6924" width="4.125" style="75" customWidth="1"/>
    <col min="6925" max="6925" width="5.125" style="75" customWidth="1"/>
    <col min="6926" max="6926" width="4.625" style="75" customWidth="1"/>
    <col min="6927" max="6927" width="5.5" style="75" customWidth="1"/>
    <col min="6928" max="6928" width="4.5" style="75" customWidth="1"/>
    <col min="6929" max="6929" width="5.5" style="75" customWidth="1"/>
    <col min="6930" max="6932" width="4.5" style="75" customWidth="1"/>
    <col min="6933" max="6933" width="4.625" style="75" customWidth="1"/>
    <col min="6934" max="6934" width="5.5" style="75" customWidth="1"/>
    <col min="6935" max="6935" width="4.625" style="75" customWidth="1"/>
    <col min="6936" max="6936" width="18.625" style="75" customWidth="1"/>
    <col min="6937" max="6938" width="5.125" style="75" customWidth="1"/>
    <col min="6939" max="6939" width="4.75" style="75" customWidth="1"/>
    <col min="6940" max="6940" width="4.625" style="75" customWidth="1"/>
    <col min="6941" max="6942" width="4.375" style="75" customWidth="1"/>
    <col min="6943" max="6944" width="4.75" style="75" customWidth="1"/>
    <col min="6945" max="6950" width="4.375" style="75" customWidth="1"/>
    <col min="6951" max="6951" width="5.625" style="75" customWidth="1"/>
    <col min="6952" max="6957" width="3.625" style="75" customWidth="1"/>
    <col min="6958" max="6958" width="5" style="75" customWidth="1"/>
    <col min="6959" max="7168" width="8.125" style="75"/>
    <col min="7169" max="7169" width="1.125" style="75" customWidth="1"/>
    <col min="7170" max="7170" width="4" style="75" customWidth="1"/>
    <col min="7171" max="7171" width="8.25" style="75" customWidth="1"/>
    <col min="7172" max="7172" width="7.625" style="75" customWidth="1"/>
    <col min="7173" max="7173" width="3.625" style="75" customWidth="1"/>
    <col min="7174" max="7175" width="3.125" style="75" customWidth="1"/>
    <col min="7176" max="7176" width="4.625" style="75" customWidth="1"/>
    <col min="7177" max="7177" width="3.625" style="75" customWidth="1"/>
    <col min="7178" max="7178" width="4.25" style="75" customWidth="1"/>
    <col min="7179" max="7179" width="3.125" style="75" customWidth="1"/>
    <col min="7180" max="7180" width="4.125" style="75" customWidth="1"/>
    <col min="7181" max="7181" width="5.125" style="75" customWidth="1"/>
    <col min="7182" max="7182" width="4.625" style="75" customWidth="1"/>
    <col min="7183" max="7183" width="5.5" style="75" customWidth="1"/>
    <col min="7184" max="7184" width="4.5" style="75" customWidth="1"/>
    <col min="7185" max="7185" width="5.5" style="75" customWidth="1"/>
    <col min="7186" max="7188" width="4.5" style="75" customWidth="1"/>
    <col min="7189" max="7189" width="4.625" style="75" customWidth="1"/>
    <col min="7190" max="7190" width="5.5" style="75" customWidth="1"/>
    <col min="7191" max="7191" width="4.625" style="75" customWidth="1"/>
    <col min="7192" max="7192" width="18.625" style="75" customWidth="1"/>
    <col min="7193" max="7194" width="5.125" style="75" customWidth="1"/>
    <col min="7195" max="7195" width="4.75" style="75" customWidth="1"/>
    <col min="7196" max="7196" width="4.625" style="75" customWidth="1"/>
    <col min="7197" max="7198" width="4.375" style="75" customWidth="1"/>
    <col min="7199" max="7200" width="4.75" style="75" customWidth="1"/>
    <col min="7201" max="7206" width="4.375" style="75" customWidth="1"/>
    <col min="7207" max="7207" width="5.625" style="75" customWidth="1"/>
    <col min="7208" max="7213" width="3.625" style="75" customWidth="1"/>
    <col min="7214" max="7214" width="5" style="75" customWidth="1"/>
    <col min="7215" max="7424" width="8.125" style="75"/>
    <col min="7425" max="7425" width="1.125" style="75" customWidth="1"/>
    <col min="7426" max="7426" width="4" style="75" customWidth="1"/>
    <col min="7427" max="7427" width="8.25" style="75" customWidth="1"/>
    <col min="7428" max="7428" width="7.625" style="75" customWidth="1"/>
    <col min="7429" max="7429" width="3.625" style="75" customWidth="1"/>
    <col min="7430" max="7431" width="3.125" style="75" customWidth="1"/>
    <col min="7432" max="7432" width="4.625" style="75" customWidth="1"/>
    <col min="7433" max="7433" width="3.625" style="75" customWidth="1"/>
    <col min="7434" max="7434" width="4.25" style="75" customWidth="1"/>
    <col min="7435" max="7435" width="3.125" style="75" customWidth="1"/>
    <col min="7436" max="7436" width="4.125" style="75" customWidth="1"/>
    <col min="7437" max="7437" width="5.125" style="75" customWidth="1"/>
    <col min="7438" max="7438" width="4.625" style="75" customWidth="1"/>
    <col min="7439" max="7439" width="5.5" style="75" customWidth="1"/>
    <col min="7440" max="7440" width="4.5" style="75" customWidth="1"/>
    <col min="7441" max="7441" width="5.5" style="75" customWidth="1"/>
    <col min="7442" max="7444" width="4.5" style="75" customWidth="1"/>
    <col min="7445" max="7445" width="4.625" style="75" customWidth="1"/>
    <col min="7446" max="7446" width="5.5" style="75" customWidth="1"/>
    <col min="7447" max="7447" width="4.625" style="75" customWidth="1"/>
    <col min="7448" max="7448" width="18.625" style="75" customWidth="1"/>
    <col min="7449" max="7450" width="5.125" style="75" customWidth="1"/>
    <col min="7451" max="7451" width="4.75" style="75" customWidth="1"/>
    <col min="7452" max="7452" width="4.625" style="75" customWidth="1"/>
    <col min="7453" max="7454" width="4.375" style="75" customWidth="1"/>
    <col min="7455" max="7456" width="4.75" style="75" customWidth="1"/>
    <col min="7457" max="7462" width="4.375" style="75" customWidth="1"/>
    <col min="7463" max="7463" width="5.625" style="75" customWidth="1"/>
    <col min="7464" max="7469" width="3.625" style="75" customWidth="1"/>
    <col min="7470" max="7470" width="5" style="75" customWidth="1"/>
    <col min="7471" max="7680" width="8.125" style="75"/>
    <col min="7681" max="7681" width="1.125" style="75" customWidth="1"/>
    <col min="7682" max="7682" width="4" style="75" customWidth="1"/>
    <col min="7683" max="7683" width="8.25" style="75" customWidth="1"/>
    <col min="7684" max="7684" width="7.625" style="75" customWidth="1"/>
    <col min="7685" max="7685" width="3.625" style="75" customWidth="1"/>
    <col min="7686" max="7687" width="3.125" style="75" customWidth="1"/>
    <col min="7688" max="7688" width="4.625" style="75" customWidth="1"/>
    <col min="7689" max="7689" width="3.625" style="75" customWidth="1"/>
    <col min="7690" max="7690" width="4.25" style="75" customWidth="1"/>
    <col min="7691" max="7691" width="3.125" style="75" customWidth="1"/>
    <col min="7692" max="7692" width="4.125" style="75" customWidth="1"/>
    <col min="7693" max="7693" width="5.125" style="75" customWidth="1"/>
    <col min="7694" max="7694" width="4.625" style="75" customWidth="1"/>
    <col min="7695" max="7695" width="5.5" style="75" customWidth="1"/>
    <col min="7696" max="7696" width="4.5" style="75" customWidth="1"/>
    <col min="7697" max="7697" width="5.5" style="75" customWidth="1"/>
    <col min="7698" max="7700" width="4.5" style="75" customWidth="1"/>
    <col min="7701" max="7701" width="4.625" style="75" customWidth="1"/>
    <col min="7702" max="7702" width="5.5" style="75" customWidth="1"/>
    <col min="7703" max="7703" width="4.625" style="75" customWidth="1"/>
    <col min="7704" max="7704" width="18.625" style="75" customWidth="1"/>
    <col min="7705" max="7706" width="5.125" style="75" customWidth="1"/>
    <col min="7707" max="7707" width="4.75" style="75" customWidth="1"/>
    <col min="7708" max="7708" width="4.625" style="75" customWidth="1"/>
    <col min="7709" max="7710" width="4.375" style="75" customWidth="1"/>
    <col min="7711" max="7712" width="4.75" style="75" customWidth="1"/>
    <col min="7713" max="7718" width="4.375" style="75" customWidth="1"/>
    <col min="7719" max="7719" width="5.625" style="75" customWidth="1"/>
    <col min="7720" max="7725" width="3.625" style="75" customWidth="1"/>
    <col min="7726" max="7726" width="5" style="75" customWidth="1"/>
    <col min="7727" max="7936" width="8.125" style="75"/>
    <col min="7937" max="7937" width="1.125" style="75" customWidth="1"/>
    <col min="7938" max="7938" width="4" style="75" customWidth="1"/>
    <col min="7939" max="7939" width="8.25" style="75" customWidth="1"/>
    <col min="7940" max="7940" width="7.625" style="75" customWidth="1"/>
    <col min="7941" max="7941" width="3.625" style="75" customWidth="1"/>
    <col min="7942" max="7943" width="3.125" style="75" customWidth="1"/>
    <col min="7944" max="7944" width="4.625" style="75" customWidth="1"/>
    <col min="7945" max="7945" width="3.625" style="75" customWidth="1"/>
    <col min="7946" max="7946" width="4.25" style="75" customWidth="1"/>
    <col min="7947" max="7947" width="3.125" style="75" customWidth="1"/>
    <col min="7948" max="7948" width="4.125" style="75" customWidth="1"/>
    <col min="7949" max="7949" width="5.125" style="75" customWidth="1"/>
    <col min="7950" max="7950" width="4.625" style="75" customWidth="1"/>
    <col min="7951" max="7951" width="5.5" style="75" customWidth="1"/>
    <col min="7952" max="7952" width="4.5" style="75" customWidth="1"/>
    <col min="7953" max="7953" width="5.5" style="75" customWidth="1"/>
    <col min="7954" max="7956" width="4.5" style="75" customWidth="1"/>
    <col min="7957" max="7957" width="4.625" style="75" customWidth="1"/>
    <col min="7958" max="7958" width="5.5" style="75" customWidth="1"/>
    <col min="7959" max="7959" width="4.625" style="75" customWidth="1"/>
    <col min="7960" max="7960" width="18.625" style="75" customWidth="1"/>
    <col min="7961" max="7962" width="5.125" style="75" customWidth="1"/>
    <col min="7963" max="7963" width="4.75" style="75" customWidth="1"/>
    <col min="7964" max="7964" width="4.625" style="75" customWidth="1"/>
    <col min="7965" max="7966" width="4.375" style="75" customWidth="1"/>
    <col min="7967" max="7968" width="4.75" style="75" customWidth="1"/>
    <col min="7969" max="7974" width="4.375" style="75" customWidth="1"/>
    <col min="7975" max="7975" width="5.625" style="75" customWidth="1"/>
    <col min="7976" max="7981" width="3.625" style="75" customWidth="1"/>
    <col min="7982" max="7982" width="5" style="75" customWidth="1"/>
    <col min="7983" max="8192" width="8.125" style="75"/>
    <col min="8193" max="8193" width="1.125" style="75" customWidth="1"/>
    <col min="8194" max="8194" width="4" style="75" customWidth="1"/>
    <col min="8195" max="8195" width="8.25" style="75" customWidth="1"/>
    <col min="8196" max="8196" width="7.625" style="75" customWidth="1"/>
    <col min="8197" max="8197" width="3.625" style="75" customWidth="1"/>
    <col min="8198" max="8199" width="3.125" style="75" customWidth="1"/>
    <col min="8200" max="8200" width="4.625" style="75" customWidth="1"/>
    <col min="8201" max="8201" width="3.625" style="75" customWidth="1"/>
    <col min="8202" max="8202" width="4.25" style="75" customWidth="1"/>
    <col min="8203" max="8203" width="3.125" style="75" customWidth="1"/>
    <col min="8204" max="8204" width="4.125" style="75" customWidth="1"/>
    <col min="8205" max="8205" width="5.125" style="75" customWidth="1"/>
    <col min="8206" max="8206" width="4.625" style="75" customWidth="1"/>
    <col min="8207" max="8207" width="5.5" style="75" customWidth="1"/>
    <col min="8208" max="8208" width="4.5" style="75" customWidth="1"/>
    <col min="8209" max="8209" width="5.5" style="75" customWidth="1"/>
    <col min="8210" max="8212" width="4.5" style="75" customWidth="1"/>
    <col min="8213" max="8213" width="4.625" style="75" customWidth="1"/>
    <col min="8214" max="8214" width="5.5" style="75" customWidth="1"/>
    <col min="8215" max="8215" width="4.625" style="75" customWidth="1"/>
    <col min="8216" max="8216" width="18.625" style="75" customWidth="1"/>
    <col min="8217" max="8218" width="5.125" style="75" customWidth="1"/>
    <col min="8219" max="8219" width="4.75" style="75" customWidth="1"/>
    <col min="8220" max="8220" width="4.625" style="75" customWidth="1"/>
    <col min="8221" max="8222" width="4.375" style="75" customWidth="1"/>
    <col min="8223" max="8224" width="4.75" style="75" customWidth="1"/>
    <col min="8225" max="8230" width="4.375" style="75" customWidth="1"/>
    <col min="8231" max="8231" width="5.625" style="75" customWidth="1"/>
    <col min="8232" max="8237" width="3.625" style="75" customWidth="1"/>
    <col min="8238" max="8238" width="5" style="75" customWidth="1"/>
    <col min="8239" max="8448" width="8.125" style="75"/>
    <col min="8449" max="8449" width="1.125" style="75" customWidth="1"/>
    <col min="8450" max="8450" width="4" style="75" customWidth="1"/>
    <col min="8451" max="8451" width="8.25" style="75" customWidth="1"/>
    <col min="8452" max="8452" width="7.625" style="75" customWidth="1"/>
    <col min="8453" max="8453" width="3.625" style="75" customWidth="1"/>
    <col min="8454" max="8455" width="3.125" style="75" customWidth="1"/>
    <col min="8456" max="8456" width="4.625" style="75" customWidth="1"/>
    <col min="8457" max="8457" width="3.625" style="75" customWidth="1"/>
    <col min="8458" max="8458" width="4.25" style="75" customWidth="1"/>
    <col min="8459" max="8459" width="3.125" style="75" customWidth="1"/>
    <col min="8460" max="8460" width="4.125" style="75" customWidth="1"/>
    <col min="8461" max="8461" width="5.125" style="75" customWidth="1"/>
    <col min="8462" max="8462" width="4.625" style="75" customWidth="1"/>
    <col min="8463" max="8463" width="5.5" style="75" customWidth="1"/>
    <col min="8464" max="8464" width="4.5" style="75" customWidth="1"/>
    <col min="8465" max="8465" width="5.5" style="75" customWidth="1"/>
    <col min="8466" max="8468" width="4.5" style="75" customWidth="1"/>
    <col min="8469" max="8469" width="4.625" style="75" customWidth="1"/>
    <col min="8470" max="8470" width="5.5" style="75" customWidth="1"/>
    <col min="8471" max="8471" width="4.625" style="75" customWidth="1"/>
    <col min="8472" max="8472" width="18.625" style="75" customWidth="1"/>
    <col min="8473" max="8474" width="5.125" style="75" customWidth="1"/>
    <col min="8475" max="8475" width="4.75" style="75" customWidth="1"/>
    <col min="8476" max="8476" width="4.625" style="75" customWidth="1"/>
    <col min="8477" max="8478" width="4.375" style="75" customWidth="1"/>
    <col min="8479" max="8480" width="4.75" style="75" customWidth="1"/>
    <col min="8481" max="8486" width="4.375" style="75" customWidth="1"/>
    <col min="8487" max="8487" width="5.625" style="75" customWidth="1"/>
    <col min="8488" max="8493" width="3.625" style="75" customWidth="1"/>
    <col min="8494" max="8494" width="5" style="75" customWidth="1"/>
    <col min="8495" max="8704" width="8.125" style="75"/>
    <col min="8705" max="8705" width="1.125" style="75" customWidth="1"/>
    <col min="8706" max="8706" width="4" style="75" customWidth="1"/>
    <col min="8707" max="8707" width="8.25" style="75" customWidth="1"/>
    <col min="8708" max="8708" width="7.625" style="75" customWidth="1"/>
    <col min="8709" max="8709" width="3.625" style="75" customWidth="1"/>
    <col min="8710" max="8711" width="3.125" style="75" customWidth="1"/>
    <col min="8712" max="8712" width="4.625" style="75" customWidth="1"/>
    <col min="8713" max="8713" width="3.625" style="75" customWidth="1"/>
    <col min="8714" max="8714" width="4.25" style="75" customWidth="1"/>
    <col min="8715" max="8715" width="3.125" style="75" customWidth="1"/>
    <col min="8716" max="8716" width="4.125" style="75" customWidth="1"/>
    <col min="8717" max="8717" width="5.125" style="75" customWidth="1"/>
    <col min="8718" max="8718" width="4.625" style="75" customWidth="1"/>
    <col min="8719" max="8719" width="5.5" style="75" customWidth="1"/>
    <col min="8720" max="8720" width="4.5" style="75" customWidth="1"/>
    <col min="8721" max="8721" width="5.5" style="75" customWidth="1"/>
    <col min="8722" max="8724" width="4.5" style="75" customWidth="1"/>
    <col min="8725" max="8725" width="4.625" style="75" customWidth="1"/>
    <col min="8726" max="8726" width="5.5" style="75" customWidth="1"/>
    <col min="8727" max="8727" width="4.625" style="75" customWidth="1"/>
    <col min="8728" max="8728" width="18.625" style="75" customWidth="1"/>
    <col min="8729" max="8730" width="5.125" style="75" customWidth="1"/>
    <col min="8731" max="8731" width="4.75" style="75" customWidth="1"/>
    <col min="8732" max="8732" width="4.625" style="75" customWidth="1"/>
    <col min="8733" max="8734" width="4.375" style="75" customWidth="1"/>
    <col min="8735" max="8736" width="4.75" style="75" customWidth="1"/>
    <col min="8737" max="8742" width="4.375" style="75" customWidth="1"/>
    <col min="8743" max="8743" width="5.625" style="75" customWidth="1"/>
    <col min="8744" max="8749" width="3.625" style="75" customWidth="1"/>
    <col min="8750" max="8750" width="5" style="75" customWidth="1"/>
    <col min="8751" max="8960" width="8.125" style="75"/>
    <col min="8961" max="8961" width="1.125" style="75" customWidth="1"/>
    <col min="8962" max="8962" width="4" style="75" customWidth="1"/>
    <col min="8963" max="8963" width="8.25" style="75" customWidth="1"/>
    <col min="8964" max="8964" width="7.625" style="75" customWidth="1"/>
    <col min="8965" max="8965" width="3.625" style="75" customWidth="1"/>
    <col min="8966" max="8967" width="3.125" style="75" customWidth="1"/>
    <col min="8968" max="8968" width="4.625" style="75" customWidth="1"/>
    <col min="8969" max="8969" width="3.625" style="75" customWidth="1"/>
    <col min="8970" max="8970" width="4.25" style="75" customWidth="1"/>
    <col min="8971" max="8971" width="3.125" style="75" customWidth="1"/>
    <col min="8972" max="8972" width="4.125" style="75" customWidth="1"/>
    <col min="8973" max="8973" width="5.125" style="75" customWidth="1"/>
    <col min="8974" max="8974" width="4.625" style="75" customWidth="1"/>
    <col min="8975" max="8975" width="5.5" style="75" customWidth="1"/>
    <col min="8976" max="8976" width="4.5" style="75" customWidth="1"/>
    <col min="8977" max="8977" width="5.5" style="75" customWidth="1"/>
    <col min="8978" max="8980" width="4.5" style="75" customWidth="1"/>
    <col min="8981" max="8981" width="4.625" style="75" customWidth="1"/>
    <col min="8982" max="8982" width="5.5" style="75" customWidth="1"/>
    <col min="8983" max="8983" width="4.625" style="75" customWidth="1"/>
    <col min="8984" max="8984" width="18.625" style="75" customWidth="1"/>
    <col min="8985" max="8986" width="5.125" style="75" customWidth="1"/>
    <col min="8987" max="8987" width="4.75" style="75" customWidth="1"/>
    <col min="8988" max="8988" width="4.625" style="75" customWidth="1"/>
    <col min="8989" max="8990" width="4.375" style="75" customWidth="1"/>
    <col min="8991" max="8992" width="4.75" style="75" customWidth="1"/>
    <col min="8993" max="8998" width="4.375" style="75" customWidth="1"/>
    <col min="8999" max="8999" width="5.625" style="75" customWidth="1"/>
    <col min="9000" max="9005" width="3.625" style="75" customWidth="1"/>
    <col min="9006" max="9006" width="5" style="75" customWidth="1"/>
    <col min="9007" max="9216" width="8.125" style="75"/>
    <col min="9217" max="9217" width="1.125" style="75" customWidth="1"/>
    <col min="9218" max="9218" width="4" style="75" customWidth="1"/>
    <col min="9219" max="9219" width="8.25" style="75" customWidth="1"/>
    <col min="9220" max="9220" width="7.625" style="75" customWidth="1"/>
    <col min="9221" max="9221" width="3.625" style="75" customWidth="1"/>
    <col min="9222" max="9223" width="3.125" style="75" customWidth="1"/>
    <col min="9224" max="9224" width="4.625" style="75" customWidth="1"/>
    <col min="9225" max="9225" width="3.625" style="75" customWidth="1"/>
    <col min="9226" max="9226" width="4.25" style="75" customWidth="1"/>
    <col min="9227" max="9227" width="3.125" style="75" customWidth="1"/>
    <col min="9228" max="9228" width="4.125" style="75" customWidth="1"/>
    <col min="9229" max="9229" width="5.125" style="75" customWidth="1"/>
    <col min="9230" max="9230" width="4.625" style="75" customWidth="1"/>
    <col min="9231" max="9231" width="5.5" style="75" customWidth="1"/>
    <col min="9232" max="9232" width="4.5" style="75" customWidth="1"/>
    <col min="9233" max="9233" width="5.5" style="75" customWidth="1"/>
    <col min="9234" max="9236" width="4.5" style="75" customWidth="1"/>
    <col min="9237" max="9237" width="4.625" style="75" customWidth="1"/>
    <col min="9238" max="9238" width="5.5" style="75" customWidth="1"/>
    <col min="9239" max="9239" width="4.625" style="75" customWidth="1"/>
    <col min="9240" max="9240" width="18.625" style="75" customWidth="1"/>
    <col min="9241" max="9242" width="5.125" style="75" customWidth="1"/>
    <col min="9243" max="9243" width="4.75" style="75" customWidth="1"/>
    <col min="9244" max="9244" width="4.625" style="75" customWidth="1"/>
    <col min="9245" max="9246" width="4.375" style="75" customWidth="1"/>
    <col min="9247" max="9248" width="4.75" style="75" customWidth="1"/>
    <col min="9249" max="9254" width="4.375" style="75" customWidth="1"/>
    <col min="9255" max="9255" width="5.625" style="75" customWidth="1"/>
    <col min="9256" max="9261" width="3.625" style="75" customWidth="1"/>
    <col min="9262" max="9262" width="5" style="75" customWidth="1"/>
    <col min="9263" max="9472" width="8.125" style="75"/>
    <col min="9473" max="9473" width="1.125" style="75" customWidth="1"/>
    <col min="9474" max="9474" width="4" style="75" customWidth="1"/>
    <col min="9475" max="9475" width="8.25" style="75" customWidth="1"/>
    <col min="9476" max="9476" width="7.625" style="75" customWidth="1"/>
    <col min="9477" max="9477" width="3.625" style="75" customWidth="1"/>
    <col min="9478" max="9479" width="3.125" style="75" customWidth="1"/>
    <col min="9480" max="9480" width="4.625" style="75" customWidth="1"/>
    <col min="9481" max="9481" width="3.625" style="75" customWidth="1"/>
    <col min="9482" max="9482" width="4.25" style="75" customWidth="1"/>
    <col min="9483" max="9483" width="3.125" style="75" customWidth="1"/>
    <col min="9484" max="9484" width="4.125" style="75" customWidth="1"/>
    <col min="9485" max="9485" width="5.125" style="75" customWidth="1"/>
    <col min="9486" max="9486" width="4.625" style="75" customWidth="1"/>
    <col min="9487" max="9487" width="5.5" style="75" customWidth="1"/>
    <col min="9488" max="9488" width="4.5" style="75" customWidth="1"/>
    <col min="9489" max="9489" width="5.5" style="75" customWidth="1"/>
    <col min="9490" max="9492" width="4.5" style="75" customWidth="1"/>
    <col min="9493" max="9493" width="4.625" style="75" customWidth="1"/>
    <col min="9494" max="9494" width="5.5" style="75" customWidth="1"/>
    <col min="9495" max="9495" width="4.625" style="75" customWidth="1"/>
    <col min="9496" max="9496" width="18.625" style="75" customWidth="1"/>
    <col min="9497" max="9498" width="5.125" style="75" customWidth="1"/>
    <col min="9499" max="9499" width="4.75" style="75" customWidth="1"/>
    <col min="9500" max="9500" width="4.625" style="75" customWidth="1"/>
    <col min="9501" max="9502" width="4.375" style="75" customWidth="1"/>
    <col min="9503" max="9504" width="4.75" style="75" customWidth="1"/>
    <col min="9505" max="9510" width="4.375" style="75" customWidth="1"/>
    <col min="9511" max="9511" width="5.625" style="75" customWidth="1"/>
    <col min="9512" max="9517" width="3.625" style="75" customWidth="1"/>
    <col min="9518" max="9518" width="5" style="75" customWidth="1"/>
    <col min="9519" max="9728" width="8.125" style="75"/>
    <col min="9729" max="9729" width="1.125" style="75" customWidth="1"/>
    <col min="9730" max="9730" width="4" style="75" customWidth="1"/>
    <col min="9731" max="9731" width="8.25" style="75" customWidth="1"/>
    <col min="9732" max="9732" width="7.625" style="75" customWidth="1"/>
    <col min="9733" max="9733" width="3.625" style="75" customWidth="1"/>
    <col min="9734" max="9735" width="3.125" style="75" customWidth="1"/>
    <col min="9736" max="9736" width="4.625" style="75" customWidth="1"/>
    <col min="9737" max="9737" width="3.625" style="75" customWidth="1"/>
    <col min="9738" max="9738" width="4.25" style="75" customWidth="1"/>
    <col min="9739" max="9739" width="3.125" style="75" customWidth="1"/>
    <col min="9740" max="9740" width="4.125" style="75" customWidth="1"/>
    <col min="9741" max="9741" width="5.125" style="75" customWidth="1"/>
    <col min="9742" max="9742" width="4.625" style="75" customWidth="1"/>
    <col min="9743" max="9743" width="5.5" style="75" customWidth="1"/>
    <col min="9744" max="9744" width="4.5" style="75" customWidth="1"/>
    <col min="9745" max="9745" width="5.5" style="75" customWidth="1"/>
    <col min="9746" max="9748" width="4.5" style="75" customWidth="1"/>
    <col min="9749" max="9749" width="4.625" style="75" customWidth="1"/>
    <col min="9750" max="9750" width="5.5" style="75" customWidth="1"/>
    <col min="9751" max="9751" width="4.625" style="75" customWidth="1"/>
    <col min="9752" max="9752" width="18.625" style="75" customWidth="1"/>
    <col min="9753" max="9754" width="5.125" style="75" customWidth="1"/>
    <col min="9755" max="9755" width="4.75" style="75" customWidth="1"/>
    <col min="9756" max="9756" width="4.625" style="75" customWidth="1"/>
    <col min="9757" max="9758" width="4.375" style="75" customWidth="1"/>
    <col min="9759" max="9760" width="4.75" style="75" customWidth="1"/>
    <col min="9761" max="9766" width="4.375" style="75" customWidth="1"/>
    <col min="9767" max="9767" width="5.625" style="75" customWidth="1"/>
    <col min="9768" max="9773" width="3.625" style="75" customWidth="1"/>
    <col min="9774" max="9774" width="5" style="75" customWidth="1"/>
    <col min="9775" max="9984" width="8.125" style="75"/>
    <col min="9985" max="9985" width="1.125" style="75" customWidth="1"/>
    <col min="9986" max="9986" width="4" style="75" customWidth="1"/>
    <col min="9987" max="9987" width="8.25" style="75" customWidth="1"/>
    <col min="9988" max="9988" width="7.625" style="75" customWidth="1"/>
    <col min="9989" max="9989" width="3.625" style="75" customWidth="1"/>
    <col min="9990" max="9991" width="3.125" style="75" customWidth="1"/>
    <col min="9992" max="9992" width="4.625" style="75" customWidth="1"/>
    <col min="9993" max="9993" width="3.625" style="75" customWidth="1"/>
    <col min="9994" max="9994" width="4.25" style="75" customWidth="1"/>
    <col min="9995" max="9995" width="3.125" style="75" customWidth="1"/>
    <col min="9996" max="9996" width="4.125" style="75" customWidth="1"/>
    <col min="9997" max="9997" width="5.125" style="75" customWidth="1"/>
    <col min="9998" max="9998" width="4.625" style="75" customWidth="1"/>
    <col min="9999" max="9999" width="5.5" style="75" customWidth="1"/>
    <col min="10000" max="10000" width="4.5" style="75" customWidth="1"/>
    <col min="10001" max="10001" width="5.5" style="75" customWidth="1"/>
    <col min="10002" max="10004" width="4.5" style="75" customWidth="1"/>
    <col min="10005" max="10005" width="4.625" style="75" customWidth="1"/>
    <col min="10006" max="10006" width="5.5" style="75" customWidth="1"/>
    <col min="10007" max="10007" width="4.625" style="75" customWidth="1"/>
    <col min="10008" max="10008" width="18.625" style="75" customWidth="1"/>
    <col min="10009" max="10010" width="5.125" style="75" customWidth="1"/>
    <col min="10011" max="10011" width="4.75" style="75" customWidth="1"/>
    <col min="10012" max="10012" width="4.625" style="75" customWidth="1"/>
    <col min="10013" max="10014" width="4.375" style="75" customWidth="1"/>
    <col min="10015" max="10016" width="4.75" style="75" customWidth="1"/>
    <col min="10017" max="10022" width="4.375" style="75" customWidth="1"/>
    <col min="10023" max="10023" width="5.625" style="75" customWidth="1"/>
    <col min="10024" max="10029" width="3.625" style="75" customWidth="1"/>
    <col min="10030" max="10030" width="5" style="75" customWidth="1"/>
    <col min="10031" max="10240" width="8.125" style="75"/>
    <col min="10241" max="10241" width="1.125" style="75" customWidth="1"/>
    <col min="10242" max="10242" width="4" style="75" customWidth="1"/>
    <col min="10243" max="10243" width="8.25" style="75" customWidth="1"/>
    <col min="10244" max="10244" width="7.625" style="75" customWidth="1"/>
    <col min="10245" max="10245" width="3.625" style="75" customWidth="1"/>
    <col min="10246" max="10247" width="3.125" style="75" customWidth="1"/>
    <col min="10248" max="10248" width="4.625" style="75" customWidth="1"/>
    <col min="10249" max="10249" width="3.625" style="75" customWidth="1"/>
    <col min="10250" max="10250" width="4.25" style="75" customWidth="1"/>
    <col min="10251" max="10251" width="3.125" style="75" customWidth="1"/>
    <col min="10252" max="10252" width="4.125" style="75" customWidth="1"/>
    <col min="10253" max="10253" width="5.125" style="75" customWidth="1"/>
    <col min="10254" max="10254" width="4.625" style="75" customWidth="1"/>
    <col min="10255" max="10255" width="5.5" style="75" customWidth="1"/>
    <col min="10256" max="10256" width="4.5" style="75" customWidth="1"/>
    <col min="10257" max="10257" width="5.5" style="75" customWidth="1"/>
    <col min="10258" max="10260" width="4.5" style="75" customWidth="1"/>
    <col min="10261" max="10261" width="4.625" style="75" customWidth="1"/>
    <col min="10262" max="10262" width="5.5" style="75" customWidth="1"/>
    <col min="10263" max="10263" width="4.625" style="75" customWidth="1"/>
    <col min="10264" max="10264" width="18.625" style="75" customWidth="1"/>
    <col min="10265" max="10266" width="5.125" style="75" customWidth="1"/>
    <col min="10267" max="10267" width="4.75" style="75" customWidth="1"/>
    <col min="10268" max="10268" width="4.625" style="75" customWidth="1"/>
    <col min="10269" max="10270" width="4.375" style="75" customWidth="1"/>
    <col min="10271" max="10272" width="4.75" style="75" customWidth="1"/>
    <col min="10273" max="10278" width="4.375" style="75" customWidth="1"/>
    <col min="10279" max="10279" width="5.625" style="75" customWidth="1"/>
    <col min="10280" max="10285" width="3.625" style="75" customWidth="1"/>
    <col min="10286" max="10286" width="5" style="75" customWidth="1"/>
    <col min="10287" max="10496" width="8.125" style="75"/>
    <col min="10497" max="10497" width="1.125" style="75" customWidth="1"/>
    <col min="10498" max="10498" width="4" style="75" customWidth="1"/>
    <col min="10499" max="10499" width="8.25" style="75" customWidth="1"/>
    <col min="10500" max="10500" width="7.625" style="75" customWidth="1"/>
    <col min="10501" max="10501" width="3.625" style="75" customWidth="1"/>
    <col min="10502" max="10503" width="3.125" style="75" customWidth="1"/>
    <col min="10504" max="10504" width="4.625" style="75" customWidth="1"/>
    <col min="10505" max="10505" width="3.625" style="75" customWidth="1"/>
    <col min="10506" max="10506" width="4.25" style="75" customWidth="1"/>
    <col min="10507" max="10507" width="3.125" style="75" customWidth="1"/>
    <col min="10508" max="10508" width="4.125" style="75" customWidth="1"/>
    <col min="10509" max="10509" width="5.125" style="75" customWidth="1"/>
    <col min="10510" max="10510" width="4.625" style="75" customWidth="1"/>
    <col min="10511" max="10511" width="5.5" style="75" customWidth="1"/>
    <col min="10512" max="10512" width="4.5" style="75" customWidth="1"/>
    <col min="10513" max="10513" width="5.5" style="75" customWidth="1"/>
    <col min="10514" max="10516" width="4.5" style="75" customWidth="1"/>
    <col min="10517" max="10517" width="4.625" style="75" customWidth="1"/>
    <col min="10518" max="10518" width="5.5" style="75" customWidth="1"/>
    <col min="10519" max="10519" width="4.625" style="75" customWidth="1"/>
    <col min="10520" max="10520" width="18.625" style="75" customWidth="1"/>
    <col min="10521" max="10522" width="5.125" style="75" customWidth="1"/>
    <col min="10523" max="10523" width="4.75" style="75" customWidth="1"/>
    <col min="10524" max="10524" width="4.625" style="75" customWidth="1"/>
    <col min="10525" max="10526" width="4.375" style="75" customWidth="1"/>
    <col min="10527" max="10528" width="4.75" style="75" customWidth="1"/>
    <col min="10529" max="10534" width="4.375" style="75" customWidth="1"/>
    <col min="10535" max="10535" width="5.625" style="75" customWidth="1"/>
    <col min="10536" max="10541" width="3.625" style="75" customWidth="1"/>
    <col min="10542" max="10542" width="5" style="75" customWidth="1"/>
    <col min="10543" max="10752" width="8.125" style="75"/>
    <col min="10753" max="10753" width="1.125" style="75" customWidth="1"/>
    <col min="10754" max="10754" width="4" style="75" customWidth="1"/>
    <col min="10755" max="10755" width="8.25" style="75" customWidth="1"/>
    <col min="10756" max="10756" width="7.625" style="75" customWidth="1"/>
    <col min="10757" max="10757" width="3.625" style="75" customWidth="1"/>
    <col min="10758" max="10759" width="3.125" style="75" customWidth="1"/>
    <col min="10760" max="10760" width="4.625" style="75" customWidth="1"/>
    <col min="10761" max="10761" width="3.625" style="75" customWidth="1"/>
    <col min="10762" max="10762" width="4.25" style="75" customWidth="1"/>
    <col min="10763" max="10763" width="3.125" style="75" customWidth="1"/>
    <col min="10764" max="10764" width="4.125" style="75" customWidth="1"/>
    <col min="10765" max="10765" width="5.125" style="75" customWidth="1"/>
    <col min="10766" max="10766" width="4.625" style="75" customWidth="1"/>
    <col min="10767" max="10767" width="5.5" style="75" customWidth="1"/>
    <col min="10768" max="10768" width="4.5" style="75" customWidth="1"/>
    <col min="10769" max="10769" width="5.5" style="75" customWidth="1"/>
    <col min="10770" max="10772" width="4.5" style="75" customWidth="1"/>
    <col min="10773" max="10773" width="4.625" style="75" customWidth="1"/>
    <col min="10774" max="10774" width="5.5" style="75" customWidth="1"/>
    <col min="10775" max="10775" width="4.625" style="75" customWidth="1"/>
    <col min="10776" max="10776" width="18.625" style="75" customWidth="1"/>
    <col min="10777" max="10778" width="5.125" style="75" customWidth="1"/>
    <col min="10779" max="10779" width="4.75" style="75" customWidth="1"/>
    <col min="10780" max="10780" width="4.625" style="75" customWidth="1"/>
    <col min="10781" max="10782" width="4.375" style="75" customWidth="1"/>
    <col min="10783" max="10784" width="4.75" style="75" customWidth="1"/>
    <col min="10785" max="10790" width="4.375" style="75" customWidth="1"/>
    <col min="10791" max="10791" width="5.625" style="75" customWidth="1"/>
    <col min="10792" max="10797" width="3.625" style="75" customWidth="1"/>
    <col min="10798" max="10798" width="5" style="75" customWidth="1"/>
    <col min="10799" max="11008" width="8.125" style="75"/>
    <col min="11009" max="11009" width="1.125" style="75" customWidth="1"/>
    <col min="11010" max="11010" width="4" style="75" customWidth="1"/>
    <col min="11011" max="11011" width="8.25" style="75" customWidth="1"/>
    <col min="11012" max="11012" width="7.625" style="75" customWidth="1"/>
    <col min="11013" max="11013" width="3.625" style="75" customWidth="1"/>
    <col min="11014" max="11015" width="3.125" style="75" customWidth="1"/>
    <col min="11016" max="11016" width="4.625" style="75" customWidth="1"/>
    <col min="11017" max="11017" width="3.625" style="75" customWidth="1"/>
    <col min="11018" max="11018" width="4.25" style="75" customWidth="1"/>
    <col min="11019" max="11019" width="3.125" style="75" customWidth="1"/>
    <col min="11020" max="11020" width="4.125" style="75" customWidth="1"/>
    <col min="11021" max="11021" width="5.125" style="75" customWidth="1"/>
    <col min="11022" max="11022" width="4.625" style="75" customWidth="1"/>
    <col min="11023" max="11023" width="5.5" style="75" customWidth="1"/>
    <col min="11024" max="11024" width="4.5" style="75" customWidth="1"/>
    <col min="11025" max="11025" width="5.5" style="75" customWidth="1"/>
    <col min="11026" max="11028" width="4.5" style="75" customWidth="1"/>
    <col min="11029" max="11029" width="4.625" style="75" customWidth="1"/>
    <col min="11030" max="11030" width="5.5" style="75" customWidth="1"/>
    <col min="11031" max="11031" width="4.625" style="75" customWidth="1"/>
    <col min="11032" max="11032" width="18.625" style="75" customWidth="1"/>
    <col min="11033" max="11034" width="5.125" style="75" customWidth="1"/>
    <col min="11035" max="11035" width="4.75" style="75" customWidth="1"/>
    <col min="11036" max="11036" width="4.625" style="75" customWidth="1"/>
    <col min="11037" max="11038" width="4.375" style="75" customWidth="1"/>
    <col min="11039" max="11040" width="4.75" style="75" customWidth="1"/>
    <col min="11041" max="11046" width="4.375" style="75" customWidth="1"/>
    <col min="11047" max="11047" width="5.625" style="75" customWidth="1"/>
    <col min="11048" max="11053" width="3.625" style="75" customWidth="1"/>
    <col min="11054" max="11054" width="5" style="75" customWidth="1"/>
    <col min="11055" max="11264" width="8.125" style="75"/>
    <col min="11265" max="11265" width="1.125" style="75" customWidth="1"/>
    <col min="11266" max="11266" width="4" style="75" customWidth="1"/>
    <col min="11267" max="11267" width="8.25" style="75" customWidth="1"/>
    <col min="11268" max="11268" width="7.625" style="75" customWidth="1"/>
    <col min="11269" max="11269" width="3.625" style="75" customWidth="1"/>
    <col min="11270" max="11271" width="3.125" style="75" customWidth="1"/>
    <col min="11272" max="11272" width="4.625" style="75" customWidth="1"/>
    <col min="11273" max="11273" width="3.625" style="75" customWidth="1"/>
    <col min="11274" max="11274" width="4.25" style="75" customWidth="1"/>
    <col min="11275" max="11275" width="3.125" style="75" customWidth="1"/>
    <col min="11276" max="11276" width="4.125" style="75" customWidth="1"/>
    <col min="11277" max="11277" width="5.125" style="75" customWidth="1"/>
    <col min="11278" max="11278" width="4.625" style="75" customWidth="1"/>
    <col min="11279" max="11279" width="5.5" style="75" customWidth="1"/>
    <col min="11280" max="11280" width="4.5" style="75" customWidth="1"/>
    <col min="11281" max="11281" width="5.5" style="75" customWidth="1"/>
    <col min="11282" max="11284" width="4.5" style="75" customWidth="1"/>
    <col min="11285" max="11285" width="4.625" style="75" customWidth="1"/>
    <col min="11286" max="11286" width="5.5" style="75" customWidth="1"/>
    <col min="11287" max="11287" width="4.625" style="75" customWidth="1"/>
    <col min="11288" max="11288" width="18.625" style="75" customWidth="1"/>
    <col min="11289" max="11290" width="5.125" style="75" customWidth="1"/>
    <col min="11291" max="11291" width="4.75" style="75" customWidth="1"/>
    <col min="11292" max="11292" width="4.625" style="75" customWidth="1"/>
    <col min="11293" max="11294" width="4.375" style="75" customWidth="1"/>
    <col min="11295" max="11296" width="4.75" style="75" customWidth="1"/>
    <col min="11297" max="11302" width="4.375" style="75" customWidth="1"/>
    <col min="11303" max="11303" width="5.625" style="75" customWidth="1"/>
    <col min="11304" max="11309" width="3.625" style="75" customWidth="1"/>
    <col min="11310" max="11310" width="5" style="75" customWidth="1"/>
    <col min="11311" max="11520" width="8.125" style="75"/>
    <col min="11521" max="11521" width="1.125" style="75" customWidth="1"/>
    <col min="11522" max="11522" width="4" style="75" customWidth="1"/>
    <col min="11523" max="11523" width="8.25" style="75" customWidth="1"/>
    <col min="11524" max="11524" width="7.625" style="75" customWidth="1"/>
    <col min="11525" max="11525" width="3.625" style="75" customWidth="1"/>
    <col min="11526" max="11527" width="3.125" style="75" customWidth="1"/>
    <col min="11528" max="11528" width="4.625" style="75" customWidth="1"/>
    <col min="11529" max="11529" width="3.625" style="75" customWidth="1"/>
    <col min="11530" max="11530" width="4.25" style="75" customWidth="1"/>
    <col min="11531" max="11531" width="3.125" style="75" customWidth="1"/>
    <col min="11532" max="11532" width="4.125" style="75" customWidth="1"/>
    <col min="11533" max="11533" width="5.125" style="75" customWidth="1"/>
    <col min="11534" max="11534" width="4.625" style="75" customWidth="1"/>
    <col min="11535" max="11535" width="5.5" style="75" customWidth="1"/>
    <col min="11536" max="11536" width="4.5" style="75" customWidth="1"/>
    <col min="11537" max="11537" width="5.5" style="75" customWidth="1"/>
    <col min="11538" max="11540" width="4.5" style="75" customWidth="1"/>
    <col min="11541" max="11541" width="4.625" style="75" customWidth="1"/>
    <col min="11542" max="11542" width="5.5" style="75" customWidth="1"/>
    <col min="11543" max="11543" width="4.625" style="75" customWidth="1"/>
    <col min="11544" max="11544" width="18.625" style="75" customWidth="1"/>
    <col min="11545" max="11546" width="5.125" style="75" customWidth="1"/>
    <col min="11547" max="11547" width="4.75" style="75" customWidth="1"/>
    <col min="11548" max="11548" width="4.625" style="75" customWidth="1"/>
    <col min="11549" max="11550" width="4.375" style="75" customWidth="1"/>
    <col min="11551" max="11552" width="4.75" style="75" customWidth="1"/>
    <col min="11553" max="11558" width="4.375" style="75" customWidth="1"/>
    <col min="11559" max="11559" width="5.625" style="75" customWidth="1"/>
    <col min="11560" max="11565" width="3.625" style="75" customWidth="1"/>
    <col min="11566" max="11566" width="5" style="75" customWidth="1"/>
    <col min="11567" max="11776" width="8.125" style="75"/>
    <col min="11777" max="11777" width="1.125" style="75" customWidth="1"/>
    <col min="11778" max="11778" width="4" style="75" customWidth="1"/>
    <col min="11779" max="11779" width="8.25" style="75" customWidth="1"/>
    <col min="11780" max="11780" width="7.625" style="75" customWidth="1"/>
    <col min="11781" max="11781" width="3.625" style="75" customWidth="1"/>
    <col min="11782" max="11783" width="3.125" style="75" customWidth="1"/>
    <col min="11784" max="11784" width="4.625" style="75" customWidth="1"/>
    <col min="11785" max="11785" width="3.625" style="75" customWidth="1"/>
    <col min="11786" max="11786" width="4.25" style="75" customWidth="1"/>
    <col min="11787" max="11787" width="3.125" style="75" customWidth="1"/>
    <col min="11788" max="11788" width="4.125" style="75" customWidth="1"/>
    <col min="11789" max="11789" width="5.125" style="75" customWidth="1"/>
    <col min="11790" max="11790" width="4.625" style="75" customWidth="1"/>
    <col min="11791" max="11791" width="5.5" style="75" customWidth="1"/>
    <col min="11792" max="11792" width="4.5" style="75" customWidth="1"/>
    <col min="11793" max="11793" width="5.5" style="75" customWidth="1"/>
    <col min="11794" max="11796" width="4.5" style="75" customWidth="1"/>
    <col min="11797" max="11797" width="4.625" style="75" customWidth="1"/>
    <col min="11798" max="11798" width="5.5" style="75" customWidth="1"/>
    <col min="11799" max="11799" width="4.625" style="75" customWidth="1"/>
    <col min="11800" max="11800" width="18.625" style="75" customWidth="1"/>
    <col min="11801" max="11802" width="5.125" style="75" customWidth="1"/>
    <col min="11803" max="11803" width="4.75" style="75" customWidth="1"/>
    <col min="11804" max="11804" width="4.625" style="75" customWidth="1"/>
    <col min="11805" max="11806" width="4.375" style="75" customWidth="1"/>
    <col min="11807" max="11808" width="4.75" style="75" customWidth="1"/>
    <col min="11809" max="11814" width="4.375" style="75" customWidth="1"/>
    <col min="11815" max="11815" width="5.625" style="75" customWidth="1"/>
    <col min="11816" max="11821" width="3.625" style="75" customWidth="1"/>
    <col min="11822" max="11822" width="5" style="75" customWidth="1"/>
    <col min="11823" max="12032" width="8.125" style="75"/>
    <col min="12033" max="12033" width="1.125" style="75" customWidth="1"/>
    <col min="12034" max="12034" width="4" style="75" customWidth="1"/>
    <col min="12035" max="12035" width="8.25" style="75" customWidth="1"/>
    <col min="12036" max="12036" width="7.625" style="75" customWidth="1"/>
    <col min="12037" max="12037" width="3.625" style="75" customWidth="1"/>
    <col min="12038" max="12039" width="3.125" style="75" customWidth="1"/>
    <col min="12040" max="12040" width="4.625" style="75" customWidth="1"/>
    <col min="12041" max="12041" width="3.625" style="75" customWidth="1"/>
    <col min="12042" max="12042" width="4.25" style="75" customWidth="1"/>
    <col min="12043" max="12043" width="3.125" style="75" customWidth="1"/>
    <col min="12044" max="12044" width="4.125" style="75" customWidth="1"/>
    <col min="12045" max="12045" width="5.125" style="75" customWidth="1"/>
    <col min="12046" max="12046" width="4.625" style="75" customWidth="1"/>
    <col min="12047" max="12047" width="5.5" style="75" customWidth="1"/>
    <col min="12048" max="12048" width="4.5" style="75" customWidth="1"/>
    <col min="12049" max="12049" width="5.5" style="75" customWidth="1"/>
    <col min="12050" max="12052" width="4.5" style="75" customWidth="1"/>
    <col min="12053" max="12053" width="4.625" style="75" customWidth="1"/>
    <col min="12054" max="12054" width="5.5" style="75" customWidth="1"/>
    <col min="12055" max="12055" width="4.625" style="75" customWidth="1"/>
    <col min="12056" max="12056" width="18.625" style="75" customWidth="1"/>
    <col min="12057" max="12058" width="5.125" style="75" customWidth="1"/>
    <col min="12059" max="12059" width="4.75" style="75" customWidth="1"/>
    <col min="12060" max="12060" width="4.625" style="75" customWidth="1"/>
    <col min="12061" max="12062" width="4.375" style="75" customWidth="1"/>
    <col min="12063" max="12064" width="4.75" style="75" customWidth="1"/>
    <col min="12065" max="12070" width="4.375" style="75" customWidth="1"/>
    <col min="12071" max="12071" width="5.625" style="75" customWidth="1"/>
    <col min="12072" max="12077" width="3.625" style="75" customWidth="1"/>
    <col min="12078" max="12078" width="5" style="75" customWidth="1"/>
    <col min="12079" max="12288" width="8.125" style="75"/>
    <col min="12289" max="12289" width="1.125" style="75" customWidth="1"/>
    <col min="12290" max="12290" width="4" style="75" customWidth="1"/>
    <col min="12291" max="12291" width="8.25" style="75" customWidth="1"/>
    <col min="12292" max="12292" width="7.625" style="75" customWidth="1"/>
    <col min="12293" max="12293" width="3.625" style="75" customWidth="1"/>
    <col min="12294" max="12295" width="3.125" style="75" customWidth="1"/>
    <col min="12296" max="12296" width="4.625" style="75" customWidth="1"/>
    <col min="12297" max="12297" width="3.625" style="75" customWidth="1"/>
    <col min="12298" max="12298" width="4.25" style="75" customWidth="1"/>
    <col min="12299" max="12299" width="3.125" style="75" customWidth="1"/>
    <col min="12300" max="12300" width="4.125" style="75" customWidth="1"/>
    <col min="12301" max="12301" width="5.125" style="75" customWidth="1"/>
    <col min="12302" max="12302" width="4.625" style="75" customWidth="1"/>
    <col min="12303" max="12303" width="5.5" style="75" customWidth="1"/>
    <col min="12304" max="12304" width="4.5" style="75" customWidth="1"/>
    <col min="12305" max="12305" width="5.5" style="75" customWidth="1"/>
    <col min="12306" max="12308" width="4.5" style="75" customWidth="1"/>
    <col min="12309" max="12309" width="4.625" style="75" customWidth="1"/>
    <col min="12310" max="12310" width="5.5" style="75" customWidth="1"/>
    <col min="12311" max="12311" width="4.625" style="75" customWidth="1"/>
    <col min="12312" max="12312" width="18.625" style="75" customWidth="1"/>
    <col min="12313" max="12314" width="5.125" style="75" customWidth="1"/>
    <col min="12315" max="12315" width="4.75" style="75" customWidth="1"/>
    <col min="12316" max="12316" width="4.625" style="75" customWidth="1"/>
    <col min="12317" max="12318" width="4.375" style="75" customWidth="1"/>
    <col min="12319" max="12320" width="4.75" style="75" customWidth="1"/>
    <col min="12321" max="12326" width="4.375" style="75" customWidth="1"/>
    <col min="12327" max="12327" width="5.625" style="75" customWidth="1"/>
    <col min="12328" max="12333" width="3.625" style="75" customWidth="1"/>
    <col min="12334" max="12334" width="5" style="75" customWidth="1"/>
    <col min="12335" max="12544" width="8.125" style="75"/>
    <col min="12545" max="12545" width="1.125" style="75" customWidth="1"/>
    <col min="12546" max="12546" width="4" style="75" customWidth="1"/>
    <col min="12547" max="12547" width="8.25" style="75" customWidth="1"/>
    <col min="12548" max="12548" width="7.625" style="75" customWidth="1"/>
    <col min="12549" max="12549" width="3.625" style="75" customWidth="1"/>
    <col min="12550" max="12551" width="3.125" style="75" customWidth="1"/>
    <col min="12552" max="12552" width="4.625" style="75" customWidth="1"/>
    <col min="12553" max="12553" width="3.625" style="75" customWidth="1"/>
    <col min="12554" max="12554" width="4.25" style="75" customWidth="1"/>
    <col min="12555" max="12555" width="3.125" style="75" customWidth="1"/>
    <col min="12556" max="12556" width="4.125" style="75" customWidth="1"/>
    <col min="12557" max="12557" width="5.125" style="75" customWidth="1"/>
    <col min="12558" max="12558" width="4.625" style="75" customWidth="1"/>
    <col min="12559" max="12559" width="5.5" style="75" customWidth="1"/>
    <col min="12560" max="12560" width="4.5" style="75" customWidth="1"/>
    <col min="12561" max="12561" width="5.5" style="75" customWidth="1"/>
    <col min="12562" max="12564" width="4.5" style="75" customWidth="1"/>
    <col min="12565" max="12565" width="4.625" style="75" customWidth="1"/>
    <col min="12566" max="12566" width="5.5" style="75" customWidth="1"/>
    <col min="12567" max="12567" width="4.625" style="75" customWidth="1"/>
    <col min="12568" max="12568" width="18.625" style="75" customWidth="1"/>
    <col min="12569" max="12570" width="5.125" style="75" customWidth="1"/>
    <col min="12571" max="12571" width="4.75" style="75" customWidth="1"/>
    <col min="12572" max="12572" width="4.625" style="75" customWidth="1"/>
    <col min="12573" max="12574" width="4.375" style="75" customWidth="1"/>
    <col min="12575" max="12576" width="4.75" style="75" customWidth="1"/>
    <col min="12577" max="12582" width="4.375" style="75" customWidth="1"/>
    <col min="12583" max="12583" width="5.625" style="75" customWidth="1"/>
    <col min="12584" max="12589" width="3.625" style="75" customWidth="1"/>
    <col min="12590" max="12590" width="5" style="75" customWidth="1"/>
    <col min="12591" max="12800" width="8.125" style="75"/>
    <col min="12801" max="12801" width="1.125" style="75" customWidth="1"/>
    <col min="12802" max="12802" width="4" style="75" customWidth="1"/>
    <col min="12803" max="12803" width="8.25" style="75" customWidth="1"/>
    <col min="12804" max="12804" width="7.625" style="75" customWidth="1"/>
    <col min="12805" max="12805" width="3.625" style="75" customWidth="1"/>
    <col min="12806" max="12807" width="3.125" style="75" customWidth="1"/>
    <col min="12808" max="12808" width="4.625" style="75" customWidth="1"/>
    <col min="12809" max="12809" width="3.625" style="75" customWidth="1"/>
    <col min="12810" max="12810" width="4.25" style="75" customWidth="1"/>
    <col min="12811" max="12811" width="3.125" style="75" customWidth="1"/>
    <col min="12812" max="12812" width="4.125" style="75" customWidth="1"/>
    <col min="12813" max="12813" width="5.125" style="75" customWidth="1"/>
    <col min="12814" max="12814" width="4.625" style="75" customWidth="1"/>
    <col min="12815" max="12815" width="5.5" style="75" customWidth="1"/>
    <col min="12816" max="12816" width="4.5" style="75" customWidth="1"/>
    <col min="12817" max="12817" width="5.5" style="75" customWidth="1"/>
    <col min="12818" max="12820" width="4.5" style="75" customWidth="1"/>
    <col min="12821" max="12821" width="4.625" style="75" customWidth="1"/>
    <col min="12822" max="12822" width="5.5" style="75" customWidth="1"/>
    <col min="12823" max="12823" width="4.625" style="75" customWidth="1"/>
    <col min="12824" max="12824" width="18.625" style="75" customWidth="1"/>
    <col min="12825" max="12826" width="5.125" style="75" customWidth="1"/>
    <col min="12827" max="12827" width="4.75" style="75" customWidth="1"/>
    <col min="12828" max="12828" width="4.625" style="75" customWidth="1"/>
    <col min="12829" max="12830" width="4.375" style="75" customWidth="1"/>
    <col min="12831" max="12832" width="4.75" style="75" customWidth="1"/>
    <col min="12833" max="12838" width="4.375" style="75" customWidth="1"/>
    <col min="12839" max="12839" width="5.625" style="75" customWidth="1"/>
    <col min="12840" max="12845" width="3.625" style="75" customWidth="1"/>
    <col min="12846" max="12846" width="5" style="75" customWidth="1"/>
    <col min="12847" max="13056" width="8.125" style="75"/>
    <col min="13057" max="13057" width="1.125" style="75" customWidth="1"/>
    <col min="13058" max="13058" width="4" style="75" customWidth="1"/>
    <col min="13059" max="13059" width="8.25" style="75" customWidth="1"/>
    <col min="13060" max="13060" width="7.625" style="75" customWidth="1"/>
    <col min="13061" max="13061" width="3.625" style="75" customWidth="1"/>
    <col min="13062" max="13063" width="3.125" style="75" customWidth="1"/>
    <col min="13064" max="13064" width="4.625" style="75" customWidth="1"/>
    <col min="13065" max="13065" width="3.625" style="75" customWidth="1"/>
    <col min="13066" max="13066" width="4.25" style="75" customWidth="1"/>
    <col min="13067" max="13067" width="3.125" style="75" customWidth="1"/>
    <col min="13068" max="13068" width="4.125" style="75" customWidth="1"/>
    <col min="13069" max="13069" width="5.125" style="75" customWidth="1"/>
    <col min="13070" max="13070" width="4.625" style="75" customWidth="1"/>
    <col min="13071" max="13071" width="5.5" style="75" customWidth="1"/>
    <col min="13072" max="13072" width="4.5" style="75" customWidth="1"/>
    <col min="13073" max="13073" width="5.5" style="75" customWidth="1"/>
    <col min="13074" max="13076" width="4.5" style="75" customWidth="1"/>
    <col min="13077" max="13077" width="4.625" style="75" customWidth="1"/>
    <col min="13078" max="13078" width="5.5" style="75" customWidth="1"/>
    <col min="13079" max="13079" width="4.625" style="75" customWidth="1"/>
    <col min="13080" max="13080" width="18.625" style="75" customWidth="1"/>
    <col min="13081" max="13082" width="5.125" style="75" customWidth="1"/>
    <col min="13083" max="13083" width="4.75" style="75" customWidth="1"/>
    <col min="13084" max="13084" width="4.625" style="75" customWidth="1"/>
    <col min="13085" max="13086" width="4.375" style="75" customWidth="1"/>
    <col min="13087" max="13088" width="4.75" style="75" customWidth="1"/>
    <col min="13089" max="13094" width="4.375" style="75" customWidth="1"/>
    <col min="13095" max="13095" width="5.625" style="75" customWidth="1"/>
    <col min="13096" max="13101" width="3.625" style="75" customWidth="1"/>
    <col min="13102" max="13102" width="5" style="75" customWidth="1"/>
    <col min="13103" max="13312" width="8.125" style="75"/>
    <col min="13313" max="13313" width="1.125" style="75" customWidth="1"/>
    <col min="13314" max="13314" width="4" style="75" customWidth="1"/>
    <col min="13315" max="13315" width="8.25" style="75" customWidth="1"/>
    <col min="13316" max="13316" width="7.625" style="75" customWidth="1"/>
    <col min="13317" max="13317" width="3.625" style="75" customWidth="1"/>
    <col min="13318" max="13319" width="3.125" style="75" customWidth="1"/>
    <col min="13320" max="13320" width="4.625" style="75" customWidth="1"/>
    <col min="13321" max="13321" width="3.625" style="75" customWidth="1"/>
    <col min="13322" max="13322" width="4.25" style="75" customWidth="1"/>
    <col min="13323" max="13323" width="3.125" style="75" customWidth="1"/>
    <col min="13324" max="13324" width="4.125" style="75" customWidth="1"/>
    <col min="13325" max="13325" width="5.125" style="75" customWidth="1"/>
    <col min="13326" max="13326" width="4.625" style="75" customWidth="1"/>
    <col min="13327" max="13327" width="5.5" style="75" customWidth="1"/>
    <col min="13328" max="13328" width="4.5" style="75" customWidth="1"/>
    <col min="13329" max="13329" width="5.5" style="75" customWidth="1"/>
    <col min="13330" max="13332" width="4.5" style="75" customWidth="1"/>
    <col min="13333" max="13333" width="4.625" style="75" customWidth="1"/>
    <col min="13334" max="13334" width="5.5" style="75" customWidth="1"/>
    <col min="13335" max="13335" width="4.625" style="75" customWidth="1"/>
    <col min="13336" max="13336" width="18.625" style="75" customWidth="1"/>
    <col min="13337" max="13338" width="5.125" style="75" customWidth="1"/>
    <col min="13339" max="13339" width="4.75" style="75" customWidth="1"/>
    <col min="13340" max="13340" width="4.625" style="75" customWidth="1"/>
    <col min="13341" max="13342" width="4.375" style="75" customWidth="1"/>
    <col min="13343" max="13344" width="4.75" style="75" customWidth="1"/>
    <col min="13345" max="13350" width="4.375" style="75" customWidth="1"/>
    <col min="13351" max="13351" width="5.625" style="75" customWidth="1"/>
    <col min="13352" max="13357" width="3.625" style="75" customWidth="1"/>
    <col min="13358" max="13358" width="5" style="75" customWidth="1"/>
    <col min="13359" max="13568" width="8.125" style="75"/>
    <col min="13569" max="13569" width="1.125" style="75" customWidth="1"/>
    <col min="13570" max="13570" width="4" style="75" customWidth="1"/>
    <col min="13571" max="13571" width="8.25" style="75" customWidth="1"/>
    <col min="13572" max="13572" width="7.625" style="75" customWidth="1"/>
    <col min="13573" max="13573" width="3.625" style="75" customWidth="1"/>
    <col min="13574" max="13575" width="3.125" style="75" customWidth="1"/>
    <col min="13576" max="13576" width="4.625" style="75" customWidth="1"/>
    <col min="13577" max="13577" width="3.625" style="75" customWidth="1"/>
    <col min="13578" max="13578" width="4.25" style="75" customWidth="1"/>
    <col min="13579" max="13579" width="3.125" style="75" customWidth="1"/>
    <col min="13580" max="13580" width="4.125" style="75" customWidth="1"/>
    <col min="13581" max="13581" width="5.125" style="75" customWidth="1"/>
    <col min="13582" max="13582" width="4.625" style="75" customWidth="1"/>
    <col min="13583" max="13583" width="5.5" style="75" customWidth="1"/>
    <col min="13584" max="13584" width="4.5" style="75" customWidth="1"/>
    <col min="13585" max="13585" width="5.5" style="75" customWidth="1"/>
    <col min="13586" max="13588" width="4.5" style="75" customWidth="1"/>
    <col min="13589" max="13589" width="4.625" style="75" customWidth="1"/>
    <col min="13590" max="13590" width="5.5" style="75" customWidth="1"/>
    <col min="13591" max="13591" width="4.625" style="75" customWidth="1"/>
    <col min="13592" max="13592" width="18.625" style="75" customWidth="1"/>
    <col min="13593" max="13594" width="5.125" style="75" customWidth="1"/>
    <col min="13595" max="13595" width="4.75" style="75" customWidth="1"/>
    <col min="13596" max="13596" width="4.625" style="75" customWidth="1"/>
    <col min="13597" max="13598" width="4.375" style="75" customWidth="1"/>
    <col min="13599" max="13600" width="4.75" style="75" customWidth="1"/>
    <col min="13601" max="13606" width="4.375" style="75" customWidth="1"/>
    <col min="13607" max="13607" width="5.625" style="75" customWidth="1"/>
    <col min="13608" max="13613" width="3.625" style="75" customWidth="1"/>
    <col min="13614" max="13614" width="5" style="75" customWidth="1"/>
    <col min="13615" max="13824" width="8.125" style="75"/>
    <col min="13825" max="13825" width="1.125" style="75" customWidth="1"/>
    <col min="13826" max="13826" width="4" style="75" customWidth="1"/>
    <col min="13827" max="13827" width="8.25" style="75" customWidth="1"/>
    <col min="13828" max="13828" width="7.625" style="75" customWidth="1"/>
    <col min="13829" max="13829" width="3.625" style="75" customWidth="1"/>
    <col min="13830" max="13831" width="3.125" style="75" customWidth="1"/>
    <col min="13832" max="13832" width="4.625" style="75" customWidth="1"/>
    <col min="13833" max="13833" width="3.625" style="75" customWidth="1"/>
    <col min="13834" max="13834" width="4.25" style="75" customWidth="1"/>
    <col min="13835" max="13835" width="3.125" style="75" customWidth="1"/>
    <col min="13836" max="13836" width="4.125" style="75" customWidth="1"/>
    <col min="13837" max="13837" width="5.125" style="75" customWidth="1"/>
    <col min="13838" max="13838" width="4.625" style="75" customWidth="1"/>
    <col min="13839" max="13839" width="5.5" style="75" customWidth="1"/>
    <col min="13840" max="13840" width="4.5" style="75" customWidth="1"/>
    <col min="13841" max="13841" width="5.5" style="75" customWidth="1"/>
    <col min="13842" max="13844" width="4.5" style="75" customWidth="1"/>
    <col min="13845" max="13845" width="4.625" style="75" customWidth="1"/>
    <col min="13846" max="13846" width="5.5" style="75" customWidth="1"/>
    <col min="13847" max="13847" width="4.625" style="75" customWidth="1"/>
    <col min="13848" max="13848" width="18.625" style="75" customWidth="1"/>
    <col min="13849" max="13850" width="5.125" style="75" customWidth="1"/>
    <col min="13851" max="13851" width="4.75" style="75" customWidth="1"/>
    <col min="13852" max="13852" width="4.625" style="75" customWidth="1"/>
    <col min="13853" max="13854" width="4.375" style="75" customWidth="1"/>
    <col min="13855" max="13856" width="4.75" style="75" customWidth="1"/>
    <col min="13857" max="13862" width="4.375" style="75" customWidth="1"/>
    <col min="13863" max="13863" width="5.625" style="75" customWidth="1"/>
    <col min="13864" max="13869" width="3.625" style="75" customWidth="1"/>
    <col min="13870" max="13870" width="5" style="75" customWidth="1"/>
    <col min="13871" max="14080" width="8.125" style="75"/>
    <col min="14081" max="14081" width="1.125" style="75" customWidth="1"/>
    <col min="14082" max="14082" width="4" style="75" customWidth="1"/>
    <col min="14083" max="14083" width="8.25" style="75" customWidth="1"/>
    <col min="14084" max="14084" width="7.625" style="75" customWidth="1"/>
    <col min="14085" max="14085" width="3.625" style="75" customWidth="1"/>
    <col min="14086" max="14087" width="3.125" style="75" customWidth="1"/>
    <col min="14088" max="14088" width="4.625" style="75" customWidth="1"/>
    <col min="14089" max="14089" width="3.625" style="75" customWidth="1"/>
    <col min="14090" max="14090" width="4.25" style="75" customWidth="1"/>
    <col min="14091" max="14091" width="3.125" style="75" customWidth="1"/>
    <col min="14092" max="14092" width="4.125" style="75" customWidth="1"/>
    <col min="14093" max="14093" width="5.125" style="75" customWidth="1"/>
    <col min="14094" max="14094" width="4.625" style="75" customWidth="1"/>
    <col min="14095" max="14095" width="5.5" style="75" customWidth="1"/>
    <col min="14096" max="14096" width="4.5" style="75" customWidth="1"/>
    <col min="14097" max="14097" width="5.5" style="75" customWidth="1"/>
    <col min="14098" max="14100" width="4.5" style="75" customWidth="1"/>
    <col min="14101" max="14101" width="4.625" style="75" customWidth="1"/>
    <col min="14102" max="14102" width="5.5" style="75" customWidth="1"/>
    <col min="14103" max="14103" width="4.625" style="75" customWidth="1"/>
    <col min="14104" max="14104" width="18.625" style="75" customWidth="1"/>
    <col min="14105" max="14106" width="5.125" style="75" customWidth="1"/>
    <col min="14107" max="14107" width="4.75" style="75" customWidth="1"/>
    <col min="14108" max="14108" width="4.625" style="75" customWidth="1"/>
    <col min="14109" max="14110" width="4.375" style="75" customWidth="1"/>
    <col min="14111" max="14112" width="4.75" style="75" customWidth="1"/>
    <col min="14113" max="14118" width="4.375" style="75" customWidth="1"/>
    <col min="14119" max="14119" width="5.625" style="75" customWidth="1"/>
    <col min="14120" max="14125" width="3.625" style="75" customWidth="1"/>
    <col min="14126" max="14126" width="5" style="75" customWidth="1"/>
    <col min="14127" max="14336" width="8.125" style="75"/>
    <col min="14337" max="14337" width="1.125" style="75" customWidth="1"/>
    <col min="14338" max="14338" width="4" style="75" customWidth="1"/>
    <col min="14339" max="14339" width="8.25" style="75" customWidth="1"/>
    <col min="14340" max="14340" width="7.625" style="75" customWidth="1"/>
    <col min="14341" max="14341" width="3.625" style="75" customWidth="1"/>
    <col min="14342" max="14343" width="3.125" style="75" customWidth="1"/>
    <col min="14344" max="14344" width="4.625" style="75" customWidth="1"/>
    <col min="14345" max="14345" width="3.625" style="75" customWidth="1"/>
    <col min="14346" max="14346" width="4.25" style="75" customWidth="1"/>
    <col min="14347" max="14347" width="3.125" style="75" customWidth="1"/>
    <col min="14348" max="14348" width="4.125" style="75" customWidth="1"/>
    <col min="14349" max="14349" width="5.125" style="75" customWidth="1"/>
    <col min="14350" max="14350" width="4.625" style="75" customWidth="1"/>
    <col min="14351" max="14351" width="5.5" style="75" customWidth="1"/>
    <col min="14352" max="14352" width="4.5" style="75" customWidth="1"/>
    <col min="14353" max="14353" width="5.5" style="75" customWidth="1"/>
    <col min="14354" max="14356" width="4.5" style="75" customWidth="1"/>
    <col min="14357" max="14357" width="4.625" style="75" customWidth="1"/>
    <col min="14358" max="14358" width="5.5" style="75" customWidth="1"/>
    <col min="14359" max="14359" width="4.625" style="75" customWidth="1"/>
    <col min="14360" max="14360" width="18.625" style="75" customWidth="1"/>
    <col min="14361" max="14362" width="5.125" style="75" customWidth="1"/>
    <col min="14363" max="14363" width="4.75" style="75" customWidth="1"/>
    <col min="14364" max="14364" width="4.625" style="75" customWidth="1"/>
    <col min="14365" max="14366" width="4.375" style="75" customWidth="1"/>
    <col min="14367" max="14368" width="4.75" style="75" customWidth="1"/>
    <col min="14369" max="14374" width="4.375" style="75" customWidth="1"/>
    <col min="14375" max="14375" width="5.625" style="75" customWidth="1"/>
    <col min="14376" max="14381" width="3.625" style="75" customWidth="1"/>
    <col min="14382" max="14382" width="5" style="75" customWidth="1"/>
    <col min="14383" max="14592" width="8.125" style="75"/>
    <col min="14593" max="14593" width="1.125" style="75" customWidth="1"/>
    <col min="14594" max="14594" width="4" style="75" customWidth="1"/>
    <col min="14595" max="14595" width="8.25" style="75" customWidth="1"/>
    <col min="14596" max="14596" width="7.625" style="75" customWidth="1"/>
    <col min="14597" max="14597" width="3.625" style="75" customWidth="1"/>
    <col min="14598" max="14599" width="3.125" style="75" customWidth="1"/>
    <col min="14600" max="14600" width="4.625" style="75" customWidth="1"/>
    <col min="14601" max="14601" width="3.625" style="75" customWidth="1"/>
    <col min="14602" max="14602" width="4.25" style="75" customWidth="1"/>
    <col min="14603" max="14603" width="3.125" style="75" customWidth="1"/>
    <col min="14604" max="14604" width="4.125" style="75" customWidth="1"/>
    <col min="14605" max="14605" width="5.125" style="75" customWidth="1"/>
    <col min="14606" max="14606" width="4.625" style="75" customWidth="1"/>
    <col min="14607" max="14607" width="5.5" style="75" customWidth="1"/>
    <col min="14608" max="14608" width="4.5" style="75" customWidth="1"/>
    <col min="14609" max="14609" width="5.5" style="75" customWidth="1"/>
    <col min="14610" max="14612" width="4.5" style="75" customWidth="1"/>
    <col min="14613" max="14613" width="4.625" style="75" customWidth="1"/>
    <col min="14614" max="14614" width="5.5" style="75" customWidth="1"/>
    <col min="14615" max="14615" width="4.625" style="75" customWidth="1"/>
    <col min="14616" max="14616" width="18.625" style="75" customWidth="1"/>
    <col min="14617" max="14618" width="5.125" style="75" customWidth="1"/>
    <col min="14619" max="14619" width="4.75" style="75" customWidth="1"/>
    <col min="14620" max="14620" width="4.625" style="75" customWidth="1"/>
    <col min="14621" max="14622" width="4.375" style="75" customWidth="1"/>
    <col min="14623" max="14624" width="4.75" style="75" customWidth="1"/>
    <col min="14625" max="14630" width="4.375" style="75" customWidth="1"/>
    <col min="14631" max="14631" width="5.625" style="75" customWidth="1"/>
    <col min="14632" max="14637" width="3.625" style="75" customWidth="1"/>
    <col min="14638" max="14638" width="5" style="75" customWidth="1"/>
    <col min="14639" max="14848" width="8.125" style="75"/>
    <col min="14849" max="14849" width="1.125" style="75" customWidth="1"/>
    <col min="14850" max="14850" width="4" style="75" customWidth="1"/>
    <col min="14851" max="14851" width="8.25" style="75" customWidth="1"/>
    <col min="14852" max="14852" width="7.625" style="75" customWidth="1"/>
    <col min="14853" max="14853" width="3.625" style="75" customWidth="1"/>
    <col min="14854" max="14855" width="3.125" style="75" customWidth="1"/>
    <col min="14856" max="14856" width="4.625" style="75" customWidth="1"/>
    <col min="14857" max="14857" width="3.625" style="75" customWidth="1"/>
    <col min="14858" max="14858" width="4.25" style="75" customWidth="1"/>
    <col min="14859" max="14859" width="3.125" style="75" customWidth="1"/>
    <col min="14860" max="14860" width="4.125" style="75" customWidth="1"/>
    <col min="14861" max="14861" width="5.125" style="75" customWidth="1"/>
    <col min="14862" max="14862" width="4.625" style="75" customWidth="1"/>
    <col min="14863" max="14863" width="5.5" style="75" customWidth="1"/>
    <col min="14864" max="14864" width="4.5" style="75" customWidth="1"/>
    <col min="14865" max="14865" width="5.5" style="75" customWidth="1"/>
    <col min="14866" max="14868" width="4.5" style="75" customWidth="1"/>
    <col min="14869" max="14869" width="4.625" style="75" customWidth="1"/>
    <col min="14870" max="14870" width="5.5" style="75" customWidth="1"/>
    <col min="14871" max="14871" width="4.625" style="75" customWidth="1"/>
    <col min="14872" max="14872" width="18.625" style="75" customWidth="1"/>
    <col min="14873" max="14874" width="5.125" style="75" customWidth="1"/>
    <col min="14875" max="14875" width="4.75" style="75" customWidth="1"/>
    <col min="14876" max="14876" width="4.625" style="75" customWidth="1"/>
    <col min="14877" max="14878" width="4.375" style="75" customWidth="1"/>
    <col min="14879" max="14880" width="4.75" style="75" customWidth="1"/>
    <col min="14881" max="14886" width="4.375" style="75" customWidth="1"/>
    <col min="14887" max="14887" width="5.625" style="75" customWidth="1"/>
    <col min="14888" max="14893" width="3.625" style="75" customWidth="1"/>
    <col min="14894" max="14894" width="5" style="75" customWidth="1"/>
    <col min="14895" max="15104" width="8.125" style="75"/>
    <col min="15105" max="15105" width="1.125" style="75" customWidth="1"/>
    <col min="15106" max="15106" width="4" style="75" customWidth="1"/>
    <col min="15107" max="15107" width="8.25" style="75" customWidth="1"/>
    <col min="15108" max="15108" width="7.625" style="75" customWidth="1"/>
    <col min="15109" max="15109" width="3.625" style="75" customWidth="1"/>
    <col min="15110" max="15111" width="3.125" style="75" customWidth="1"/>
    <col min="15112" max="15112" width="4.625" style="75" customWidth="1"/>
    <col min="15113" max="15113" width="3.625" style="75" customWidth="1"/>
    <col min="15114" max="15114" width="4.25" style="75" customWidth="1"/>
    <col min="15115" max="15115" width="3.125" style="75" customWidth="1"/>
    <col min="15116" max="15116" width="4.125" style="75" customWidth="1"/>
    <col min="15117" max="15117" width="5.125" style="75" customWidth="1"/>
    <col min="15118" max="15118" width="4.625" style="75" customWidth="1"/>
    <col min="15119" max="15119" width="5.5" style="75" customWidth="1"/>
    <col min="15120" max="15120" width="4.5" style="75" customWidth="1"/>
    <col min="15121" max="15121" width="5.5" style="75" customWidth="1"/>
    <col min="15122" max="15124" width="4.5" style="75" customWidth="1"/>
    <col min="15125" max="15125" width="4.625" style="75" customWidth="1"/>
    <col min="15126" max="15126" width="5.5" style="75" customWidth="1"/>
    <col min="15127" max="15127" width="4.625" style="75" customWidth="1"/>
    <col min="15128" max="15128" width="18.625" style="75" customWidth="1"/>
    <col min="15129" max="15130" width="5.125" style="75" customWidth="1"/>
    <col min="15131" max="15131" width="4.75" style="75" customWidth="1"/>
    <col min="15132" max="15132" width="4.625" style="75" customWidth="1"/>
    <col min="15133" max="15134" width="4.375" style="75" customWidth="1"/>
    <col min="15135" max="15136" width="4.75" style="75" customWidth="1"/>
    <col min="15137" max="15142" width="4.375" style="75" customWidth="1"/>
    <col min="15143" max="15143" width="5.625" style="75" customWidth="1"/>
    <col min="15144" max="15149" width="3.625" style="75" customWidth="1"/>
    <col min="15150" max="15150" width="5" style="75" customWidth="1"/>
    <col min="15151" max="15360" width="8.125" style="75"/>
    <col min="15361" max="15361" width="1.125" style="75" customWidth="1"/>
    <col min="15362" max="15362" width="4" style="75" customWidth="1"/>
    <col min="15363" max="15363" width="8.25" style="75" customWidth="1"/>
    <col min="15364" max="15364" width="7.625" style="75" customWidth="1"/>
    <col min="15365" max="15365" width="3.625" style="75" customWidth="1"/>
    <col min="15366" max="15367" width="3.125" style="75" customWidth="1"/>
    <col min="15368" max="15368" width="4.625" style="75" customWidth="1"/>
    <col min="15369" max="15369" width="3.625" style="75" customWidth="1"/>
    <col min="15370" max="15370" width="4.25" style="75" customWidth="1"/>
    <col min="15371" max="15371" width="3.125" style="75" customWidth="1"/>
    <col min="15372" max="15372" width="4.125" style="75" customWidth="1"/>
    <col min="15373" max="15373" width="5.125" style="75" customWidth="1"/>
    <col min="15374" max="15374" width="4.625" style="75" customWidth="1"/>
    <col min="15375" max="15375" width="5.5" style="75" customWidth="1"/>
    <col min="15376" max="15376" width="4.5" style="75" customWidth="1"/>
    <col min="15377" max="15377" width="5.5" style="75" customWidth="1"/>
    <col min="15378" max="15380" width="4.5" style="75" customWidth="1"/>
    <col min="15381" max="15381" width="4.625" style="75" customWidth="1"/>
    <col min="15382" max="15382" width="5.5" style="75" customWidth="1"/>
    <col min="15383" max="15383" width="4.625" style="75" customWidth="1"/>
    <col min="15384" max="15384" width="18.625" style="75" customWidth="1"/>
    <col min="15385" max="15386" width="5.125" style="75" customWidth="1"/>
    <col min="15387" max="15387" width="4.75" style="75" customWidth="1"/>
    <col min="15388" max="15388" width="4.625" style="75" customWidth="1"/>
    <col min="15389" max="15390" width="4.375" style="75" customWidth="1"/>
    <col min="15391" max="15392" width="4.75" style="75" customWidth="1"/>
    <col min="15393" max="15398" width="4.375" style="75" customWidth="1"/>
    <col min="15399" max="15399" width="5.625" style="75" customWidth="1"/>
    <col min="15400" max="15405" width="3.625" style="75" customWidth="1"/>
    <col min="15406" max="15406" width="5" style="75" customWidth="1"/>
    <col min="15407" max="15616" width="8.125" style="75"/>
    <col min="15617" max="15617" width="1.125" style="75" customWidth="1"/>
    <col min="15618" max="15618" width="4" style="75" customWidth="1"/>
    <col min="15619" max="15619" width="8.25" style="75" customWidth="1"/>
    <col min="15620" max="15620" width="7.625" style="75" customWidth="1"/>
    <col min="15621" max="15621" width="3.625" style="75" customWidth="1"/>
    <col min="15622" max="15623" width="3.125" style="75" customWidth="1"/>
    <col min="15624" max="15624" width="4.625" style="75" customWidth="1"/>
    <col min="15625" max="15625" width="3.625" style="75" customWidth="1"/>
    <col min="15626" max="15626" width="4.25" style="75" customWidth="1"/>
    <col min="15627" max="15627" width="3.125" style="75" customWidth="1"/>
    <col min="15628" max="15628" width="4.125" style="75" customWidth="1"/>
    <col min="15629" max="15629" width="5.125" style="75" customWidth="1"/>
    <col min="15630" max="15630" width="4.625" style="75" customWidth="1"/>
    <col min="15631" max="15631" width="5.5" style="75" customWidth="1"/>
    <col min="15632" max="15632" width="4.5" style="75" customWidth="1"/>
    <col min="15633" max="15633" width="5.5" style="75" customWidth="1"/>
    <col min="15634" max="15636" width="4.5" style="75" customWidth="1"/>
    <col min="15637" max="15637" width="4.625" style="75" customWidth="1"/>
    <col min="15638" max="15638" width="5.5" style="75" customWidth="1"/>
    <col min="15639" max="15639" width="4.625" style="75" customWidth="1"/>
    <col min="15640" max="15640" width="18.625" style="75" customWidth="1"/>
    <col min="15641" max="15642" width="5.125" style="75" customWidth="1"/>
    <col min="15643" max="15643" width="4.75" style="75" customWidth="1"/>
    <col min="15644" max="15644" width="4.625" style="75" customWidth="1"/>
    <col min="15645" max="15646" width="4.375" style="75" customWidth="1"/>
    <col min="15647" max="15648" width="4.75" style="75" customWidth="1"/>
    <col min="15649" max="15654" width="4.375" style="75" customWidth="1"/>
    <col min="15655" max="15655" width="5.625" style="75" customWidth="1"/>
    <col min="15656" max="15661" width="3.625" style="75" customWidth="1"/>
    <col min="15662" max="15662" width="5" style="75" customWidth="1"/>
    <col min="15663" max="15872" width="8.125" style="75"/>
    <col min="15873" max="15873" width="1.125" style="75" customWidth="1"/>
    <col min="15874" max="15874" width="4" style="75" customWidth="1"/>
    <col min="15875" max="15875" width="8.25" style="75" customWidth="1"/>
    <col min="15876" max="15876" width="7.625" style="75" customWidth="1"/>
    <col min="15877" max="15877" width="3.625" style="75" customWidth="1"/>
    <col min="15878" max="15879" width="3.125" style="75" customWidth="1"/>
    <col min="15880" max="15880" width="4.625" style="75" customWidth="1"/>
    <col min="15881" max="15881" width="3.625" style="75" customWidth="1"/>
    <col min="15882" max="15882" width="4.25" style="75" customWidth="1"/>
    <col min="15883" max="15883" width="3.125" style="75" customWidth="1"/>
    <col min="15884" max="15884" width="4.125" style="75" customWidth="1"/>
    <col min="15885" max="15885" width="5.125" style="75" customWidth="1"/>
    <col min="15886" max="15886" width="4.625" style="75" customWidth="1"/>
    <col min="15887" max="15887" width="5.5" style="75" customWidth="1"/>
    <col min="15888" max="15888" width="4.5" style="75" customWidth="1"/>
    <col min="15889" max="15889" width="5.5" style="75" customWidth="1"/>
    <col min="15890" max="15892" width="4.5" style="75" customWidth="1"/>
    <col min="15893" max="15893" width="4.625" style="75" customWidth="1"/>
    <col min="15894" max="15894" width="5.5" style="75" customWidth="1"/>
    <col min="15895" max="15895" width="4.625" style="75" customWidth="1"/>
    <col min="15896" max="15896" width="18.625" style="75" customWidth="1"/>
    <col min="15897" max="15898" width="5.125" style="75" customWidth="1"/>
    <col min="15899" max="15899" width="4.75" style="75" customWidth="1"/>
    <col min="15900" max="15900" width="4.625" style="75" customWidth="1"/>
    <col min="15901" max="15902" width="4.375" style="75" customWidth="1"/>
    <col min="15903" max="15904" width="4.75" style="75" customWidth="1"/>
    <col min="15905" max="15910" width="4.375" style="75" customWidth="1"/>
    <col min="15911" max="15911" width="5.625" style="75" customWidth="1"/>
    <col min="15912" max="15917" width="3.625" style="75" customWidth="1"/>
    <col min="15918" max="15918" width="5" style="75" customWidth="1"/>
    <col min="15919" max="16128" width="8.125" style="75"/>
    <col min="16129" max="16129" width="1.125" style="75" customWidth="1"/>
    <col min="16130" max="16130" width="4" style="75" customWidth="1"/>
    <col min="16131" max="16131" width="8.25" style="75" customWidth="1"/>
    <col min="16132" max="16132" width="7.625" style="75" customWidth="1"/>
    <col min="16133" max="16133" width="3.625" style="75" customWidth="1"/>
    <col min="16134" max="16135" width="3.125" style="75" customWidth="1"/>
    <col min="16136" max="16136" width="4.625" style="75" customWidth="1"/>
    <col min="16137" max="16137" width="3.625" style="75" customWidth="1"/>
    <col min="16138" max="16138" width="4.25" style="75" customWidth="1"/>
    <col min="16139" max="16139" width="3.125" style="75" customWidth="1"/>
    <col min="16140" max="16140" width="4.125" style="75" customWidth="1"/>
    <col min="16141" max="16141" width="5.125" style="75" customWidth="1"/>
    <col min="16142" max="16142" width="4.625" style="75" customWidth="1"/>
    <col min="16143" max="16143" width="5.5" style="75" customWidth="1"/>
    <col min="16144" max="16144" width="4.5" style="75" customWidth="1"/>
    <col min="16145" max="16145" width="5.5" style="75" customWidth="1"/>
    <col min="16146" max="16148" width="4.5" style="75" customWidth="1"/>
    <col min="16149" max="16149" width="4.625" style="75" customWidth="1"/>
    <col min="16150" max="16150" width="5.5" style="75" customWidth="1"/>
    <col min="16151" max="16151" width="4.625" style="75" customWidth="1"/>
    <col min="16152" max="16152" width="18.625" style="75" customWidth="1"/>
    <col min="16153" max="16154" width="5.125" style="75" customWidth="1"/>
    <col min="16155" max="16155" width="4.75" style="75" customWidth="1"/>
    <col min="16156" max="16156" width="4.625" style="75" customWidth="1"/>
    <col min="16157" max="16158" width="4.375" style="75" customWidth="1"/>
    <col min="16159" max="16160" width="4.75" style="75" customWidth="1"/>
    <col min="16161" max="16166" width="4.375" style="75" customWidth="1"/>
    <col min="16167" max="16167" width="5.625" style="75" customWidth="1"/>
    <col min="16168" max="16173" width="3.625" style="75" customWidth="1"/>
    <col min="16174" max="16174" width="5" style="75" customWidth="1"/>
    <col min="16175" max="16384" width="8.125" style="75"/>
  </cols>
  <sheetData>
    <row r="1" spans="1:46" s="1" customFormat="1" ht="38.1" customHeight="1">
      <c r="B1" s="2" t="s">
        <v>0</v>
      </c>
      <c r="K1" s="3" t="s">
        <v>1</v>
      </c>
      <c r="X1" s="4"/>
    </row>
    <row r="2" spans="1:46" s="17" customFormat="1" ht="16.5" customHeight="1">
      <c r="A2" s="5"/>
      <c r="B2" s="6"/>
      <c r="C2" s="7"/>
      <c r="D2" s="8"/>
      <c r="E2" s="9" t="s">
        <v>2</v>
      </c>
      <c r="F2" s="9"/>
      <c r="G2" s="9"/>
      <c r="H2" s="9" t="s">
        <v>3</v>
      </c>
      <c r="I2" s="9"/>
      <c r="J2" s="9"/>
      <c r="K2" s="9"/>
      <c r="L2" s="9"/>
      <c r="M2" s="9"/>
      <c r="N2" s="10" t="s">
        <v>4</v>
      </c>
      <c r="O2" s="11"/>
      <c r="P2" s="11"/>
      <c r="Q2" s="11"/>
      <c r="R2" s="11"/>
      <c r="S2" s="11"/>
      <c r="T2" s="11"/>
      <c r="U2" s="11"/>
      <c r="V2" s="11"/>
      <c r="W2" s="11"/>
      <c r="X2" s="12"/>
      <c r="Y2" s="13"/>
      <c r="Z2" s="13"/>
      <c r="AA2" s="14" t="s">
        <v>5</v>
      </c>
      <c r="AB2" s="15"/>
      <c r="AC2" s="15"/>
      <c r="AD2" s="15"/>
      <c r="AE2" s="15"/>
      <c r="AF2" s="15"/>
      <c r="AG2" s="15"/>
      <c r="AH2" s="15"/>
      <c r="AI2" s="15"/>
      <c r="AJ2" s="15"/>
      <c r="AK2" s="15"/>
      <c r="AL2" s="15"/>
      <c r="AM2" s="15"/>
      <c r="AN2" s="15"/>
      <c r="AO2" s="15"/>
      <c r="AP2" s="15"/>
      <c r="AQ2" s="15"/>
      <c r="AR2" s="15"/>
      <c r="AS2" s="15"/>
      <c r="AT2" s="16"/>
    </row>
    <row r="3" spans="1:46" s="17" customFormat="1" ht="16.5" customHeight="1">
      <c r="A3" s="18"/>
      <c r="B3" s="19"/>
      <c r="C3" s="20"/>
      <c r="D3" s="21" t="s">
        <v>6</v>
      </c>
      <c r="E3" s="22"/>
      <c r="F3" s="22"/>
      <c r="G3" s="22"/>
      <c r="H3" s="22" t="s">
        <v>7</v>
      </c>
      <c r="I3" s="22"/>
      <c r="J3" s="22"/>
      <c r="K3" s="22" t="s">
        <v>8</v>
      </c>
      <c r="L3" s="22"/>
      <c r="M3" s="22"/>
      <c r="N3" s="23" t="s">
        <v>9</v>
      </c>
      <c r="O3" s="23"/>
      <c r="P3" s="23"/>
      <c r="Q3" s="23"/>
      <c r="R3" s="23"/>
      <c r="S3" s="23"/>
      <c r="T3" s="23"/>
      <c r="U3" s="23" t="s">
        <v>10</v>
      </c>
      <c r="V3" s="23"/>
      <c r="W3" s="23"/>
      <c r="X3" s="24"/>
      <c r="Y3" s="25" t="s">
        <v>11</v>
      </c>
      <c r="Z3" s="26"/>
      <c r="AA3" s="27" t="s">
        <v>12</v>
      </c>
      <c r="AB3" s="23"/>
      <c r="AC3" s="23" t="s">
        <v>13</v>
      </c>
      <c r="AD3" s="23"/>
      <c r="AE3" s="23"/>
      <c r="AF3" s="23"/>
      <c r="AG3" s="23"/>
      <c r="AH3" s="23" t="s">
        <v>14</v>
      </c>
      <c r="AI3" s="23"/>
      <c r="AJ3" s="23"/>
      <c r="AK3" s="23"/>
      <c r="AL3" s="23"/>
      <c r="AM3" s="28" t="s">
        <v>15</v>
      </c>
      <c r="AN3" s="23" t="s">
        <v>16</v>
      </c>
      <c r="AO3" s="23"/>
      <c r="AP3" s="23"/>
      <c r="AQ3" s="23"/>
      <c r="AR3" s="23"/>
      <c r="AS3" s="23"/>
      <c r="AT3" s="29"/>
    </row>
    <row r="4" spans="1:46" s="17" customFormat="1" ht="11.25" customHeight="1">
      <c r="A4" s="18"/>
      <c r="B4" s="19"/>
      <c r="C4" s="20"/>
      <c r="D4" s="21" t="s">
        <v>17</v>
      </c>
      <c r="E4" s="22" t="s">
        <v>18</v>
      </c>
      <c r="F4" s="22" t="s">
        <v>19</v>
      </c>
      <c r="G4" s="22" t="s">
        <v>20</v>
      </c>
      <c r="H4" s="30" t="s">
        <v>21</v>
      </c>
      <c r="I4" s="31"/>
      <c r="J4" s="32" t="s">
        <v>22</v>
      </c>
      <c r="K4" s="22" t="s">
        <v>23</v>
      </c>
      <c r="L4" s="22" t="s">
        <v>24</v>
      </c>
      <c r="M4" s="22" t="s">
        <v>25</v>
      </c>
      <c r="N4" s="33" t="s">
        <v>26</v>
      </c>
      <c r="O4" s="34" t="s">
        <v>27</v>
      </c>
      <c r="P4" s="35" t="s">
        <v>28</v>
      </c>
      <c r="Q4" s="34" t="s">
        <v>29</v>
      </c>
      <c r="R4" s="34" t="s">
        <v>30</v>
      </c>
      <c r="S4" s="36" t="s">
        <v>31</v>
      </c>
      <c r="T4" s="36" t="s">
        <v>32</v>
      </c>
      <c r="U4" s="33" t="s">
        <v>26</v>
      </c>
      <c r="V4" s="34" t="s">
        <v>33</v>
      </c>
      <c r="W4" s="36" t="s">
        <v>30</v>
      </c>
      <c r="X4" s="37"/>
      <c r="Y4" s="38" t="s">
        <v>34</v>
      </c>
      <c r="Z4" s="29" t="s">
        <v>35</v>
      </c>
      <c r="AA4" s="31" t="s">
        <v>36</v>
      </c>
      <c r="AB4" s="39" t="s">
        <v>37</v>
      </c>
      <c r="AC4" s="23" t="s">
        <v>38</v>
      </c>
      <c r="AD4" s="23"/>
      <c r="AE4" s="23"/>
      <c r="AF4" s="23"/>
      <c r="AG4" s="23" t="s">
        <v>39</v>
      </c>
      <c r="AH4" s="23" t="s">
        <v>38</v>
      </c>
      <c r="AI4" s="23"/>
      <c r="AJ4" s="23"/>
      <c r="AK4" s="23"/>
      <c r="AL4" s="23" t="s">
        <v>39</v>
      </c>
      <c r="AM4" s="40"/>
      <c r="AN4" s="41" t="s">
        <v>40</v>
      </c>
      <c r="AO4" s="41" t="s">
        <v>41</v>
      </c>
      <c r="AP4" s="41" t="s">
        <v>42</v>
      </c>
      <c r="AQ4" s="41" t="s">
        <v>43</v>
      </c>
      <c r="AR4" s="41" t="s">
        <v>44</v>
      </c>
      <c r="AS4" s="41" t="s">
        <v>45</v>
      </c>
      <c r="AT4" s="42" t="s">
        <v>46</v>
      </c>
    </row>
    <row r="5" spans="1:46" s="17" customFormat="1" ht="40.5" customHeight="1">
      <c r="A5" s="18"/>
      <c r="B5" s="43"/>
      <c r="C5" s="44"/>
      <c r="D5" s="45" t="s">
        <v>47</v>
      </c>
      <c r="E5" s="46"/>
      <c r="F5" s="46"/>
      <c r="G5" s="46"/>
      <c r="H5" s="47"/>
      <c r="I5" s="48" t="s">
        <v>48</v>
      </c>
      <c r="J5" s="49"/>
      <c r="K5" s="46"/>
      <c r="L5" s="46"/>
      <c r="M5" s="46"/>
      <c r="N5" s="50"/>
      <c r="O5" s="51"/>
      <c r="P5" s="52"/>
      <c r="Q5" s="51"/>
      <c r="R5" s="51"/>
      <c r="S5" s="53"/>
      <c r="T5" s="53"/>
      <c r="U5" s="50"/>
      <c r="V5" s="51"/>
      <c r="W5" s="53"/>
      <c r="X5" s="37"/>
      <c r="Y5" s="54"/>
      <c r="Z5" s="55"/>
      <c r="AA5" s="56"/>
      <c r="AB5" s="57"/>
      <c r="AC5" s="58" t="s">
        <v>49</v>
      </c>
      <c r="AD5" s="58" t="s">
        <v>50</v>
      </c>
      <c r="AE5" s="58" t="s">
        <v>51</v>
      </c>
      <c r="AF5" s="58" t="s">
        <v>52</v>
      </c>
      <c r="AG5" s="59"/>
      <c r="AH5" s="58" t="s">
        <v>49</v>
      </c>
      <c r="AI5" s="58" t="s">
        <v>50</v>
      </c>
      <c r="AJ5" s="58" t="s">
        <v>51</v>
      </c>
      <c r="AK5" s="58" t="s">
        <v>52</v>
      </c>
      <c r="AL5" s="59"/>
      <c r="AM5" s="60"/>
      <c r="AN5" s="61"/>
      <c r="AO5" s="61"/>
      <c r="AP5" s="61"/>
      <c r="AQ5" s="61"/>
      <c r="AR5" s="61"/>
      <c r="AS5" s="61"/>
      <c r="AT5" s="62"/>
    </row>
    <row r="6" spans="1:46" ht="15.75" customHeight="1">
      <c r="A6" s="63"/>
      <c r="B6" s="64" t="s">
        <v>53</v>
      </c>
      <c r="C6" s="64"/>
      <c r="D6" s="65"/>
      <c r="E6" s="66">
        <f t="shared" ref="E6:W6" si="0">SUM(E15,E54,E55:E56)</f>
        <v>15</v>
      </c>
      <c r="F6" s="66">
        <f t="shared" si="0"/>
        <v>19</v>
      </c>
      <c r="G6" s="66">
        <f t="shared" si="0"/>
        <v>21</v>
      </c>
      <c r="H6" s="66">
        <f t="shared" si="0"/>
        <v>1156</v>
      </c>
      <c r="I6" s="67">
        <f>SUM(I15,I54,I55:I56)</f>
        <v>7</v>
      </c>
      <c r="J6" s="66">
        <f t="shared" si="0"/>
        <v>7</v>
      </c>
      <c r="K6" s="66">
        <f t="shared" si="0"/>
        <v>38</v>
      </c>
      <c r="L6" s="66">
        <f t="shared" si="0"/>
        <v>282</v>
      </c>
      <c r="M6" s="66">
        <f t="shared" si="0"/>
        <v>8224</v>
      </c>
      <c r="N6" s="68">
        <f t="shared" si="0"/>
        <v>71</v>
      </c>
      <c r="O6" s="66">
        <f t="shared" si="0"/>
        <v>4</v>
      </c>
      <c r="P6" s="66">
        <f t="shared" si="0"/>
        <v>2</v>
      </c>
      <c r="Q6" s="68">
        <f t="shared" si="0"/>
        <v>1</v>
      </c>
      <c r="R6" s="68">
        <f t="shared" si="0"/>
        <v>11</v>
      </c>
      <c r="S6" s="66">
        <f t="shared" si="0"/>
        <v>11</v>
      </c>
      <c r="T6" s="66">
        <f t="shared" si="0"/>
        <v>68</v>
      </c>
      <c r="U6" s="66">
        <f t="shared" si="0"/>
        <v>203</v>
      </c>
      <c r="V6" s="66">
        <f t="shared" si="0"/>
        <v>420</v>
      </c>
      <c r="W6" s="69">
        <f t="shared" si="0"/>
        <v>104</v>
      </c>
      <c r="X6" s="70"/>
      <c r="Y6" s="71">
        <f t="shared" ref="Y6:AS6" si="1">SUM(Y15,Y54,Y55:Y56)</f>
        <v>134</v>
      </c>
      <c r="Z6" s="72">
        <f>SUM(Z15,Z54,Z55:Z56)</f>
        <v>1552</v>
      </c>
      <c r="AA6" s="73">
        <f t="shared" si="1"/>
        <v>7985</v>
      </c>
      <c r="AB6" s="66">
        <f t="shared" si="1"/>
        <v>61</v>
      </c>
      <c r="AC6" s="66">
        <f t="shared" si="1"/>
        <v>38</v>
      </c>
      <c r="AD6" s="66">
        <f t="shared" si="1"/>
        <v>121</v>
      </c>
      <c r="AE6" s="66">
        <f t="shared" si="1"/>
        <v>2717</v>
      </c>
      <c r="AF6" s="66">
        <f t="shared" si="1"/>
        <v>1575</v>
      </c>
      <c r="AG6" s="66">
        <f t="shared" si="1"/>
        <v>69</v>
      </c>
      <c r="AH6" s="66">
        <f t="shared" si="1"/>
        <v>1</v>
      </c>
      <c r="AI6" s="66">
        <f t="shared" si="1"/>
        <v>2</v>
      </c>
      <c r="AJ6" s="66">
        <f t="shared" si="1"/>
        <v>22</v>
      </c>
      <c r="AK6" s="66">
        <f t="shared" si="1"/>
        <v>3</v>
      </c>
      <c r="AL6" s="66">
        <f t="shared" si="1"/>
        <v>0</v>
      </c>
      <c r="AM6" s="66">
        <f>SUM(AA6:AL6)</f>
        <v>12594</v>
      </c>
      <c r="AN6" s="66">
        <f t="shared" si="1"/>
        <v>506</v>
      </c>
      <c r="AO6" s="66">
        <f>SUM(AO15,AO54,AO55:AO56)</f>
        <v>98</v>
      </c>
      <c r="AP6" s="66">
        <f>SUM(AP15,AP54,AP55:AP56)</f>
        <v>227</v>
      </c>
      <c r="AQ6" s="66">
        <f>SUM(AQ15,AQ54,AQ55:AQ56)</f>
        <v>33</v>
      </c>
      <c r="AR6" s="66">
        <f t="shared" si="1"/>
        <v>0</v>
      </c>
      <c r="AS6" s="66">
        <f t="shared" si="1"/>
        <v>52</v>
      </c>
      <c r="AT6" s="74">
        <f>SUM(AN6:AS6)</f>
        <v>916</v>
      </c>
    </row>
    <row r="7" spans="1:46" ht="15.75" customHeight="1">
      <c r="A7" s="76"/>
      <c r="B7" s="77" t="s">
        <v>54</v>
      </c>
      <c r="C7" s="78" t="s">
        <v>55</v>
      </c>
      <c r="D7" s="79">
        <v>17895</v>
      </c>
      <c r="E7" s="80">
        <v>1</v>
      </c>
      <c r="F7" s="80">
        <v>3</v>
      </c>
      <c r="G7" s="80">
        <v>6</v>
      </c>
      <c r="H7" s="80">
        <f>+'5表'!D8</f>
        <v>380</v>
      </c>
      <c r="I7" s="81">
        <f>+'5表'!E8</f>
        <v>7</v>
      </c>
      <c r="J7" s="80">
        <f>+'5表'!F8</f>
        <v>1</v>
      </c>
      <c r="K7" s="80">
        <v>1</v>
      </c>
      <c r="L7" s="80">
        <v>33</v>
      </c>
      <c r="M7" s="80">
        <f>+'6表'!D8</f>
        <v>827</v>
      </c>
      <c r="N7" s="80">
        <v>27</v>
      </c>
      <c r="O7" s="80">
        <v>3</v>
      </c>
      <c r="P7" s="80">
        <v>1</v>
      </c>
      <c r="Q7" s="82"/>
      <c r="R7" s="82">
        <v>0</v>
      </c>
      <c r="S7" s="82">
        <v>2</v>
      </c>
      <c r="T7" s="82">
        <v>13</v>
      </c>
      <c r="U7" s="80">
        <v>32</v>
      </c>
      <c r="V7" s="82">
        <v>16</v>
      </c>
      <c r="W7" s="80">
        <v>3</v>
      </c>
      <c r="X7" s="83"/>
      <c r="Y7" s="84">
        <v>52</v>
      </c>
      <c r="Z7" s="85">
        <v>489</v>
      </c>
      <c r="AA7" s="84">
        <v>2576</v>
      </c>
      <c r="AB7" s="80">
        <v>12</v>
      </c>
      <c r="AC7" s="80">
        <v>29</v>
      </c>
      <c r="AD7" s="80">
        <v>68</v>
      </c>
      <c r="AE7" s="80">
        <v>321</v>
      </c>
      <c r="AF7" s="80">
        <v>84</v>
      </c>
      <c r="AG7" s="80">
        <v>11</v>
      </c>
      <c r="AH7" s="80">
        <v>0</v>
      </c>
      <c r="AI7" s="80">
        <v>0</v>
      </c>
      <c r="AJ7" s="80">
        <v>0</v>
      </c>
      <c r="AK7" s="80">
        <v>0</v>
      </c>
      <c r="AL7" s="80">
        <v>0</v>
      </c>
      <c r="AM7" s="86">
        <f t="shared" ref="AM7:AM56" si="2">SUM(AA7:AL7)</f>
        <v>3101</v>
      </c>
      <c r="AN7" s="80">
        <v>0</v>
      </c>
      <c r="AO7" s="80">
        <v>0</v>
      </c>
      <c r="AP7" s="80">
        <v>0</v>
      </c>
      <c r="AQ7" s="80">
        <v>0</v>
      </c>
      <c r="AR7" s="80">
        <v>0</v>
      </c>
      <c r="AS7" s="80">
        <v>0</v>
      </c>
      <c r="AT7" s="85">
        <f>SUM(AN7:AS7)</f>
        <v>0</v>
      </c>
    </row>
    <row r="8" spans="1:46" ht="15.75" customHeight="1">
      <c r="A8" s="87"/>
      <c r="B8" s="88"/>
      <c r="C8" s="89" t="s">
        <v>56</v>
      </c>
      <c r="D8" s="90">
        <v>24929</v>
      </c>
      <c r="E8" s="86">
        <v>1</v>
      </c>
      <c r="F8" s="86">
        <v>1</v>
      </c>
      <c r="G8" s="86">
        <v>1</v>
      </c>
      <c r="H8" s="86">
        <f>+'5表'!D9</f>
        <v>49</v>
      </c>
      <c r="I8" s="91"/>
      <c r="J8" s="86"/>
      <c r="K8" s="86">
        <v>1</v>
      </c>
      <c r="L8" s="86">
        <v>10</v>
      </c>
      <c r="M8" s="86">
        <f>+'6表'!D9</f>
        <v>290</v>
      </c>
      <c r="N8" s="92">
        <v>3</v>
      </c>
      <c r="O8" s="86"/>
      <c r="P8" s="86"/>
      <c r="Q8" s="86"/>
      <c r="R8" s="86">
        <v>0</v>
      </c>
      <c r="S8" s="86">
        <v>0</v>
      </c>
      <c r="T8" s="86">
        <v>4</v>
      </c>
      <c r="U8" s="86">
        <v>10</v>
      </c>
      <c r="V8" s="86">
        <v>14</v>
      </c>
      <c r="W8" s="92">
        <v>10</v>
      </c>
      <c r="X8" s="83"/>
      <c r="Y8" s="93">
        <v>8</v>
      </c>
      <c r="Z8" s="94">
        <v>139</v>
      </c>
      <c r="AA8" s="93">
        <v>304</v>
      </c>
      <c r="AB8" s="86">
        <v>0</v>
      </c>
      <c r="AC8" s="86">
        <v>0</v>
      </c>
      <c r="AD8" s="86">
        <v>0</v>
      </c>
      <c r="AE8" s="86">
        <v>20</v>
      </c>
      <c r="AF8" s="86">
        <v>99</v>
      </c>
      <c r="AG8" s="86">
        <v>0</v>
      </c>
      <c r="AH8" s="86">
        <v>0</v>
      </c>
      <c r="AI8" s="86">
        <v>0</v>
      </c>
      <c r="AJ8" s="86">
        <v>0</v>
      </c>
      <c r="AK8" s="86">
        <v>0</v>
      </c>
      <c r="AL8" s="86">
        <v>0</v>
      </c>
      <c r="AM8" s="86">
        <f t="shared" si="2"/>
        <v>423</v>
      </c>
      <c r="AN8" s="92">
        <v>6</v>
      </c>
      <c r="AO8" s="92">
        <v>8</v>
      </c>
      <c r="AP8" s="92">
        <v>8</v>
      </c>
      <c r="AQ8" s="86">
        <v>0</v>
      </c>
      <c r="AR8" s="86">
        <v>0</v>
      </c>
      <c r="AS8" s="86">
        <v>0</v>
      </c>
      <c r="AT8" s="94">
        <f t="shared" ref="AT8:AT14" si="3">SUM(AN8:AS8)</f>
        <v>22</v>
      </c>
    </row>
    <row r="9" spans="1:46" ht="15.75" customHeight="1">
      <c r="A9" s="87"/>
      <c r="B9" s="88"/>
      <c r="C9" s="89" t="s">
        <v>57</v>
      </c>
      <c r="D9" s="90">
        <v>24563</v>
      </c>
      <c r="E9" s="86">
        <v>1</v>
      </c>
      <c r="F9" s="86">
        <v>1</v>
      </c>
      <c r="G9" s="86"/>
      <c r="H9" s="86">
        <f>+'5表'!D10</f>
        <v>39</v>
      </c>
      <c r="I9" s="91"/>
      <c r="J9" s="86"/>
      <c r="K9" s="86">
        <v>1</v>
      </c>
      <c r="L9" s="86">
        <v>10</v>
      </c>
      <c r="M9" s="86">
        <f>+'6表'!D10</f>
        <v>254</v>
      </c>
      <c r="N9" s="86">
        <v>3</v>
      </c>
      <c r="O9" s="86"/>
      <c r="P9" s="86"/>
      <c r="Q9" s="86"/>
      <c r="R9" s="86">
        <v>3</v>
      </c>
      <c r="S9" s="86">
        <v>0</v>
      </c>
      <c r="T9" s="86">
        <v>3</v>
      </c>
      <c r="U9" s="86">
        <v>10</v>
      </c>
      <c r="V9" s="86">
        <v>5</v>
      </c>
      <c r="W9" s="86">
        <v>9</v>
      </c>
      <c r="X9" s="83"/>
      <c r="Y9" s="93">
        <v>3</v>
      </c>
      <c r="Z9" s="94">
        <v>61</v>
      </c>
      <c r="AA9" s="93">
        <v>275</v>
      </c>
      <c r="AB9" s="86">
        <v>0</v>
      </c>
      <c r="AC9" s="86">
        <v>1</v>
      </c>
      <c r="AD9" s="86">
        <v>0</v>
      </c>
      <c r="AE9" s="86">
        <v>50</v>
      </c>
      <c r="AF9" s="86">
        <v>77</v>
      </c>
      <c r="AG9" s="86">
        <v>0</v>
      </c>
      <c r="AH9" s="86">
        <v>0</v>
      </c>
      <c r="AI9" s="86">
        <v>0</v>
      </c>
      <c r="AJ9" s="86">
        <v>0</v>
      </c>
      <c r="AK9" s="86">
        <v>0</v>
      </c>
      <c r="AL9" s="86">
        <v>0</v>
      </c>
      <c r="AM9" s="86">
        <f t="shared" si="2"/>
        <v>403</v>
      </c>
      <c r="AN9" s="86">
        <v>0</v>
      </c>
      <c r="AO9" s="86">
        <v>0</v>
      </c>
      <c r="AP9" s="86">
        <v>13</v>
      </c>
      <c r="AQ9" s="86">
        <v>0</v>
      </c>
      <c r="AR9" s="86">
        <v>0</v>
      </c>
      <c r="AS9" s="86">
        <v>0</v>
      </c>
      <c r="AT9" s="94">
        <f t="shared" si="3"/>
        <v>13</v>
      </c>
    </row>
    <row r="10" spans="1:46" ht="15.75" customHeight="1">
      <c r="A10" s="87"/>
      <c r="B10" s="88"/>
      <c r="C10" s="89" t="s">
        <v>58</v>
      </c>
      <c r="D10" s="90">
        <v>25294</v>
      </c>
      <c r="E10" s="86">
        <v>1</v>
      </c>
      <c r="F10" s="86">
        <v>1</v>
      </c>
      <c r="G10" s="86"/>
      <c r="H10" s="86">
        <f>+'5表'!D11</f>
        <v>43</v>
      </c>
      <c r="I10" s="91"/>
      <c r="J10" s="86">
        <f>+'5表'!F11</f>
        <v>1</v>
      </c>
      <c r="K10" s="86">
        <v>5</v>
      </c>
      <c r="L10" s="86">
        <v>8</v>
      </c>
      <c r="M10" s="86">
        <f>+SUM('6表'!D14:D18)</f>
        <v>280</v>
      </c>
      <c r="N10" s="86">
        <v>2</v>
      </c>
      <c r="O10" s="86"/>
      <c r="P10" s="86"/>
      <c r="Q10" s="86"/>
      <c r="R10" s="86">
        <v>1</v>
      </c>
      <c r="S10" s="86">
        <v>1</v>
      </c>
      <c r="T10" s="86">
        <v>3</v>
      </c>
      <c r="U10" s="92">
        <v>12</v>
      </c>
      <c r="V10" s="92">
        <v>7</v>
      </c>
      <c r="W10" s="86">
        <v>16</v>
      </c>
      <c r="X10" s="83"/>
      <c r="Y10" s="93">
        <v>2</v>
      </c>
      <c r="Z10" s="94">
        <v>41</v>
      </c>
      <c r="AA10" s="93">
        <v>951</v>
      </c>
      <c r="AB10" s="86">
        <v>0</v>
      </c>
      <c r="AC10" s="86">
        <v>0</v>
      </c>
      <c r="AD10" s="86">
        <v>5</v>
      </c>
      <c r="AE10" s="86">
        <v>197</v>
      </c>
      <c r="AF10" s="86">
        <v>6</v>
      </c>
      <c r="AG10" s="86">
        <v>0</v>
      </c>
      <c r="AH10" s="86">
        <v>0</v>
      </c>
      <c r="AI10" s="86">
        <v>0</v>
      </c>
      <c r="AJ10" s="86">
        <v>0</v>
      </c>
      <c r="AK10" s="86">
        <v>0</v>
      </c>
      <c r="AL10" s="86">
        <v>0</v>
      </c>
      <c r="AM10" s="86">
        <f t="shared" si="2"/>
        <v>1159</v>
      </c>
      <c r="AN10" s="86">
        <v>7</v>
      </c>
      <c r="AO10" s="86">
        <v>6</v>
      </c>
      <c r="AP10" s="86">
        <v>6</v>
      </c>
      <c r="AQ10" s="86">
        <v>5</v>
      </c>
      <c r="AR10" s="86">
        <v>0</v>
      </c>
      <c r="AS10" s="86">
        <v>0</v>
      </c>
      <c r="AT10" s="94">
        <f t="shared" si="3"/>
        <v>24</v>
      </c>
    </row>
    <row r="11" spans="1:46" ht="15.75" customHeight="1">
      <c r="A11" s="87"/>
      <c r="B11" s="88"/>
      <c r="C11" s="89" t="s">
        <v>59</v>
      </c>
      <c r="D11" s="90">
        <v>26634</v>
      </c>
      <c r="E11" s="86">
        <v>1</v>
      </c>
      <c r="F11" s="86">
        <v>1</v>
      </c>
      <c r="G11" s="86">
        <v>1</v>
      </c>
      <c r="H11" s="86">
        <f>+'5表'!D12</f>
        <v>54</v>
      </c>
      <c r="I11" s="91"/>
      <c r="J11" s="86">
        <f>+'5表'!F12</f>
        <v>1</v>
      </c>
      <c r="K11" s="86">
        <v>1</v>
      </c>
      <c r="L11" s="86">
        <v>19</v>
      </c>
      <c r="M11" s="86">
        <f>+'6表'!D19</f>
        <v>388</v>
      </c>
      <c r="N11" s="86">
        <v>3</v>
      </c>
      <c r="O11" s="86"/>
      <c r="P11" s="86"/>
      <c r="Q11" s="86"/>
      <c r="R11" s="86">
        <v>2</v>
      </c>
      <c r="S11" s="86">
        <v>1</v>
      </c>
      <c r="T11" s="86">
        <v>3</v>
      </c>
      <c r="U11" s="86">
        <v>5</v>
      </c>
      <c r="V11" s="86">
        <v>23</v>
      </c>
      <c r="W11" s="86">
        <v>2</v>
      </c>
      <c r="X11" s="83"/>
      <c r="Y11" s="93">
        <v>7</v>
      </c>
      <c r="Z11" s="94">
        <v>52</v>
      </c>
      <c r="AA11" s="93">
        <v>196</v>
      </c>
      <c r="AB11" s="86">
        <v>0</v>
      </c>
      <c r="AC11" s="86">
        <v>0</v>
      </c>
      <c r="AD11" s="86">
        <v>1</v>
      </c>
      <c r="AE11" s="86">
        <v>191</v>
      </c>
      <c r="AF11" s="86">
        <v>18</v>
      </c>
      <c r="AG11" s="86">
        <v>0</v>
      </c>
      <c r="AH11" s="86">
        <v>0</v>
      </c>
      <c r="AI11" s="86">
        <v>0</v>
      </c>
      <c r="AJ11" s="86">
        <v>3</v>
      </c>
      <c r="AK11" s="86">
        <v>0</v>
      </c>
      <c r="AL11" s="86">
        <v>0</v>
      </c>
      <c r="AM11" s="86">
        <f t="shared" si="2"/>
        <v>409</v>
      </c>
      <c r="AN11" s="86">
        <v>0</v>
      </c>
      <c r="AO11" s="86">
        <v>0</v>
      </c>
      <c r="AP11" s="86">
        <v>21</v>
      </c>
      <c r="AQ11" s="86">
        <v>2</v>
      </c>
      <c r="AR11" s="86">
        <v>0</v>
      </c>
      <c r="AS11" s="86">
        <v>0</v>
      </c>
      <c r="AT11" s="94">
        <f t="shared" si="3"/>
        <v>23</v>
      </c>
    </row>
    <row r="12" spans="1:46" ht="15.75" customHeight="1">
      <c r="A12" s="87"/>
      <c r="B12" s="88"/>
      <c r="C12" s="89" t="s">
        <v>60</v>
      </c>
      <c r="D12" s="90">
        <v>24746</v>
      </c>
      <c r="E12" s="86">
        <v>1</v>
      </c>
      <c r="F12" s="86">
        <v>1</v>
      </c>
      <c r="G12" s="86">
        <v>1</v>
      </c>
      <c r="H12" s="86">
        <f>+'5表'!D13</f>
        <v>64</v>
      </c>
      <c r="I12" s="91"/>
      <c r="J12" s="86">
        <f>+'5表'!F13</f>
        <v>1</v>
      </c>
      <c r="K12" s="86">
        <v>1</v>
      </c>
      <c r="L12" s="86">
        <v>13</v>
      </c>
      <c r="M12" s="86">
        <f>+'6表'!D11</f>
        <v>333</v>
      </c>
      <c r="N12" s="86">
        <v>4</v>
      </c>
      <c r="O12" s="86"/>
      <c r="P12" s="86">
        <v>1</v>
      </c>
      <c r="Q12" s="86"/>
      <c r="R12" s="86">
        <v>0</v>
      </c>
      <c r="S12" s="86">
        <v>1</v>
      </c>
      <c r="T12" s="86">
        <v>4</v>
      </c>
      <c r="U12" s="86">
        <v>20</v>
      </c>
      <c r="V12" s="86">
        <v>2</v>
      </c>
      <c r="W12" s="86">
        <v>0</v>
      </c>
      <c r="X12" s="83"/>
      <c r="Y12" s="93">
        <v>8</v>
      </c>
      <c r="Z12" s="94">
        <v>53</v>
      </c>
      <c r="AA12" s="93">
        <v>254</v>
      </c>
      <c r="AB12" s="86">
        <v>8</v>
      </c>
      <c r="AC12" s="86">
        <v>0</v>
      </c>
      <c r="AD12" s="86">
        <v>3</v>
      </c>
      <c r="AE12" s="86">
        <v>121</v>
      </c>
      <c r="AF12" s="86">
        <v>3</v>
      </c>
      <c r="AG12" s="86">
        <v>36</v>
      </c>
      <c r="AH12" s="86">
        <v>1</v>
      </c>
      <c r="AI12" s="86">
        <v>0</v>
      </c>
      <c r="AJ12" s="86">
        <v>8</v>
      </c>
      <c r="AK12" s="86">
        <v>0</v>
      </c>
      <c r="AL12" s="86">
        <v>0</v>
      </c>
      <c r="AM12" s="86">
        <f t="shared" si="2"/>
        <v>434</v>
      </c>
      <c r="AN12" s="86">
        <v>1</v>
      </c>
      <c r="AO12" s="86">
        <v>0</v>
      </c>
      <c r="AP12" s="86">
        <v>24</v>
      </c>
      <c r="AQ12" s="86">
        <v>0</v>
      </c>
      <c r="AR12" s="86">
        <v>0</v>
      </c>
      <c r="AS12" s="86">
        <v>0</v>
      </c>
      <c r="AT12" s="94">
        <f t="shared" si="3"/>
        <v>25</v>
      </c>
    </row>
    <row r="13" spans="1:46" ht="15.75" customHeight="1">
      <c r="A13" s="87"/>
      <c r="B13" s="88"/>
      <c r="C13" s="89" t="s">
        <v>61</v>
      </c>
      <c r="D13" s="90">
        <v>24381</v>
      </c>
      <c r="E13" s="86">
        <v>1</v>
      </c>
      <c r="F13" s="86">
        <v>1</v>
      </c>
      <c r="G13" s="86">
        <v>1</v>
      </c>
      <c r="H13" s="86">
        <f>+'5表'!D14</f>
        <v>46</v>
      </c>
      <c r="I13" s="91"/>
      <c r="J13" s="86"/>
      <c r="K13" s="86">
        <v>1</v>
      </c>
      <c r="L13" s="86">
        <v>12</v>
      </c>
      <c r="M13" s="86">
        <f>+'6表'!D12</f>
        <v>331</v>
      </c>
      <c r="N13" s="86">
        <v>2</v>
      </c>
      <c r="O13" s="86"/>
      <c r="P13" s="86"/>
      <c r="Q13" s="86">
        <v>1</v>
      </c>
      <c r="R13" s="86">
        <v>1</v>
      </c>
      <c r="S13" s="86">
        <v>1</v>
      </c>
      <c r="T13" s="86">
        <v>3</v>
      </c>
      <c r="U13" s="86">
        <v>14</v>
      </c>
      <c r="V13" s="86">
        <v>13</v>
      </c>
      <c r="W13" s="92">
        <v>4</v>
      </c>
      <c r="X13" s="83"/>
      <c r="Y13" s="93">
        <v>23</v>
      </c>
      <c r="Z13" s="94">
        <v>81</v>
      </c>
      <c r="AA13" s="93">
        <v>407</v>
      </c>
      <c r="AB13" s="86">
        <v>0</v>
      </c>
      <c r="AC13" s="86">
        <v>1</v>
      </c>
      <c r="AD13" s="86">
        <v>4</v>
      </c>
      <c r="AE13" s="86">
        <v>39</v>
      </c>
      <c r="AF13" s="86">
        <v>98</v>
      </c>
      <c r="AG13" s="86">
        <v>0</v>
      </c>
      <c r="AH13" s="86">
        <v>0</v>
      </c>
      <c r="AI13" s="86">
        <v>0</v>
      </c>
      <c r="AJ13" s="86">
        <v>0</v>
      </c>
      <c r="AK13" s="86">
        <v>0</v>
      </c>
      <c r="AL13" s="86">
        <v>0</v>
      </c>
      <c r="AM13" s="86">
        <f t="shared" si="2"/>
        <v>549</v>
      </c>
      <c r="AN13" s="86">
        <v>290</v>
      </c>
      <c r="AO13" s="86">
        <v>40</v>
      </c>
      <c r="AP13" s="86">
        <v>17</v>
      </c>
      <c r="AQ13" s="86">
        <v>1</v>
      </c>
      <c r="AR13" s="86">
        <v>0</v>
      </c>
      <c r="AS13" s="86">
        <v>0</v>
      </c>
      <c r="AT13" s="94">
        <f t="shared" si="3"/>
        <v>348</v>
      </c>
    </row>
    <row r="14" spans="1:46" ht="15.75" customHeight="1">
      <c r="A14" s="87"/>
      <c r="B14" s="88"/>
      <c r="C14" s="89" t="s">
        <v>62</v>
      </c>
      <c r="D14" s="90">
        <v>25294</v>
      </c>
      <c r="E14" s="86">
        <v>1</v>
      </c>
      <c r="F14" s="86">
        <v>1</v>
      </c>
      <c r="G14" s="86"/>
      <c r="H14" s="86">
        <f>+'5表'!D15</f>
        <v>36</v>
      </c>
      <c r="I14" s="91"/>
      <c r="J14" s="86"/>
      <c r="K14" s="86">
        <v>1</v>
      </c>
      <c r="L14" s="86">
        <v>5</v>
      </c>
      <c r="M14" s="86">
        <f>+'6表'!D13</f>
        <v>398</v>
      </c>
      <c r="N14" s="86">
        <v>3</v>
      </c>
      <c r="O14" s="86"/>
      <c r="P14" s="86"/>
      <c r="Q14" s="86"/>
      <c r="R14" s="86">
        <v>1</v>
      </c>
      <c r="S14" s="86">
        <v>1</v>
      </c>
      <c r="T14" s="86">
        <v>3</v>
      </c>
      <c r="U14" s="86">
        <v>5</v>
      </c>
      <c r="V14" s="92">
        <v>28</v>
      </c>
      <c r="W14" s="86">
        <v>1</v>
      </c>
      <c r="X14" s="83"/>
      <c r="Y14" s="93">
        <v>4</v>
      </c>
      <c r="Z14" s="94">
        <v>125</v>
      </c>
      <c r="AA14" s="93">
        <v>11</v>
      </c>
      <c r="AB14" s="86">
        <v>0</v>
      </c>
      <c r="AC14" s="86">
        <v>0</v>
      </c>
      <c r="AD14" s="86">
        <v>0</v>
      </c>
      <c r="AE14" s="86">
        <v>53</v>
      </c>
      <c r="AF14" s="86">
        <v>81</v>
      </c>
      <c r="AG14" s="86">
        <v>0</v>
      </c>
      <c r="AH14" s="86">
        <v>0</v>
      </c>
      <c r="AI14" s="86">
        <v>0</v>
      </c>
      <c r="AJ14" s="86">
        <v>0</v>
      </c>
      <c r="AK14" s="86">
        <v>0</v>
      </c>
      <c r="AL14" s="86">
        <v>0</v>
      </c>
      <c r="AM14" s="86">
        <f t="shared" si="2"/>
        <v>145</v>
      </c>
      <c r="AN14" s="86">
        <v>11</v>
      </c>
      <c r="AO14" s="86">
        <v>21</v>
      </c>
      <c r="AP14" s="86">
        <v>1</v>
      </c>
      <c r="AQ14" s="86">
        <v>0</v>
      </c>
      <c r="AR14" s="86">
        <v>0</v>
      </c>
      <c r="AS14" s="86">
        <v>0</v>
      </c>
      <c r="AT14" s="94">
        <f t="shared" si="3"/>
        <v>33</v>
      </c>
    </row>
    <row r="15" spans="1:46" ht="15.75" customHeight="1">
      <c r="A15" s="76"/>
      <c r="B15" s="95"/>
      <c r="C15" s="96" t="s">
        <v>63</v>
      </c>
      <c r="D15" s="97"/>
      <c r="E15" s="98">
        <f>SUM(E7:E14)</f>
        <v>8</v>
      </c>
      <c r="F15" s="98">
        <f t="shared" ref="F15:W15" si="4">SUM(F7:F14)</f>
        <v>10</v>
      </c>
      <c r="G15" s="98">
        <f t="shared" si="4"/>
        <v>10</v>
      </c>
      <c r="H15" s="98">
        <f t="shared" si="4"/>
        <v>711</v>
      </c>
      <c r="I15" s="99">
        <f>SUM(I7:I14)</f>
        <v>7</v>
      </c>
      <c r="J15" s="98">
        <f t="shared" si="4"/>
        <v>4</v>
      </c>
      <c r="K15" s="98">
        <f t="shared" si="4"/>
        <v>12</v>
      </c>
      <c r="L15" s="98">
        <f t="shared" si="4"/>
        <v>110</v>
      </c>
      <c r="M15" s="98">
        <f t="shared" si="4"/>
        <v>3101</v>
      </c>
      <c r="N15" s="98">
        <f t="shared" si="4"/>
        <v>47</v>
      </c>
      <c r="O15" s="98">
        <f t="shared" si="4"/>
        <v>3</v>
      </c>
      <c r="P15" s="98">
        <f t="shared" si="4"/>
        <v>2</v>
      </c>
      <c r="Q15" s="98">
        <f t="shared" si="4"/>
        <v>1</v>
      </c>
      <c r="R15" s="98">
        <f t="shared" si="4"/>
        <v>8</v>
      </c>
      <c r="S15" s="98">
        <f t="shared" si="4"/>
        <v>7</v>
      </c>
      <c r="T15" s="98">
        <f t="shared" si="4"/>
        <v>36</v>
      </c>
      <c r="U15" s="98">
        <f t="shared" si="4"/>
        <v>108</v>
      </c>
      <c r="V15" s="98">
        <f t="shared" si="4"/>
        <v>108</v>
      </c>
      <c r="W15" s="98">
        <f t="shared" si="4"/>
        <v>45</v>
      </c>
      <c r="X15" s="83"/>
      <c r="Y15" s="100">
        <f t="shared" ref="Y15:AL15" si="5">SUM(Y7:Y14)</f>
        <v>107</v>
      </c>
      <c r="Z15" s="101">
        <f t="shared" si="5"/>
        <v>1041</v>
      </c>
      <c r="AA15" s="100">
        <f t="shared" si="5"/>
        <v>4974</v>
      </c>
      <c r="AB15" s="100">
        <f t="shared" si="5"/>
        <v>20</v>
      </c>
      <c r="AC15" s="100">
        <f t="shared" si="5"/>
        <v>31</v>
      </c>
      <c r="AD15" s="98">
        <f t="shared" si="5"/>
        <v>81</v>
      </c>
      <c r="AE15" s="98">
        <f t="shared" si="5"/>
        <v>992</v>
      </c>
      <c r="AF15" s="98">
        <f t="shared" si="5"/>
        <v>466</v>
      </c>
      <c r="AG15" s="98">
        <f t="shared" si="5"/>
        <v>47</v>
      </c>
      <c r="AH15" s="98">
        <f t="shared" si="5"/>
        <v>1</v>
      </c>
      <c r="AI15" s="98">
        <f t="shared" si="5"/>
        <v>0</v>
      </c>
      <c r="AJ15" s="98">
        <f t="shared" si="5"/>
        <v>11</v>
      </c>
      <c r="AK15" s="98">
        <f t="shared" si="5"/>
        <v>0</v>
      </c>
      <c r="AL15" s="98">
        <f t="shared" si="5"/>
        <v>0</v>
      </c>
      <c r="AM15" s="98">
        <f t="shared" si="2"/>
        <v>6623</v>
      </c>
      <c r="AN15" s="98">
        <f t="shared" ref="AN15:AS15" si="6">SUM(AN7:AN14)</f>
        <v>315</v>
      </c>
      <c r="AO15" s="98">
        <f t="shared" si="6"/>
        <v>75</v>
      </c>
      <c r="AP15" s="98">
        <f t="shared" si="6"/>
        <v>90</v>
      </c>
      <c r="AQ15" s="98">
        <f t="shared" si="6"/>
        <v>8</v>
      </c>
      <c r="AR15" s="98">
        <f t="shared" si="6"/>
        <v>0</v>
      </c>
      <c r="AS15" s="98">
        <f t="shared" si="6"/>
        <v>0</v>
      </c>
      <c r="AT15" s="101">
        <f>SUM(AT7:AT14)</f>
        <v>488</v>
      </c>
    </row>
    <row r="16" spans="1:46" ht="15.75" customHeight="1">
      <c r="A16" s="76"/>
      <c r="B16" s="102" t="s">
        <v>64</v>
      </c>
      <c r="C16" s="89" t="s">
        <v>65</v>
      </c>
      <c r="D16" s="103">
        <v>26024</v>
      </c>
      <c r="E16" s="104">
        <v>1</v>
      </c>
      <c r="F16" s="104">
        <v>2</v>
      </c>
      <c r="G16" s="104">
        <v>4</v>
      </c>
      <c r="H16" s="104">
        <f>+'5表'!D17</f>
        <v>130</v>
      </c>
      <c r="I16" s="104"/>
      <c r="J16" s="104"/>
      <c r="K16" s="104"/>
      <c r="L16" s="104"/>
      <c r="M16" s="104"/>
      <c r="N16" s="104">
        <v>4</v>
      </c>
      <c r="O16" s="104"/>
      <c r="P16" s="104"/>
      <c r="Q16" s="105"/>
      <c r="R16" s="105"/>
      <c r="S16" s="104">
        <v>2</v>
      </c>
      <c r="T16" s="104">
        <v>8</v>
      </c>
      <c r="U16" s="104"/>
      <c r="V16" s="104"/>
      <c r="W16" s="105"/>
      <c r="X16" s="83"/>
      <c r="Y16" s="106">
        <v>4</v>
      </c>
      <c r="Z16" s="107">
        <v>96</v>
      </c>
      <c r="AA16" s="106"/>
      <c r="AB16" s="104"/>
      <c r="AC16" s="104"/>
      <c r="AD16" s="104"/>
      <c r="AE16" s="104"/>
      <c r="AF16" s="104"/>
      <c r="AG16" s="104"/>
      <c r="AH16" s="104"/>
      <c r="AI16" s="104"/>
      <c r="AJ16" s="104"/>
      <c r="AK16" s="104"/>
      <c r="AL16" s="104"/>
      <c r="AM16" s="104"/>
      <c r="AN16" s="104"/>
      <c r="AO16" s="104"/>
      <c r="AP16" s="104"/>
      <c r="AQ16" s="104"/>
      <c r="AR16" s="104"/>
      <c r="AS16" s="104"/>
      <c r="AT16" s="107"/>
    </row>
    <row r="17" spans="1:46" ht="15.75" customHeight="1">
      <c r="A17" s="76"/>
      <c r="B17" s="108"/>
      <c r="C17" s="109" t="s">
        <v>66</v>
      </c>
      <c r="D17" s="110"/>
      <c r="E17" s="111">
        <f>SUM(E18:E22)</f>
        <v>0</v>
      </c>
      <c r="F17" s="111">
        <f t="shared" ref="F17:K17" si="7">SUM(F18:F22)</f>
        <v>0</v>
      </c>
      <c r="G17" s="111">
        <f t="shared" si="7"/>
        <v>0</v>
      </c>
      <c r="H17" s="111">
        <f t="shared" si="7"/>
        <v>0</v>
      </c>
      <c r="I17" s="111"/>
      <c r="J17" s="111">
        <f t="shared" si="7"/>
        <v>0</v>
      </c>
      <c r="K17" s="111">
        <f t="shared" si="7"/>
        <v>5</v>
      </c>
      <c r="L17" s="111">
        <v>38</v>
      </c>
      <c r="M17" s="111">
        <v>1203</v>
      </c>
      <c r="N17" s="111"/>
      <c r="O17" s="111"/>
      <c r="P17" s="111"/>
      <c r="Q17" s="111"/>
      <c r="R17" s="111"/>
      <c r="S17" s="111"/>
      <c r="T17" s="111"/>
      <c r="U17" s="111">
        <f>SUM(U18:U22)</f>
        <v>27</v>
      </c>
      <c r="V17" s="111">
        <f>SUM(V18:V22)</f>
        <v>72</v>
      </c>
      <c r="W17" s="111">
        <f>SUM(W18:W22)</f>
        <v>7</v>
      </c>
      <c r="X17" s="83"/>
      <c r="Y17" s="112">
        <f>SUM(Y18:Y22)</f>
        <v>0</v>
      </c>
      <c r="Z17" s="113">
        <f>SUM(Z18:Z22)</f>
        <v>0</v>
      </c>
      <c r="AA17" s="114">
        <v>585</v>
      </c>
      <c r="AB17" s="114">
        <v>41</v>
      </c>
      <c r="AC17" s="114">
        <v>1</v>
      </c>
      <c r="AD17" s="114">
        <v>6</v>
      </c>
      <c r="AE17" s="114">
        <v>352</v>
      </c>
      <c r="AF17" s="114">
        <v>318</v>
      </c>
      <c r="AG17" s="114">
        <v>20</v>
      </c>
      <c r="AH17" s="114">
        <v>0</v>
      </c>
      <c r="AI17" s="114">
        <v>1</v>
      </c>
      <c r="AJ17" s="114">
        <v>8</v>
      </c>
      <c r="AK17" s="114">
        <v>1</v>
      </c>
      <c r="AL17" s="114">
        <v>0</v>
      </c>
      <c r="AM17" s="114">
        <f>SUM(AA17:AL17)</f>
        <v>1333</v>
      </c>
      <c r="AN17" s="114">
        <v>20</v>
      </c>
      <c r="AO17" s="114">
        <v>5</v>
      </c>
      <c r="AP17" s="114">
        <v>14</v>
      </c>
      <c r="AQ17" s="112">
        <v>0</v>
      </c>
      <c r="AR17" s="112">
        <v>0</v>
      </c>
      <c r="AS17" s="112">
        <v>34</v>
      </c>
      <c r="AT17" s="113">
        <v>73</v>
      </c>
    </row>
    <row r="18" spans="1:46" ht="15.75" customHeight="1">
      <c r="A18" s="76"/>
      <c r="B18" s="108"/>
      <c r="C18" s="115" t="s">
        <v>67</v>
      </c>
      <c r="D18" s="116"/>
      <c r="E18" s="86"/>
      <c r="F18" s="86"/>
      <c r="G18" s="86"/>
      <c r="H18" s="86"/>
      <c r="I18" s="86"/>
      <c r="J18" s="86"/>
      <c r="K18" s="86">
        <v>1</v>
      </c>
      <c r="L18" s="92">
        <v>6</v>
      </c>
      <c r="M18" s="92">
        <f>+'6表'!F22</f>
        <v>230</v>
      </c>
      <c r="N18" s="92"/>
      <c r="O18" s="92"/>
      <c r="P18" s="92"/>
      <c r="Q18" s="92"/>
      <c r="R18" s="92"/>
      <c r="S18" s="92"/>
      <c r="T18" s="92"/>
      <c r="U18" s="92">
        <v>8</v>
      </c>
      <c r="V18" s="92">
        <v>16</v>
      </c>
      <c r="W18" s="92">
        <v>0</v>
      </c>
      <c r="X18" s="83"/>
      <c r="Y18" s="117"/>
      <c r="Z18" s="118"/>
      <c r="AA18" s="117">
        <v>281</v>
      </c>
      <c r="AB18" s="92">
        <v>41</v>
      </c>
      <c r="AC18" s="92"/>
      <c r="AD18" s="92"/>
      <c r="AE18" s="92">
        <v>35</v>
      </c>
      <c r="AF18" s="92">
        <v>55</v>
      </c>
      <c r="AG18" s="92">
        <v>20</v>
      </c>
      <c r="AH18" s="92"/>
      <c r="AI18" s="92">
        <v>1</v>
      </c>
      <c r="AJ18" s="92">
        <v>5</v>
      </c>
      <c r="AK18" s="92"/>
      <c r="AL18" s="92"/>
      <c r="AM18" s="92">
        <f t="shared" si="2"/>
        <v>438</v>
      </c>
      <c r="AN18" s="92">
        <v>20</v>
      </c>
      <c r="AO18" s="92">
        <v>5</v>
      </c>
      <c r="AP18" s="92">
        <v>5</v>
      </c>
      <c r="AQ18" s="92"/>
      <c r="AR18" s="92"/>
      <c r="AS18" s="92">
        <v>34</v>
      </c>
      <c r="AT18" s="94">
        <f>SUM(AN18:AS18)</f>
        <v>64</v>
      </c>
    </row>
    <row r="19" spans="1:46" ht="15.75" customHeight="1">
      <c r="A19" s="76"/>
      <c r="B19" s="108"/>
      <c r="C19" s="115" t="s">
        <v>68</v>
      </c>
      <c r="D19" s="116"/>
      <c r="E19" s="86"/>
      <c r="F19" s="86"/>
      <c r="G19" s="86"/>
      <c r="H19" s="86"/>
      <c r="I19" s="86"/>
      <c r="J19" s="86"/>
      <c r="K19" s="86">
        <v>1</v>
      </c>
      <c r="L19" s="92">
        <v>3</v>
      </c>
      <c r="M19" s="92">
        <f>+'6表'!F23</f>
        <v>185</v>
      </c>
      <c r="N19" s="92"/>
      <c r="O19" s="92"/>
      <c r="P19" s="92"/>
      <c r="Q19" s="92"/>
      <c r="R19" s="92"/>
      <c r="S19" s="92"/>
      <c r="T19" s="92"/>
      <c r="U19" s="92">
        <v>4</v>
      </c>
      <c r="V19" s="92">
        <v>9</v>
      </c>
      <c r="W19" s="92">
        <v>2</v>
      </c>
      <c r="X19" s="83"/>
      <c r="Y19" s="117"/>
      <c r="Z19" s="119"/>
      <c r="AA19" s="120">
        <v>25</v>
      </c>
      <c r="AB19" s="92"/>
      <c r="AC19" s="92">
        <v>1</v>
      </c>
      <c r="AD19" s="92">
        <v>3</v>
      </c>
      <c r="AE19" s="92">
        <v>49</v>
      </c>
      <c r="AF19" s="92">
        <v>25</v>
      </c>
      <c r="AG19" s="92"/>
      <c r="AH19" s="92"/>
      <c r="AI19" s="92"/>
      <c r="AJ19" s="92"/>
      <c r="AK19" s="92"/>
      <c r="AL19" s="92"/>
      <c r="AM19" s="92">
        <f t="shared" si="2"/>
        <v>103</v>
      </c>
      <c r="AN19" s="92"/>
      <c r="AO19" s="92"/>
      <c r="AP19" s="92">
        <v>2</v>
      </c>
      <c r="AQ19" s="92"/>
      <c r="AR19" s="92"/>
      <c r="AS19" s="92"/>
      <c r="AT19" s="94">
        <f>SUM(AN19:AS19)</f>
        <v>2</v>
      </c>
    </row>
    <row r="20" spans="1:46" ht="15.75" customHeight="1">
      <c r="A20" s="76"/>
      <c r="B20" s="108"/>
      <c r="C20" s="115" t="s">
        <v>69</v>
      </c>
      <c r="D20" s="116"/>
      <c r="E20" s="86"/>
      <c r="F20" s="86"/>
      <c r="G20" s="86"/>
      <c r="H20" s="86"/>
      <c r="I20" s="86"/>
      <c r="J20" s="86"/>
      <c r="K20" s="86">
        <v>1</v>
      </c>
      <c r="L20" s="92">
        <v>18</v>
      </c>
      <c r="M20" s="92">
        <f>+'6表'!F24</f>
        <v>413</v>
      </c>
      <c r="N20" s="92"/>
      <c r="O20" s="92"/>
      <c r="P20" s="92"/>
      <c r="Q20" s="92"/>
      <c r="R20" s="92"/>
      <c r="S20" s="92"/>
      <c r="T20" s="92"/>
      <c r="U20" s="92">
        <v>10</v>
      </c>
      <c r="V20" s="92">
        <v>16</v>
      </c>
      <c r="W20" s="92">
        <v>2</v>
      </c>
      <c r="X20" s="83"/>
      <c r="Y20" s="117"/>
      <c r="Z20" s="119"/>
      <c r="AA20" s="120">
        <v>201</v>
      </c>
      <c r="AB20" s="92"/>
      <c r="AC20" s="92"/>
      <c r="AD20" s="92">
        <v>3</v>
      </c>
      <c r="AE20" s="92">
        <v>100</v>
      </c>
      <c r="AF20" s="92">
        <v>70</v>
      </c>
      <c r="AG20" s="92"/>
      <c r="AH20" s="92"/>
      <c r="AI20" s="92"/>
      <c r="AJ20" s="92">
        <v>1</v>
      </c>
      <c r="AK20" s="92">
        <v>1</v>
      </c>
      <c r="AL20" s="92"/>
      <c r="AM20" s="92">
        <f t="shared" si="2"/>
        <v>376</v>
      </c>
      <c r="AN20" s="92"/>
      <c r="AO20" s="92"/>
      <c r="AP20" s="92">
        <v>1</v>
      </c>
      <c r="AQ20" s="92"/>
      <c r="AR20" s="92"/>
      <c r="AS20" s="92"/>
      <c r="AT20" s="94">
        <f>SUM(AN20:AS20)</f>
        <v>1</v>
      </c>
    </row>
    <row r="21" spans="1:46" ht="15.75" customHeight="1">
      <c r="A21" s="76"/>
      <c r="B21" s="108"/>
      <c r="C21" s="115" t="s">
        <v>70</v>
      </c>
      <c r="D21" s="116"/>
      <c r="E21" s="86"/>
      <c r="F21" s="86"/>
      <c r="G21" s="86"/>
      <c r="H21" s="86"/>
      <c r="I21" s="86"/>
      <c r="J21" s="86"/>
      <c r="K21" s="86">
        <v>1</v>
      </c>
      <c r="L21" s="92">
        <v>6</v>
      </c>
      <c r="M21" s="92">
        <f>+'6表'!F25</f>
        <v>212</v>
      </c>
      <c r="N21" s="92"/>
      <c r="O21" s="92"/>
      <c r="P21" s="92"/>
      <c r="Q21" s="92"/>
      <c r="R21" s="92"/>
      <c r="S21" s="92"/>
      <c r="T21" s="92"/>
      <c r="U21" s="92">
        <v>3</v>
      </c>
      <c r="V21" s="92">
        <v>15</v>
      </c>
      <c r="W21" s="92">
        <v>3</v>
      </c>
      <c r="X21" s="83"/>
      <c r="Y21" s="117"/>
      <c r="Z21" s="119"/>
      <c r="AA21" s="120">
        <v>78</v>
      </c>
      <c r="AB21" s="92"/>
      <c r="AC21" s="92"/>
      <c r="AD21" s="92"/>
      <c r="AE21" s="92">
        <v>85</v>
      </c>
      <c r="AF21" s="92">
        <v>112</v>
      </c>
      <c r="AG21" s="92"/>
      <c r="AH21" s="92"/>
      <c r="AI21" s="92"/>
      <c r="AJ21" s="92"/>
      <c r="AK21" s="92"/>
      <c r="AL21" s="92"/>
      <c r="AM21" s="92">
        <f t="shared" si="2"/>
        <v>275</v>
      </c>
      <c r="AN21" s="92"/>
      <c r="AO21" s="92"/>
      <c r="AP21" s="92">
        <v>6</v>
      </c>
      <c r="AQ21" s="92"/>
      <c r="AR21" s="92"/>
      <c r="AS21" s="92"/>
      <c r="AT21" s="94">
        <f>SUM(AN21:AS21)</f>
        <v>6</v>
      </c>
    </row>
    <row r="22" spans="1:46" ht="15.75" customHeight="1">
      <c r="A22" s="76"/>
      <c r="B22" s="108"/>
      <c r="C22" s="121" t="s">
        <v>71</v>
      </c>
      <c r="D22" s="116"/>
      <c r="E22" s="86"/>
      <c r="F22" s="86"/>
      <c r="G22" s="86"/>
      <c r="H22" s="86"/>
      <c r="I22" s="86"/>
      <c r="J22" s="86"/>
      <c r="K22" s="86">
        <v>1</v>
      </c>
      <c r="L22" s="92">
        <v>5</v>
      </c>
      <c r="M22" s="92">
        <f>+'6表'!F26</f>
        <v>250</v>
      </c>
      <c r="N22" s="92"/>
      <c r="O22" s="92"/>
      <c r="P22" s="92"/>
      <c r="Q22" s="92"/>
      <c r="R22" s="92"/>
      <c r="S22" s="92"/>
      <c r="T22" s="92"/>
      <c r="U22" s="92">
        <v>2</v>
      </c>
      <c r="V22" s="92">
        <v>16</v>
      </c>
      <c r="W22" s="92">
        <v>0</v>
      </c>
      <c r="X22" s="83"/>
      <c r="Y22" s="117"/>
      <c r="Z22" s="119"/>
      <c r="AA22" s="120"/>
      <c r="AB22" s="92"/>
      <c r="AC22" s="92"/>
      <c r="AD22" s="92"/>
      <c r="AE22" s="92">
        <v>83</v>
      </c>
      <c r="AF22" s="92">
        <v>56</v>
      </c>
      <c r="AG22" s="92"/>
      <c r="AH22" s="92"/>
      <c r="AI22" s="92"/>
      <c r="AJ22" s="92">
        <v>2</v>
      </c>
      <c r="AK22" s="92"/>
      <c r="AL22" s="92"/>
      <c r="AM22" s="92">
        <f t="shared" si="2"/>
        <v>141</v>
      </c>
      <c r="AN22" s="92"/>
      <c r="AO22" s="92"/>
      <c r="AP22" s="92"/>
      <c r="AQ22" s="92"/>
      <c r="AR22" s="92"/>
      <c r="AS22" s="92"/>
      <c r="AT22" s="94"/>
    </row>
    <row r="23" spans="1:46" ht="15.75" customHeight="1">
      <c r="A23" s="76"/>
      <c r="B23" s="122" t="s">
        <v>72</v>
      </c>
      <c r="C23" s="123" t="s">
        <v>65</v>
      </c>
      <c r="D23" s="124">
        <v>25659</v>
      </c>
      <c r="E23" s="80">
        <v>1</v>
      </c>
      <c r="F23" s="80">
        <v>1</v>
      </c>
      <c r="G23" s="80"/>
      <c r="H23" s="80">
        <f>+'5表'!D18</f>
        <v>37</v>
      </c>
      <c r="I23" s="80"/>
      <c r="J23" s="80"/>
      <c r="K23" s="80"/>
      <c r="L23" s="80"/>
      <c r="M23" s="80"/>
      <c r="N23" s="80">
        <v>2</v>
      </c>
      <c r="O23" s="80"/>
      <c r="P23" s="80"/>
      <c r="Q23" s="80"/>
      <c r="R23" s="80"/>
      <c r="S23" s="80"/>
      <c r="T23" s="80">
        <v>3</v>
      </c>
      <c r="U23" s="80"/>
      <c r="V23" s="80"/>
      <c r="W23" s="80"/>
      <c r="X23" s="83"/>
      <c r="Y23" s="84">
        <v>3</v>
      </c>
      <c r="Z23" s="125">
        <v>37</v>
      </c>
      <c r="AA23" s="126"/>
      <c r="AB23" s="80"/>
      <c r="AC23" s="80"/>
      <c r="AD23" s="80"/>
      <c r="AE23" s="80"/>
      <c r="AF23" s="80"/>
      <c r="AG23" s="80"/>
      <c r="AH23" s="80"/>
      <c r="AI23" s="80"/>
      <c r="AJ23" s="80"/>
      <c r="AK23" s="80"/>
      <c r="AL23" s="80"/>
      <c r="AM23" s="80"/>
      <c r="AN23" s="80"/>
      <c r="AO23" s="80"/>
      <c r="AP23" s="80"/>
      <c r="AQ23" s="80"/>
      <c r="AR23" s="80"/>
      <c r="AS23" s="80"/>
      <c r="AT23" s="85"/>
    </row>
    <row r="24" spans="1:46" ht="15.75" customHeight="1">
      <c r="A24" s="127"/>
      <c r="B24" s="108"/>
      <c r="C24" s="109" t="s">
        <v>66</v>
      </c>
      <c r="D24" s="110"/>
      <c r="E24" s="111">
        <f t="shared" ref="E24:K24" si="8">SUM(E25:E29)</f>
        <v>0</v>
      </c>
      <c r="F24" s="111">
        <f t="shared" si="8"/>
        <v>0</v>
      </c>
      <c r="G24" s="111">
        <f t="shared" si="8"/>
        <v>0</v>
      </c>
      <c r="H24" s="111">
        <f t="shared" si="8"/>
        <v>0</v>
      </c>
      <c r="I24" s="111"/>
      <c r="J24" s="111">
        <f t="shared" si="8"/>
        <v>0</v>
      </c>
      <c r="K24" s="111">
        <f t="shared" si="8"/>
        <v>5</v>
      </c>
      <c r="L24" s="111">
        <v>8</v>
      </c>
      <c r="M24" s="111">
        <v>229</v>
      </c>
      <c r="N24" s="111"/>
      <c r="O24" s="111"/>
      <c r="P24" s="111"/>
      <c r="Q24" s="111"/>
      <c r="R24" s="111"/>
      <c r="S24" s="111"/>
      <c r="T24" s="111"/>
      <c r="U24" s="111">
        <f>SUM(U25:U29)</f>
        <v>11</v>
      </c>
      <c r="V24" s="111">
        <f>SUM(V25:V29)</f>
        <v>10</v>
      </c>
      <c r="W24" s="111">
        <f>SUM(W25:W29)</f>
        <v>2</v>
      </c>
      <c r="X24" s="83"/>
      <c r="Y24" s="111">
        <f>SUM(Y25:Y29)</f>
        <v>0</v>
      </c>
      <c r="Z24" s="113">
        <f>SUM(Z25:Z29)</f>
        <v>0</v>
      </c>
      <c r="AA24" s="112">
        <f>SUM(AA25:AA29)</f>
        <v>250</v>
      </c>
      <c r="AB24" s="111">
        <f>SUM(AB25:AB29)</f>
        <v>0</v>
      </c>
      <c r="AC24" s="111">
        <f t="shared" ref="AC24:AL24" si="9">SUM(AC25:AC29)</f>
        <v>1</v>
      </c>
      <c r="AD24" s="111">
        <f t="shared" si="9"/>
        <v>11</v>
      </c>
      <c r="AE24" s="111">
        <f t="shared" si="9"/>
        <v>196</v>
      </c>
      <c r="AF24" s="111">
        <f t="shared" si="9"/>
        <v>44</v>
      </c>
      <c r="AG24" s="111">
        <f t="shared" si="9"/>
        <v>1</v>
      </c>
      <c r="AH24" s="111">
        <f t="shared" si="9"/>
        <v>0</v>
      </c>
      <c r="AI24" s="111">
        <f t="shared" si="9"/>
        <v>0</v>
      </c>
      <c r="AJ24" s="111">
        <f t="shared" si="9"/>
        <v>0</v>
      </c>
      <c r="AK24" s="111">
        <f t="shared" si="9"/>
        <v>0</v>
      </c>
      <c r="AL24" s="111">
        <f t="shared" si="9"/>
        <v>0</v>
      </c>
      <c r="AM24" s="111">
        <f t="shared" si="2"/>
        <v>503</v>
      </c>
      <c r="AN24" s="111">
        <f t="shared" ref="AN24:AT24" si="10">SUM(AN25:AN29)</f>
        <v>0</v>
      </c>
      <c r="AO24" s="111">
        <f t="shared" si="10"/>
        <v>0</v>
      </c>
      <c r="AP24" s="111">
        <f t="shared" si="10"/>
        <v>0</v>
      </c>
      <c r="AQ24" s="111">
        <f t="shared" si="10"/>
        <v>0</v>
      </c>
      <c r="AR24" s="111">
        <f t="shared" si="10"/>
        <v>0</v>
      </c>
      <c r="AS24" s="111">
        <f t="shared" si="10"/>
        <v>0</v>
      </c>
      <c r="AT24" s="113">
        <f t="shared" si="10"/>
        <v>0</v>
      </c>
    </row>
    <row r="25" spans="1:46" ht="15.75" customHeight="1">
      <c r="A25" s="76"/>
      <c r="B25" s="108"/>
      <c r="C25" s="115" t="s">
        <v>73</v>
      </c>
      <c r="D25" s="116"/>
      <c r="E25" s="86"/>
      <c r="F25" s="86"/>
      <c r="G25" s="86"/>
      <c r="H25" s="86"/>
      <c r="I25" s="86"/>
      <c r="J25" s="86"/>
      <c r="K25" s="86">
        <v>1</v>
      </c>
      <c r="L25" s="92">
        <v>3</v>
      </c>
      <c r="M25" s="92">
        <f>+'6表'!D28</f>
        <v>61</v>
      </c>
      <c r="N25" s="92"/>
      <c r="O25" s="92"/>
      <c r="P25" s="92"/>
      <c r="Q25" s="92"/>
      <c r="R25" s="92"/>
      <c r="S25" s="92"/>
      <c r="T25" s="92"/>
      <c r="U25" s="92">
        <v>3</v>
      </c>
      <c r="V25" s="92">
        <v>3</v>
      </c>
      <c r="W25" s="92">
        <v>1</v>
      </c>
      <c r="X25" s="83"/>
      <c r="Y25" s="117"/>
      <c r="Z25" s="119"/>
      <c r="AA25" s="120">
        <v>32</v>
      </c>
      <c r="AB25" s="92"/>
      <c r="AC25" s="92"/>
      <c r="AD25" s="92"/>
      <c r="AE25" s="92">
        <v>41</v>
      </c>
      <c r="AF25" s="92">
        <v>6</v>
      </c>
      <c r="AG25" s="92">
        <v>1</v>
      </c>
      <c r="AH25" s="92"/>
      <c r="AI25" s="92"/>
      <c r="AJ25" s="92"/>
      <c r="AK25" s="92"/>
      <c r="AL25" s="92"/>
      <c r="AM25" s="92">
        <f t="shared" si="2"/>
        <v>80</v>
      </c>
      <c r="AN25" s="92"/>
      <c r="AO25" s="92"/>
      <c r="AP25" s="92"/>
      <c r="AQ25" s="92"/>
      <c r="AR25" s="92"/>
      <c r="AS25" s="92"/>
      <c r="AT25" s="94"/>
    </row>
    <row r="26" spans="1:46" ht="15.75" customHeight="1">
      <c r="A26" s="76"/>
      <c r="B26" s="108"/>
      <c r="C26" s="115" t="s">
        <v>74</v>
      </c>
      <c r="D26" s="116"/>
      <c r="E26" s="86"/>
      <c r="F26" s="86"/>
      <c r="G26" s="86"/>
      <c r="H26" s="86"/>
      <c r="I26" s="86"/>
      <c r="J26" s="86"/>
      <c r="K26" s="86">
        <v>1</v>
      </c>
      <c r="L26" s="92"/>
      <c r="M26" s="92">
        <f>+'6表'!D29</f>
        <v>29</v>
      </c>
      <c r="N26" s="92"/>
      <c r="O26" s="92"/>
      <c r="P26" s="92"/>
      <c r="Q26" s="92"/>
      <c r="R26" s="92"/>
      <c r="S26" s="92"/>
      <c r="T26" s="92"/>
      <c r="U26" s="92">
        <v>2</v>
      </c>
      <c r="V26" s="92">
        <v>1</v>
      </c>
      <c r="W26" s="92">
        <v>1</v>
      </c>
      <c r="X26" s="83"/>
      <c r="Y26" s="117"/>
      <c r="Z26" s="119"/>
      <c r="AA26" s="120">
        <v>73</v>
      </c>
      <c r="AB26" s="92"/>
      <c r="AC26" s="92"/>
      <c r="AD26" s="92">
        <v>4</v>
      </c>
      <c r="AE26" s="92">
        <v>33</v>
      </c>
      <c r="AF26" s="92">
        <v>2</v>
      </c>
      <c r="AG26" s="92"/>
      <c r="AH26" s="92"/>
      <c r="AI26" s="92"/>
      <c r="AJ26" s="92"/>
      <c r="AK26" s="92"/>
      <c r="AL26" s="92"/>
      <c r="AM26" s="92">
        <f t="shared" si="2"/>
        <v>112</v>
      </c>
      <c r="AN26" s="92"/>
      <c r="AO26" s="92"/>
      <c r="AP26" s="92"/>
      <c r="AQ26" s="92"/>
      <c r="AR26" s="92"/>
      <c r="AS26" s="92"/>
      <c r="AT26" s="94"/>
    </row>
    <row r="27" spans="1:46" ht="15.75" customHeight="1">
      <c r="A27" s="76"/>
      <c r="B27" s="108"/>
      <c r="C27" s="115" t="s">
        <v>75</v>
      </c>
      <c r="D27" s="116"/>
      <c r="E27" s="86"/>
      <c r="F27" s="86"/>
      <c r="G27" s="86"/>
      <c r="H27" s="86"/>
      <c r="I27" s="86"/>
      <c r="J27" s="86"/>
      <c r="K27" s="86">
        <v>1</v>
      </c>
      <c r="L27" s="92">
        <v>3</v>
      </c>
      <c r="M27" s="92">
        <f>+'6表'!D30</f>
        <v>64</v>
      </c>
      <c r="N27" s="92"/>
      <c r="O27" s="92"/>
      <c r="P27" s="92"/>
      <c r="Q27" s="92"/>
      <c r="R27" s="92"/>
      <c r="S27" s="92"/>
      <c r="T27" s="92"/>
      <c r="U27" s="92">
        <v>3</v>
      </c>
      <c r="V27" s="92">
        <v>3</v>
      </c>
      <c r="W27" s="92">
        <v>0</v>
      </c>
      <c r="X27" s="83"/>
      <c r="Y27" s="117"/>
      <c r="Z27" s="119"/>
      <c r="AA27" s="120">
        <v>70</v>
      </c>
      <c r="AB27" s="92"/>
      <c r="AC27" s="92">
        <v>1</v>
      </c>
      <c r="AD27" s="92">
        <v>3</v>
      </c>
      <c r="AE27" s="92">
        <v>48</v>
      </c>
      <c r="AF27" s="92">
        <v>32</v>
      </c>
      <c r="AG27" s="92"/>
      <c r="AH27" s="92"/>
      <c r="AI27" s="92"/>
      <c r="AJ27" s="92"/>
      <c r="AK27" s="92"/>
      <c r="AL27" s="92"/>
      <c r="AM27" s="92">
        <f t="shared" si="2"/>
        <v>154</v>
      </c>
      <c r="AN27" s="92"/>
      <c r="AO27" s="92"/>
      <c r="AP27" s="92"/>
      <c r="AQ27" s="92"/>
      <c r="AR27" s="92"/>
      <c r="AS27" s="92"/>
      <c r="AT27" s="94"/>
    </row>
    <row r="28" spans="1:46" ht="15.75" customHeight="1">
      <c r="A28" s="76"/>
      <c r="B28" s="108"/>
      <c r="C28" s="115" t="s">
        <v>76</v>
      </c>
      <c r="D28" s="116"/>
      <c r="E28" s="86"/>
      <c r="F28" s="86"/>
      <c r="G28" s="86"/>
      <c r="H28" s="86"/>
      <c r="I28" s="86"/>
      <c r="J28" s="86"/>
      <c r="K28" s="86">
        <v>1</v>
      </c>
      <c r="L28" s="92"/>
      <c r="M28" s="92">
        <f>+'6表'!D31</f>
        <v>25</v>
      </c>
      <c r="N28" s="92"/>
      <c r="O28" s="92"/>
      <c r="P28" s="92"/>
      <c r="Q28" s="92"/>
      <c r="R28" s="92"/>
      <c r="S28" s="92"/>
      <c r="T28" s="92"/>
      <c r="U28" s="92">
        <v>1</v>
      </c>
      <c r="V28" s="92">
        <v>1</v>
      </c>
      <c r="W28" s="92">
        <v>0</v>
      </c>
      <c r="X28" s="83"/>
      <c r="Y28" s="117"/>
      <c r="Z28" s="119"/>
      <c r="AA28" s="120">
        <v>35</v>
      </c>
      <c r="AB28" s="92"/>
      <c r="AC28" s="92"/>
      <c r="AD28" s="92">
        <v>1</v>
      </c>
      <c r="AE28" s="92">
        <v>41</v>
      </c>
      <c r="AF28" s="92">
        <v>1</v>
      </c>
      <c r="AG28" s="92"/>
      <c r="AH28" s="92"/>
      <c r="AI28" s="92"/>
      <c r="AJ28" s="92"/>
      <c r="AK28" s="92"/>
      <c r="AL28" s="92"/>
      <c r="AM28" s="92">
        <f t="shared" si="2"/>
        <v>78</v>
      </c>
      <c r="AN28" s="92"/>
      <c r="AO28" s="92"/>
      <c r="AP28" s="92"/>
      <c r="AQ28" s="92"/>
      <c r="AR28" s="92"/>
      <c r="AS28" s="92"/>
      <c r="AT28" s="94"/>
    </row>
    <row r="29" spans="1:46" ht="15.75" customHeight="1">
      <c r="A29" s="127"/>
      <c r="B29" s="108"/>
      <c r="C29" s="121" t="s">
        <v>77</v>
      </c>
      <c r="D29" s="128"/>
      <c r="E29" s="129"/>
      <c r="F29" s="129"/>
      <c r="G29" s="129"/>
      <c r="H29" s="129"/>
      <c r="I29" s="129"/>
      <c r="J29" s="129"/>
      <c r="K29" s="129">
        <v>1</v>
      </c>
      <c r="L29" s="130">
        <v>2</v>
      </c>
      <c r="M29" s="130">
        <f>+'6表'!D32</f>
        <v>46</v>
      </c>
      <c r="N29" s="130"/>
      <c r="O29" s="130"/>
      <c r="P29" s="130"/>
      <c r="Q29" s="130"/>
      <c r="R29" s="130"/>
      <c r="S29" s="130"/>
      <c r="T29" s="130"/>
      <c r="U29" s="130">
        <v>2</v>
      </c>
      <c r="V29" s="130">
        <v>2</v>
      </c>
      <c r="W29" s="130">
        <v>0</v>
      </c>
      <c r="X29" s="83"/>
      <c r="Y29" s="131"/>
      <c r="Z29" s="132"/>
      <c r="AA29" s="133">
        <v>40</v>
      </c>
      <c r="AB29" s="130"/>
      <c r="AC29" s="130"/>
      <c r="AD29" s="130">
        <v>3</v>
      </c>
      <c r="AE29" s="130">
        <v>33</v>
      </c>
      <c r="AF29" s="130">
        <v>3</v>
      </c>
      <c r="AG29" s="130"/>
      <c r="AH29" s="130"/>
      <c r="AI29" s="130"/>
      <c r="AJ29" s="130"/>
      <c r="AK29" s="130"/>
      <c r="AL29" s="130"/>
      <c r="AM29" s="130">
        <f t="shared" si="2"/>
        <v>79</v>
      </c>
      <c r="AN29" s="130"/>
      <c r="AO29" s="130"/>
      <c r="AP29" s="130"/>
      <c r="AQ29" s="130"/>
      <c r="AR29" s="130"/>
      <c r="AS29" s="130"/>
      <c r="AT29" s="134"/>
    </row>
    <row r="30" spans="1:46" ht="15.75" customHeight="1">
      <c r="A30" s="76"/>
      <c r="B30" s="135" t="s">
        <v>78</v>
      </c>
      <c r="C30" s="123" t="s">
        <v>65</v>
      </c>
      <c r="D30" s="124">
        <v>26755</v>
      </c>
      <c r="E30" s="80">
        <v>1</v>
      </c>
      <c r="F30" s="80">
        <v>1</v>
      </c>
      <c r="G30" s="80">
        <v>1</v>
      </c>
      <c r="H30" s="80">
        <f>+'5表'!D19</f>
        <v>49</v>
      </c>
      <c r="I30" s="80"/>
      <c r="J30" s="80"/>
      <c r="K30" s="80"/>
      <c r="L30" s="80"/>
      <c r="M30" s="80"/>
      <c r="N30" s="80">
        <v>3</v>
      </c>
      <c r="O30" s="80"/>
      <c r="P30" s="80"/>
      <c r="Q30" s="80"/>
      <c r="R30" s="80"/>
      <c r="S30" s="80"/>
      <c r="T30" s="80">
        <v>3</v>
      </c>
      <c r="U30" s="80"/>
      <c r="V30" s="80"/>
      <c r="W30" s="80"/>
      <c r="X30" s="83"/>
      <c r="Y30" s="84">
        <v>2</v>
      </c>
      <c r="Z30" s="125">
        <v>113</v>
      </c>
      <c r="AA30" s="126"/>
      <c r="AB30" s="80"/>
      <c r="AC30" s="80"/>
      <c r="AD30" s="80"/>
      <c r="AE30" s="80"/>
      <c r="AF30" s="80"/>
      <c r="AG30" s="80"/>
      <c r="AH30" s="80"/>
      <c r="AI30" s="80"/>
      <c r="AJ30" s="80"/>
      <c r="AK30" s="80"/>
      <c r="AL30" s="80"/>
      <c r="AM30" s="80"/>
      <c r="AN30" s="80"/>
      <c r="AO30" s="80"/>
      <c r="AP30" s="80"/>
      <c r="AQ30" s="80"/>
      <c r="AR30" s="80"/>
      <c r="AS30" s="80"/>
      <c r="AT30" s="85"/>
    </row>
    <row r="31" spans="1:46" ht="15.75" customHeight="1">
      <c r="A31" s="76"/>
      <c r="B31" s="136"/>
      <c r="C31" s="109" t="s">
        <v>66</v>
      </c>
      <c r="D31" s="110"/>
      <c r="E31" s="111">
        <f t="shared" ref="E31:M31" si="11">SUM(E32:E34)</f>
        <v>0</v>
      </c>
      <c r="F31" s="111">
        <f t="shared" si="11"/>
        <v>0</v>
      </c>
      <c r="G31" s="111">
        <f t="shared" si="11"/>
        <v>0</v>
      </c>
      <c r="H31" s="111">
        <f t="shared" si="11"/>
        <v>0</v>
      </c>
      <c r="I31" s="111"/>
      <c r="J31" s="111">
        <f t="shared" si="11"/>
        <v>0</v>
      </c>
      <c r="K31" s="111">
        <f t="shared" si="11"/>
        <v>3</v>
      </c>
      <c r="L31" s="111">
        <f t="shared" si="11"/>
        <v>25</v>
      </c>
      <c r="M31" s="111">
        <f t="shared" si="11"/>
        <v>633</v>
      </c>
      <c r="N31" s="111"/>
      <c r="O31" s="111"/>
      <c r="P31" s="111"/>
      <c r="Q31" s="111"/>
      <c r="R31" s="111"/>
      <c r="S31" s="111"/>
      <c r="T31" s="111"/>
      <c r="U31" s="111">
        <f>SUM(U32:U34)</f>
        <v>12</v>
      </c>
      <c r="V31" s="111">
        <f>SUM(V32:V34)</f>
        <v>46</v>
      </c>
      <c r="W31" s="111">
        <f>SUM(W32:W34)</f>
        <v>10</v>
      </c>
      <c r="X31" s="83"/>
      <c r="Y31" s="112">
        <f t="shared" ref="Y31:AL31" si="12">SUM(Y32:Y34)</f>
        <v>0</v>
      </c>
      <c r="Z31" s="137">
        <f t="shared" si="12"/>
        <v>0</v>
      </c>
      <c r="AA31" s="138">
        <f t="shared" si="12"/>
        <v>472</v>
      </c>
      <c r="AB31" s="111">
        <f t="shared" si="12"/>
        <v>0</v>
      </c>
      <c r="AC31" s="111">
        <f t="shared" si="12"/>
        <v>0</v>
      </c>
      <c r="AD31" s="111">
        <f t="shared" si="12"/>
        <v>0</v>
      </c>
      <c r="AE31" s="111">
        <f t="shared" si="12"/>
        <v>207</v>
      </c>
      <c r="AF31" s="111">
        <f t="shared" si="12"/>
        <v>154</v>
      </c>
      <c r="AG31" s="111">
        <f t="shared" si="12"/>
        <v>0</v>
      </c>
      <c r="AH31" s="111">
        <f t="shared" si="12"/>
        <v>0</v>
      </c>
      <c r="AI31" s="111">
        <f t="shared" si="12"/>
        <v>0</v>
      </c>
      <c r="AJ31" s="111">
        <f t="shared" si="12"/>
        <v>0</v>
      </c>
      <c r="AK31" s="111">
        <f t="shared" si="12"/>
        <v>0</v>
      </c>
      <c r="AL31" s="111">
        <f t="shared" si="12"/>
        <v>0</v>
      </c>
      <c r="AM31" s="111">
        <f t="shared" si="2"/>
        <v>833</v>
      </c>
      <c r="AN31" s="111">
        <f t="shared" ref="AN31:AS31" si="13">SUM(AN32:AN34)</f>
        <v>17</v>
      </c>
      <c r="AO31" s="111">
        <f t="shared" si="13"/>
        <v>0</v>
      </c>
      <c r="AP31" s="111">
        <f t="shared" si="13"/>
        <v>14</v>
      </c>
      <c r="AQ31" s="111">
        <f t="shared" si="13"/>
        <v>0</v>
      </c>
      <c r="AR31" s="111">
        <f t="shared" si="13"/>
        <v>0</v>
      </c>
      <c r="AS31" s="111">
        <f t="shared" si="13"/>
        <v>0</v>
      </c>
      <c r="AT31" s="113">
        <f>SUM(AN31:AS31)</f>
        <v>31</v>
      </c>
    </row>
    <row r="32" spans="1:46" ht="15.75" customHeight="1">
      <c r="A32" s="76"/>
      <c r="B32" s="136"/>
      <c r="C32" s="115" t="s">
        <v>79</v>
      </c>
      <c r="D32" s="116"/>
      <c r="E32" s="86"/>
      <c r="F32" s="86"/>
      <c r="G32" s="86"/>
      <c r="H32" s="86"/>
      <c r="I32" s="86"/>
      <c r="J32" s="86"/>
      <c r="K32" s="86">
        <v>1</v>
      </c>
      <c r="L32" s="86">
        <v>15</v>
      </c>
      <c r="M32" s="86">
        <f>+'6表'!D34</f>
        <v>270</v>
      </c>
      <c r="N32" s="86"/>
      <c r="O32" s="86"/>
      <c r="P32" s="86"/>
      <c r="Q32" s="86"/>
      <c r="R32" s="86"/>
      <c r="S32" s="86"/>
      <c r="T32" s="86"/>
      <c r="U32" s="86">
        <v>3</v>
      </c>
      <c r="V32" s="86">
        <v>27</v>
      </c>
      <c r="W32" s="86">
        <v>8</v>
      </c>
      <c r="X32" s="83"/>
      <c r="Y32" s="93"/>
      <c r="Z32" s="139"/>
      <c r="AA32" s="140">
        <v>402</v>
      </c>
      <c r="AB32" s="86">
        <v>0</v>
      </c>
      <c r="AC32" s="86">
        <v>0</v>
      </c>
      <c r="AD32" s="86">
        <v>0</v>
      </c>
      <c r="AE32" s="86">
        <v>105</v>
      </c>
      <c r="AF32" s="86">
        <v>30</v>
      </c>
      <c r="AG32" s="86">
        <v>0</v>
      </c>
      <c r="AH32" s="86">
        <v>0</v>
      </c>
      <c r="AI32" s="86">
        <v>0</v>
      </c>
      <c r="AJ32" s="86">
        <v>0</v>
      </c>
      <c r="AK32" s="86">
        <v>0</v>
      </c>
      <c r="AL32" s="86">
        <v>0</v>
      </c>
      <c r="AM32" s="86">
        <f t="shared" si="2"/>
        <v>537</v>
      </c>
      <c r="AN32" s="86">
        <v>17</v>
      </c>
      <c r="AO32" s="86">
        <v>0</v>
      </c>
      <c r="AP32" s="86">
        <v>12</v>
      </c>
      <c r="AQ32" s="86">
        <v>0</v>
      </c>
      <c r="AR32" s="86">
        <v>0</v>
      </c>
      <c r="AS32" s="86">
        <v>0</v>
      </c>
      <c r="AT32" s="94">
        <f>SUM(AN32:AS32)</f>
        <v>29</v>
      </c>
    </row>
    <row r="33" spans="1:46" ht="15.75" customHeight="1">
      <c r="A33" s="76"/>
      <c r="B33" s="136"/>
      <c r="C33" s="115" t="s">
        <v>80</v>
      </c>
      <c r="D33" s="116"/>
      <c r="E33" s="86"/>
      <c r="F33" s="86"/>
      <c r="G33" s="86"/>
      <c r="H33" s="86"/>
      <c r="I33" s="86"/>
      <c r="J33" s="86"/>
      <c r="K33" s="86">
        <v>1</v>
      </c>
      <c r="L33" s="86">
        <v>5</v>
      </c>
      <c r="M33" s="86">
        <f>+'6表'!D35</f>
        <v>178</v>
      </c>
      <c r="N33" s="86"/>
      <c r="O33" s="86"/>
      <c r="P33" s="86"/>
      <c r="Q33" s="86"/>
      <c r="R33" s="86"/>
      <c r="S33" s="86"/>
      <c r="T33" s="86"/>
      <c r="U33" s="86">
        <v>7</v>
      </c>
      <c r="V33" s="86">
        <v>7</v>
      </c>
      <c r="W33" s="86">
        <v>0</v>
      </c>
      <c r="X33" s="83"/>
      <c r="Y33" s="93"/>
      <c r="Z33" s="139"/>
      <c r="AA33" s="140">
        <v>51</v>
      </c>
      <c r="AB33" s="86">
        <v>0</v>
      </c>
      <c r="AC33" s="86">
        <v>0</v>
      </c>
      <c r="AD33" s="86">
        <v>0</v>
      </c>
      <c r="AE33" s="86">
        <v>61</v>
      </c>
      <c r="AF33" s="86">
        <v>69</v>
      </c>
      <c r="AG33" s="86">
        <v>0</v>
      </c>
      <c r="AH33" s="86">
        <v>0</v>
      </c>
      <c r="AI33" s="86">
        <v>0</v>
      </c>
      <c r="AJ33" s="86">
        <v>0</v>
      </c>
      <c r="AK33" s="86">
        <v>0</v>
      </c>
      <c r="AL33" s="86">
        <v>0</v>
      </c>
      <c r="AM33" s="86">
        <f t="shared" si="2"/>
        <v>181</v>
      </c>
      <c r="AN33" s="86">
        <v>0</v>
      </c>
      <c r="AO33" s="86">
        <v>0</v>
      </c>
      <c r="AP33" s="86">
        <v>2</v>
      </c>
      <c r="AQ33" s="86">
        <v>0</v>
      </c>
      <c r="AR33" s="86">
        <v>0</v>
      </c>
      <c r="AS33" s="86">
        <v>0</v>
      </c>
      <c r="AT33" s="94">
        <f>SUM(AN33:AS33)</f>
        <v>2</v>
      </c>
    </row>
    <row r="34" spans="1:46" ht="15.75" customHeight="1">
      <c r="A34" s="127"/>
      <c r="B34" s="141"/>
      <c r="C34" s="121" t="s">
        <v>81</v>
      </c>
      <c r="D34" s="128"/>
      <c r="E34" s="129"/>
      <c r="F34" s="129"/>
      <c r="G34" s="129"/>
      <c r="H34" s="129"/>
      <c r="I34" s="129"/>
      <c r="J34" s="129"/>
      <c r="K34" s="129">
        <v>1</v>
      </c>
      <c r="L34" s="129">
        <v>5</v>
      </c>
      <c r="M34" s="129">
        <f>+'6表'!D36</f>
        <v>185</v>
      </c>
      <c r="N34" s="129"/>
      <c r="O34" s="129"/>
      <c r="P34" s="129"/>
      <c r="Q34" s="129"/>
      <c r="R34" s="129"/>
      <c r="S34" s="129"/>
      <c r="T34" s="129"/>
      <c r="U34" s="130">
        <v>2</v>
      </c>
      <c r="V34" s="129">
        <v>12</v>
      </c>
      <c r="W34" s="129">
        <v>2</v>
      </c>
      <c r="X34" s="83"/>
      <c r="Y34" s="129"/>
      <c r="Z34" s="142"/>
      <c r="AA34" s="143">
        <v>19</v>
      </c>
      <c r="AB34" s="129">
        <v>0</v>
      </c>
      <c r="AC34" s="129">
        <v>0</v>
      </c>
      <c r="AD34" s="129">
        <v>0</v>
      </c>
      <c r="AE34" s="129">
        <v>41</v>
      </c>
      <c r="AF34" s="129">
        <v>55</v>
      </c>
      <c r="AG34" s="129">
        <v>0</v>
      </c>
      <c r="AH34" s="129">
        <v>0</v>
      </c>
      <c r="AI34" s="129">
        <v>0</v>
      </c>
      <c r="AJ34" s="129">
        <v>0</v>
      </c>
      <c r="AK34" s="129">
        <v>0</v>
      </c>
      <c r="AL34" s="129">
        <v>0</v>
      </c>
      <c r="AM34" s="129">
        <f t="shared" si="2"/>
        <v>115</v>
      </c>
      <c r="AN34" s="129">
        <v>0</v>
      </c>
      <c r="AO34" s="129">
        <v>0</v>
      </c>
      <c r="AP34" s="129">
        <v>0</v>
      </c>
      <c r="AQ34" s="129">
        <v>0</v>
      </c>
      <c r="AR34" s="129">
        <v>0</v>
      </c>
      <c r="AS34" s="129">
        <v>0</v>
      </c>
      <c r="AT34" s="134">
        <v>0</v>
      </c>
    </row>
    <row r="35" spans="1:46" ht="15.75" customHeight="1">
      <c r="A35" s="76"/>
      <c r="B35" s="144" t="s">
        <v>82</v>
      </c>
      <c r="C35" s="123" t="s">
        <v>65</v>
      </c>
      <c r="D35" s="103">
        <v>26744</v>
      </c>
      <c r="E35" s="104">
        <v>1</v>
      </c>
      <c r="F35" s="104">
        <v>1</v>
      </c>
      <c r="G35" s="104">
        <v>2</v>
      </c>
      <c r="H35" s="104">
        <f>+'5表'!D20</f>
        <v>59</v>
      </c>
      <c r="I35" s="104"/>
      <c r="J35" s="104"/>
      <c r="K35" s="104"/>
      <c r="L35" s="104"/>
      <c r="M35" s="104"/>
      <c r="N35" s="104">
        <v>4</v>
      </c>
      <c r="O35" s="104"/>
      <c r="P35" s="104"/>
      <c r="Q35" s="104"/>
      <c r="R35" s="105"/>
      <c r="S35" s="104">
        <v>1</v>
      </c>
      <c r="T35" s="104">
        <v>4</v>
      </c>
      <c r="U35" s="104"/>
      <c r="V35" s="104"/>
      <c r="W35" s="104"/>
      <c r="X35" s="83"/>
      <c r="Y35" s="106">
        <v>5</v>
      </c>
      <c r="Z35" s="145">
        <v>51</v>
      </c>
      <c r="AA35" s="146"/>
      <c r="AB35" s="104"/>
      <c r="AC35" s="104"/>
      <c r="AD35" s="104"/>
      <c r="AE35" s="104"/>
      <c r="AF35" s="104"/>
      <c r="AG35" s="104"/>
      <c r="AH35" s="104"/>
      <c r="AI35" s="104"/>
      <c r="AJ35" s="104"/>
      <c r="AK35" s="104"/>
      <c r="AL35" s="104"/>
      <c r="AM35" s="104"/>
      <c r="AN35" s="104"/>
      <c r="AO35" s="104"/>
      <c r="AP35" s="104"/>
      <c r="AQ35" s="104"/>
      <c r="AR35" s="104"/>
      <c r="AS35" s="104"/>
      <c r="AT35" s="107"/>
    </row>
    <row r="36" spans="1:46" ht="15.75" customHeight="1">
      <c r="A36" s="127"/>
      <c r="B36" s="147"/>
      <c r="C36" s="109" t="s">
        <v>66</v>
      </c>
      <c r="D36" s="110"/>
      <c r="E36" s="111">
        <f t="shared" ref="E36:W36" si="14">SUM(E37:E38)</f>
        <v>0</v>
      </c>
      <c r="F36" s="111">
        <f t="shared" si="14"/>
        <v>0</v>
      </c>
      <c r="G36" s="111">
        <f t="shared" si="14"/>
        <v>0</v>
      </c>
      <c r="H36" s="111">
        <f t="shared" si="14"/>
        <v>0</v>
      </c>
      <c r="I36" s="111"/>
      <c r="J36" s="111">
        <f t="shared" si="14"/>
        <v>0</v>
      </c>
      <c r="K36" s="111">
        <f t="shared" si="14"/>
        <v>2</v>
      </c>
      <c r="L36" s="111">
        <f t="shared" si="14"/>
        <v>22</v>
      </c>
      <c r="M36" s="111">
        <f t="shared" si="14"/>
        <v>492</v>
      </c>
      <c r="N36" s="111"/>
      <c r="O36" s="111"/>
      <c r="P36" s="111"/>
      <c r="Q36" s="111"/>
      <c r="R36" s="111"/>
      <c r="S36" s="111"/>
      <c r="T36" s="111"/>
      <c r="U36" s="111">
        <f t="shared" si="14"/>
        <v>13</v>
      </c>
      <c r="V36" s="111">
        <f t="shared" si="14"/>
        <v>29</v>
      </c>
      <c r="W36" s="111">
        <f t="shared" si="14"/>
        <v>2</v>
      </c>
      <c r="X36" s="83"/>
      <c r="Y36" s="112">
        <f t="shared" ref="Y36:AS36" si="15">SUM(Y37:Y38)</f>
        <v>0</v>
      </c>
      <c r="Z36" s="137">
        <f t="shared" si="15"/>
        <v>0</v>
      </c>
      <c r="AA36" s="138">
        <f t="shared" si="15"/>
        <v>279</v>
      </c>
      <c r="AB36" s="111">
        <f t="shared" si="15"/>
        <v>0</v>
      </c>
      <c r="AC36" s="111">
        <f t="shared" si="15"/>
        <v>0</v>
      </c>
      <c r="AD36" s="111">
        <f t="shared" si="15"/>
        <v>2</v>
      </c>
      <c r="AE36" s="111">
        <f t="shared" si="15"/>
        <v>235</v>
      </c>
      <c r="AF36" s="111">
        <f t="shared" si="15"/>
        <v>49</v>
      </c>
      <c r="AG36" s="111">
        <f t="shared" si="15"/>
        <v>0</v>
      </c>
      <c r="AH36" s="111">
        <f t="shared" si="15"/>
        <v>0</v>
      </c>
      <c r="AI36" s="111">
        <f t="shared" si="15"/>
        <v>1</v>
      </c>
      <c r="AJ36" s="111">
        <f t="shared" si="15"/>
        <v>0</v>
      </c>
      <c r="AK36" s="111">
        <f t="shared" si="15"/>
        <v>0</v>
      </c>
      <c r="AL36" s="111">
        <f t="shared" si="15"/>
        <v>0</v>
      </c>
      <c r="AM36" s="111">
        <f t="shared" si="2"/>
        <v>566</v>
      </c>
      <c r="AN36" s="111">
        <f t="shared" si="15"/>
        <v>62</v>
      </c>
      <c r="AO36" s="111">
        <f t="shared" si="15"/>
        <v>0</v>
      </c>
      <c r="AP36" s="111">
        <f t="shared" si="15"/>
        <v>32</v>
      </c>
      <c r="AQ36" s="111">
        <f t="shared" si="15"/>
        <v>2</v>
      </c>
      <c r="AR36" s="111">
        <f t="shared" si="15"/>
        <v>0</v>
      </c>
      <c r="AS36" s="111">
        <f t="shared" si="15"/>
        <v>1</v>
      </c>
      <c r="AT36" s="113">
        <f>SUM(AN36:AS36)</f>
        <v>97</v>
      </c>
    </row>
    <row r="37" spans="1:46" ht="15.75" customHeight="1">
      <c r="A37" s="76"/>
      <c r="B37" s="147"/>
      <c r="C37" s="115" t="s">
        <v>83</v>
      </c>
      <c r="D37" s="116"/>
      <c r="E37" s="86"/>
      <c r="F37" s="86"/>
      <c r="G37" s="86"/>
      <c r="H37" s="86"/>
      <c r="I37" s="86"/>
      <c r="J37" s="86"/>
      <c r="K37" s="86">
        <v>1</v>
      </c>
      <c r="L37" s="86">
        <v>15</v>
      </c>
      <c r="M37" s="86">
        <f>+'6表'!D38</f>
        <v>391</v>
      </c>
      <c r="N37" s="86"/>
      <c r="O37" s="86"/>
      <c r="P37" s="86"/>
      <c r="Q37" s="86"/>
      <c r="R37" s="86"/>
      <c r="S37" s="86"/>
      <c r="T37" s="86"/>
      <c r="U37" s="86">
        <v>10</v>
      </c>
      <c r="V37" s="86">
        <v>25</v>
      </c>
      <c r="W37" s="86">
        <v>2</v>
      </c>
      <c r="X37" s="83"/>
      <c r="Y37" s="93"/>
      <c r="Z37" s="139"/>
      <c r="AA37" s="140">
        <v>209</v>
      </c>
      <c r="AB37" s="86">
        <v>0</v>
      </c>
      <c r="AC37" s="86">
        <v>0</v>
      </c>
      <c r="AD37" s="86">
        <v>1</v>
      </c>
      <c r="AE37" s="86">
        <v>171</v>
      </c>
      <c r="AF37" s="86">
        <v>41</v>
      </c>
      <c r="AG37" s="86">
        <v>0</v>
      </c>
      <c r="AH37" s="86">
        <v>0</v>
      </c>
      <c r="AI37" s="86">
        <v>0</v>
      </c>
      <c r="AJ37" s="86">
        <v>0</v>
      </c>
      <c r="AK37" s="86">
        <v>0</v>
      </c>
      <c r="AL37" s="86">
        <v>0</v>
      </c>
      <c r="AM37" s="86">
        <f t="shared" si="2"/>
        <v>422</v>
      </c>
      <c r="AN37" s="86">
        <v>37</v>
      </c>
      <c r="AO37" s="86">
        <v>0</v>
      </c>
      <c r="AP37" s="86">
        <v>25</v>
      </c>
      <c r="AQ37" s="86">
        <v>0</v>
      </c>
      <c r="AR37" s="86">
        <v>0</v>
      </c>
      <c r="AS37" s="86">
        <v>1</v>
      </c>
      <c r="AT37" s="94">
        <f t="shared" ref="AT37:AT48" si="16">SUM(AN37:AS37)</f>
        <v>63</v>
      </c>
    </row>
    <row r="38" spans="1:46" ht="15.75" customHeight="1">
      <c r="A38" s="127"/>
      <c r="B38" s="148"/>
      <c r="C38" s="121" t="s">
        <v>84</v>
      </c>
      <c r="D38" s="149"/>
      <c r="E38" s="150"/>
      <c r="F38" s="150"/>
      <c r="G38" s="150"/>
      <c r="H38" s="150"/>
      <c r="I38" s="150"/>
      <c r="J38" s="150"/>
      <c r="K38" s="150">
        <v>1</v>
      </c>
      <c r="L38" s="150">
        <v>7</v>
      </c>
      <c r="M38" s="150">
        <f>+'6表'!D39</f>
        <v>101</v>
      </c>
      <c r="N38" s="150"/>
      <c r="O38" s="150"/>
      <c r="P38" s="150"/>
      <c r="Q38" s="150"/>
      <c r="R38" s="150"/>
      <c r="S38" s="150"/>
      <c r="T38" s="150"/>
      <c r="U38" s="150">
        <v>3</v>
      </c>
      <c r="V38" s="150">
        <v>4</v>
      </c>
      <c r="W38" s="150">
        <v>0</v>
      </c>
      <c r="X38" s="83"/>
      <c r="Y38" s="151"/>
      <c r="Z38" s="152"/>
      <c r="AA38" s="153">
        <v>70</v>
      </c>
      <c r="AB38" s="150">
        <v>0</v>
      </c>
      <c r="AC38" s="150">
        <v>0</v>
      </c>
      <c r="AD38" s="150">
        <v>1</v>
      </c>
      <c r="AE38" s="150">
        <v>64</v>
      </c>
      <c r="AF38" s="150">
        <v>8</v>
      </c>
      <c r="AG38" s="150">
        <v>0</v>
      </c>
      <c r="AH38" s="150">
        <v>0</v>
      </c>
      <c r="AI38" s="150">
        <v>1</v>
      </c>
      <c r="AJ38" s="150">
        <v>0</v>
      </c>
      <c r="AK38" s="150">
        <v>0</v>
      </c>
      <c r="AL38" s="150">
        <v>0</v>
      </c>
      <c r="AM38" s="150">
        <f>SUM(AA38:AL38)</f>
        <v>144</v>
      </c>
      <c r="AN38" s="150">
        <v>25</v>
      </c>
      <c r="AO38" s="150">
        <v>0</v>
      </c>
      <c r="AP38" s="150">
        <v>7</v>
      </c>
      <c r="AQ38" s="150">
        <v>2</v>
      </c>
      <c r="AR38" s="150">
        <v>0</v>
      </c>
      <c r="AS38" s="150">
        <v>0</v>
      </c>
      <c r="AT38" s="154">
        <f t="shared" si="16"/>
        <v>34</v>
      </c>
    </row>
    <row r="39" spans="1:46" ht="15.75" customHeight="1">
      <c r="A39" s="76"/>
      <c r="B39" s="155" t="s">
        <v>85</v>
      </c>
      <c r="C39" s="123" t="s">
        <v>65</v>
      </c>
      <c r="D39" s="124">
        <v>26801</v>
      </c>
      <c r="E39" s="80">
        <v>1</v>
      </c>
      <c r="F39" s="80">
        <v>1</v>
      </c>
      <c r="G39" s="80">
        <v>1</v>
      </c>
      <c r="H39" s="80">
        <f>+'5表'!D21</f>
        <v>37</v>
      </c>
      <c r="I39" s="80"/>
      <c r="J39" s="80"/>
      <c r="K39" s="80"/>
      <c r="L39" s="80"/>
      <c r="M39" s="80"/>
      <c r="N39" s="80">
        <v>3</v>
      </c>
      <c r="O39" s="80"/>
      <c r="P39" s="80"/>
      <c r="Q39" s="80"/>
      <c r="R39" s="80">
        <v>2</v>
      </c>
      <c r="S39" s="80"/>
      <c r="T39" s="80">
        <v>3</v>
      </c>
      <c r="U39" s="80"/>
      <c r="V39" s="80"/>
      <c r="W39" s="80"/>
      <c r="X39" s="83"/>
      <c r="Y39" s="156">
        <v>1</v>
      </c>
      <c r="Z39" s="157">
        <v>18</v>
      </c>
      <c r="AA39" s="126"/>
      <c r="AB39" s="80"/>
      <c r="AC39" s="80"/>
      <c r="AD39" s="80"/>
      <c r="AE39" s="80"/>
      <c r="AF39" s="80"/>
      <c r="AG39" s="80"/>
      <c r="AH39" s="80"/>
      <c r="AI39" s="80"/>
      <c r="AJ39" s="80"/>
      <c r="AK39" s="80"/>
      <c r="AL39" s="80"/>
      <c r="AM39" s="80"/>
      <c r="AN39" s="80"/>
      <c r="AO39" s="80"/>
      <c r="AP39" s="80"/>
      <c r="AQ39" s="80"/>
      <c r="AR39" s="80"/>
      <c r="AS39" s="80"/>
      <c r="AT39" s="85"/>
    </row>
    <row r="40" spans="1:46" ht="15.75" customHeight="1">
      <c r="A40" s="76"/>
      <c r="B40" s="102"/>
      <c r="C40" s="109" t="s">
        <v>66</v>
      </c>
      <c r="D40" s="110"/>
      <c r="E40" s="111">
        <f t="shared" ref="E40:M40" si="17">SUM(E41:E44)</f>
        <v>0</v>
      </c>
      <c r="F40" s="111">
        <f t="shared" si="17"/>
        <v>0</v>
      </c>
      <c r="G40" s="111">
        <f t="shared" si="17"/>
        <v>0</v>
      </c>
      <c r="H40" s="111">
        <f>SUM(H41:H44)</f>
        <v>0</v>
      </c>
      <c r="I40" s="111"/>
      <c r="J40" s="111">
        <f t="shared" si="17"/>
        <v>0</v>
      </c>
      <c r="K40" s="111">
        <f t="shared" si="17"/>
        <v>4</v>
      </c>
      <c r="L40" s="111">
        <f t="shared" si="17"/>
        <v>24</v>
      </c>
      <c r="M40" s="111">
        <f t="shared" si="17"/>
        <v>731</v>
      </c>
      <c r="N40" s="111"/>
      <c r="O40" s="111"/>
      <c r="P40" s="111"/>
      <c r="Q40" s="111"/>
      <c r="R40" s="111"/>
      <c r="S40" s="111"/>
      <c r="T40" s="111"/>
      <c r="U40" s="111">
        <f>SUM(U41:U44)</f>
        <v>5</v>
      </c>
      <c r="V40" s="111">
        <f>SUM(V41:V44)</f>
        <v>42</v>
      </c>
      <c r="W40" s="111">
        <f>SUM(W41:W44)</f>
        <v>14</v>
      </c>
      <c r="X40" s="83"/>
      <c r="Y40" s="112">
        <v>0</v>
      </c>
      <c r="Z40" s="137">
        <f t="shared" ref="Z40:AS40" si="18">SUM(Z41:Z44)</f>
        <v>0</v>
      </c>
      <c r="AA40" s="138">
        <f t="shared" si="18"/>
        <v>226</v>
      </c>
      <c r="AB40" s="111">
        <f t="shared" si="18"/>
        <v>0</v>
      </c>
      <c r="AC40" s="111">
        <f t="shared" si="18"/>
        <v>3</v>
      </c>
      <c r="AD40" s="111">
        <f t="shared" si="18"/>
        <v>13</v>
      </c>
      <c r="AE40" s="111">
        <f t="shared" si="18"/>
        <v>346</v>
      </c>
      <c r="AF40" s="111">
        <f t="shared" si="18"/>
        <v>67</v>
      </c>
      <c r="AG40" s="111">
        <f t="shared" si="18"/>
        <v>0</v>
      </c>
      <c r="AH40" s="111">
        <f t="shared" si="18"/>
        <v>0</v>
      </c>
      <c r="AI40" s="111">
        <f t="shared" si="18"/>
        <v>0</v>
      </c>
      <c r="AJ40" s="111">
        <f t="shared" si="18"/>
        <v>0</v>
      </c>
      <c r="AK40" s="111">
        <f t="shared" si="18"/>
        <v>0</v>
      </c>
      <c r="AL40" s="111">
        <f t="shared" si="18"/>
        <v>0</v>
      </c>
      <c r="AM40" s="111">
        <f t="shared" si="2"/>
        <v>655</v>
      </c>
      <c r="AN40" s="111">
        <f t="shared" si="18"/>
        <v>38</v>
      </c>
      <c r="AO40" s="111">
        <f t="shared" si="18"/>
        <v>0</v>
      </c>
      <c r="AP40" s="111">
        <f t="shared" si="18"/>
        <v>15</v>
      </c>
      <c r="AQ40" s="111">
        <f t="shared" si="18"/>
        <v>0</v>
      </c>
      <c r="AR40" s="111">
        <f t="shared" si="18"/>
        <v>0</v>
      </c>
      <c r="AS40" s="111">
        <f t="shared" si="18"/>
        <v>16</v>
      </c>
      <c r="AT40" s="113">
        <f t="shared" si="16"/>
        <v>69</v>
      </c>
    </row>
    <row r="41" spans="1:46" ht="15.75" customHeight="1">
      <c r="A41" s="76"/>
      <c r="B41" s="102"/>
      <c r="C41" s="115" t="s">
        <v>86</v>
      </c>
      <c r="D41" s="116"/>
      <c r="E41" s="86"/>
      <c r="F41" s="86"/>
      <c r="G41" s="86"/>
      <c r="H41" s="86"/>
      <c r="I41" s="86"/>
      <c r="J41" s="86"/>
      <c r="K41" s="86">
        <v>1</v>
      </c>
      <c r="L41" s="86">
        <v>6</v>
      </c>
      <c r="M41" s="86">
        <f>+'6表'!D41</f>
        <v>187</v>
      </c>
      <c r="N41" s="86"/>
      <c r="O41" s="86"/>
      <c r="P41" s="86"/>
      <c r="Q41" s="86"/>
      <c r="R41" s="86"/>
      <c r="S41" s="86"/>
      <c r="T41" s="86"/>
      <c r="U41" s="86">
        <v>3</v>
      </c>
      <c r="V41" s="86">
        <v>13</v>
      </c>
      <c r="W41" s="86">
        <v>4</v>
      </c>
      <c r="X41" s="83"/>
      <c r="Y41" s="93"/>
      <c r="Z41" s="139"/>
      <c r="AA41" s="140">
        <v>110</v>
      </c>
      <c r="AB41" s="86">
        <v>0</v>
      </c>
      <c r="AC41" s="86">
        <v>0</v>
      </c>
      <c r="AD41" s="86">
        <v>2</v>
      </c>
      <c r="AE41" s="86">
        <v>90</v>
      </c>
      <c r="AF41" s="86">
        <v>5</v>
      </c>
      <c r="AG41" s="86">
        <v>0</v>
      </c>
      <c r="AH41" s="86">
        <v>0</v>
      </c>
      <c r="AI41" s="86">
        <v>0</v>
      </c>
      <c r="AJ41" s="86">
        <v>0</v>
      </c>
      <c r="AK41" s="86">
        <v>0</v>
      </c>
      <c r="AL41" s="86">
        <v>0</v>
      </c>
      <c r="AM41" s="86">
        <f t="shared" si="2"/>
        <v>207</v>
      </c>
      <c r="AN41" s="86">
        <v>10</v>
      </c>
      <c r="AO41" s="86">
        <v>0</v>
      </c>
      <c r="AP41" s="86">
        <v>4</v>
      </c>
      <c r="AQ41" s="86">
        <v>0</v>
      </c>
      <c r="AR41" s="86">
        <v>0</v>
      </c>
      <c r="AS41" s="86">
        <v>0</v>
      </c>
      <c r="AT41" s="94">
        <f t="shared" si="16"/>
        <v>14</v>
      </c>
    </row>
    <row r="42" spans="1:46" ht="15.75" customHeight="1">
      <c r="A42" s="76"/>
      <c r="B42" s="102"/>
      <c r="C42" s="115" t="s">
        <v>87</v>
      </c>
      <c r="D42" s="116"/>
      <c r="E42" s="86"/>
      <c r="F42" s="86"/>
      <c r="G42" s="86"/>
      <c r="H42" s="86"/>
      <c r="I42" s="86"/>
      <c r="J42" s="86"/>
      <c r="K42" s="86">
        <v>1</v>
      </c>
      <c r="L42" s="86">
        <v>7</v>
      </c>
      <c r="M42" s="86">
        <f>+'6表'!D42</f>
        <v>262</v>
      </c>
      <c r="N42" s="86"/>
      <c r="O42" s="86"/>
      <c r="P42" s="86"/>
      <c r="Q42" s="86"/>
      <c r="R42" s="86"/>
      <c r="S42" s="86"/>
      <c r="T42" s="86"/>
      <c r="U42" s="86">
        <v>0</v>
      </c>
      <c r="V42" s="86">
        <v>15</v>
      </c>
      <c r="W42" s="86">
        <v>1</v>
      </c>
      <c r="X42" s="83"/>
      <c r="Y42" s="93"/>
      <c r="Z42" s="139"/>
      <c r="AA42" s="140">
        <v>69</v>
      </c>
      <c r="AB42" s="86">
        <v>0</v>
      </c>
      <c r="AC42" s="86">
        <v>1</v>
      </c>
      <c r="AD42" s="86">
        <v>11</v>
      </c>
      <c r="AE42" s="86">
        <v>127</v>
      </c>
      <c r="AF42" s="86">
        <v>35</v>
      </c>
      <c r="AG42" s="86">
        <v>0</v>
      </c>
      <c r="AH42" s="86">
        <v>0</v>
      </c>
      <c r="AI42" s="86">
        <v>0</v>
      </c>
      <c r="AJ42" s="86">
        <v>0</v>
      </c>
      <c r="AK42" s="86">
        <v>0</v>
      </c>
      <c r="AL42" s="86">
        <v>0</v>
      </c>
      <c r="AM42" s="86">
        <f t="shared" si="2"/>
        <v>243</v>
      </c>
      <c r="AN42" s="86">
        <v>17</v>
      </c>
      <c r="AO42" s="86">
        <v>0</v>
      </c>
      <c r="AP42" s="86">
        <v>2</v>
      </c>
      <c r="AQ42" s="86">
        <v>0</v>
      </c>
      <c r="AR42" s="86">
        <v>0</v>
      </c>
      <c r="AS42" s="86">
        <v>16</v>
      </c>
      <c r="AT42" s="94">
        <f t="shared" si="16"/>
        <v>35</v>
      </c>
    </row>
    <row r="43" spans="1:46" ht="15.75" customHeight="1">
      <c r="A43" s="76"/>
      <c r="B43" s="102"/>
      <c r="C43" s="115" t="s">
        <v>88</v>
      </c>
      <c r="D43" s="116"/>
      <c r="E43" s="86"/>
      <c r="F43" s="86"/>
      <c r="G43" s="86"/>
      <c r="H43" s="86"/>
      <c r="I43" s="86"/>
      <c r="J43" s="86"/>
      <c r="K43" s="86">
        <v>1</v>
      </c>
      <c r="L43" s="86">
        <v>9</v>
      </c>
      <c r="M43" s="86">
        <f>+'6表'!D43</f>
        <v>237</v>
      </c>
      <c r="N43" s="86"/>
      <c r="O43" s="86"/>
      <c r="P43" s="86"/>
      <c r="Q43" s="86"/>
      <c r="R43" s="86"/>
      <c r="S43" s="86"/>
      <c r="T43" s="86"/>
      <c r="U43" s="86">
        <v>2</v>
      </c>
      <c r="V43" s="86">
        <v>9</v>
      </c>
      <c r="W43" s="86">
        <v>9</v>
      </c>
      <c r="X43" s="83"/>
      <c r="Y43" s="93"/>
      <c r="Z43" s="139"/>
      <c r="AA43" s="140">
        <v>47</v>
      </c>
      <c r="AB43" s="86">
        <v>0</v>
      </c>
      <c r="AC43" s="86">
        <v>1</v>
      </c>
      <c r="AD43" s="86">
        <v>0</v>
      </c>
      <c r="AE43" s="86">
        <v>103</v>
      </c>
      <c r="AF43" s="86">
        <v>27</v>
      </c>
      <c r="AG43" s="86">
        <v>0</v>
      </c>
      <c r="AH43" s="86">
        <v>0</v>
      </c>
      <c r="AI43" s="86">
        <v>0</v>
      </c>
      <c r="AJ43" s="86">
        <v>0</v>
      </c>
      <c r="AK43" s="86">
        <v>0</v>
      </c>
      <c r="AL43" s="86">
        <v>0</v>
      </c>
      <c r="AM43" s="86">
        <f t="shared" si="2"/>
        <v>178</v>
      </c>
      <c r="AN43" s="86">
        <v>11</v>
      </c>
      <c r="AO43" s="86">
        <v>0</v>
      </c>
      <c r="AP43" s="86">
        <v>7</v>
      </c>
      <c r="AQ43" s="86">
        <v>0</v>
      </c>
      <c r="AR43" s="86">
        <v>0</v>
      </c>
      <c r="AS43" s="86">
        <v>0</v>
      </c>
      <c r="AT43" s="94">
        <f t="shared" si="16"/>
        <v>18</v>
      </c>
    </row>
    <row r="44" spans="1:46" ht="15.75" customHeight="1">
      <c r="A44" s="76"/>
      <c r="B44" s="158"/>
      <c r="C44" s="121" t="s">
        <v>89</v>
      </c>
      <c r="D44" s="128"/>
      <c r="E44" s="129"/>
      <c r="F44" s="129"/>
      <c r="G44" s="129"/>
      <c r="H44" s="129"/>
      <c r="I44" s="129"/>
      <c r="J44" s="129"/>
      <c r="K44" s="129">
        <v>1</v>
      </c>
      <c r="L44" s="129">
        <v>2</v>
      </c>
      <c r="M44" s="129">
        <f>+'6表'!D44</f>
        <v>45</v>
      </c>
      <c r="N44" s="129"/>
      <c r="O44" s="129"/>
      <c r="P44" s="129"/>
      <c r="Q44" s="129"/>
      <c r="R44" s="129"/>
      <c r="S44" s="129"/>
      <c r="T44" s="129"/>
      <c r="U44" s="129">
        <v>0</v>
      </c>
      <c r="V44" s="129">
        <v>5</v>
      </c>
      <c r="W44" s="129">
        <v>0</v>
      </c>
      <c r="X44" s="83"/>
      <c r="Y44" s="129"/>
      <c r="Z44" s="142"/>
      <c r="AA44" s="143">
        <v>0</v>
      </c>
      <c r="AB44" s="129">
        <v>0</v>
      </c>
      <c r="AC44" s="129">
        <v>1</v>
      </c>
      <c r="AD44" s="129">
        <v>0</v>
      </c>
      <c r="AE44" s="129">
        <v>26</v>
      </c>
      <c r="AF44" s="129">
        <v>0</v>
      </c>
      <c r="AG44" s="129">
        <v>0</v>
      </c>
      <c r="AH44" s="129">
        <v>0</v>
      </c>
      <c r="AI44" s="129">
        <v>0</v>
      </c>
      <c r="AJ44" s="129">
        <v>0</v>
      </c>
      <c r="AK44" s="129">
        <v>0</v>
      </c>
      <c r="AL44" s="129">
        <v>0</v>
      </c>
      <c r="AM44" s="129">
        <f t="shared" si="2"/>
        <v>27</v>
      </c>
      <c r="AN44" s="129">
        <v>0</v>
      </c>
      <c r="AO44" s="129">
        <v>0</v>
      </c>
      <c r="AP44" s="129">
        <v>2</v>
      </c>
      <c r="AQ44" s="129">
        <v>0</v>
      </c>
      <c r="AR44" s="129">
        <v>0</v>
      </c>
      <c r="AS44" s="129">
        <v>0</v>
      </c>
      <c r="AT44" s="134">
        <f t="shared" si="16"/>
        <v>2</v>
      </c>
    </row>
    <row r="45" spans="1:46" ht="15.75" customHeight="1">
      <c r="A45" s="76"/>
      <c r="B45" s="155" t="s">
        <v>90</v>
      </c>
      <c r="C45" s="123" t="s">
        <v>65</v>
      </c>
      <c r="D45" s="103">
        <v>26816</v>
      </c>
      <c r="E45" s="104">
        <v>1</v>
      </c>
      <c r="F45" s="104">
        <v>2</v>
      </c>
      <c r="G45" s="104">
        <v>1</v>
      </c>
      <c r="H45" s="104">
        <f>+'5表'!D22</f>
        <v>75</v>
      </c>
      <c r="I45" s="104"/>
      <c r="J45" s="104">
        <f>+'5表'!F22</f>
        <v>1</v>
      </c>
      <c r="K45" s="104"/>
      <c r="L45" s="104"/>
      <c r="M45" s="104"/>
      <c r="N45" s="104">
        <v>5</v>
      </c>
      <c r="O45" s="104">
        <v>1</v>
      </c>
      <c r="P45" s="104"/>
      <c r="Q45" s="105"/>
      <c r="R45" s="105">
        <v>1</v>
      </c>
      <c r="S45" s="104"/>
      <c r="T45" s="104">
        <v>5</v>
      </c>
      <c r="U45" s="104"/>
      <c r="V45" s="104"/>
      <c r="W45" s="104"/>
      <c r="X45" s="83"/>
      <c r="Y45" s="159">
        <v>5</v>
      </c>
      <c r="Z45" s="160">
        <v>144</v>
      </c>
      <c r="AA45" s="146"/>
      <c r="AB45" s="104"/>
      <c r="AC45" s="104"/>
      <c r="AD45" s="104"/>
      <c r="AE45" s="104"/>
      <c r="AF45" s="104"/>
      <c r="AG45" s="104"/>
      <c r="AH45" s="104"/>
      <c r="AI45" s="104"/>
      <c r="AJ45" s="104"/>
      <c r="AK45" s="104"/>
      <c r="AL45" s="104"/>
      <c r="AM45" s="104"/>
      <c r="AN45" s="104"/>
      <c r="AO45" s="104"/>
      <c r="AP45" s="104"/>
      <c r="AQ45" s="104"/>
      <c r="AR45" s="104"/>
      <c r="AS45" s="104"/>
      <c r="AT45" s="107"/>
    </row>
    <row r="46" spans="1:46" ht="15.75" customHeight="1">
      <c r="A46" s="76"/>
      <c r="B46" s="102"/>
      <c r="C46" s="109" t="s">
        <v>66</v>
      </c>
      <c r="D46" s="110"/>
      <c r="E46" s="111">
        <f t="shared" ref="E46:M46" si="19">SUM(E47:E48)</f>
        <v>0</v>
      </c>
      <c r="F46" s="111">
        <f t="shared" si="19"/>
        <v>0</v>
      </c>
      <c r="G46" s="111">
        <f t="shared" si="19"/>
        <v>0</v>
      </c>
      <c r="H46" s="111">
        <f t="shared" si="19"/>
        <v>0</v>
      </c>
      <c r="I46" s="111"/>
      <c r="J46" s="111">
        <f t="shared" si="19"/>
        <v>0</v>
      </c>
      <c r="K46" s="111">
        <f t="shared" si="19"/>
        <v>2</v>
      </c>
      <c r="L46" s="111">
        <f t="shared" si="19"/>
        <v>31</v>
      </c>
      <c r="M46" s="111">
        <f t="shared" si="19"/>
        <v>880</v>
      </c>
      <c r="N46" s="111"/>
      <c r="O46" s="111"/>
      <c r="P46" s="111"/>
      <c r="Q46" s="111"/>
      <c r="R46" s="111"/>
      <c r="S46" s="111"/>
      <c r="T46" s="111"/>
      <c r="U46" s="111">
        <f>SUM(U47:U48)</f>
        <v>12</v>
      </c>
      <c r="V46" s="111">
        <f>SUM(V47:V48)</f>
        <v>50</v>
      </c>
      <c r="W46" s="111">
        <f>SUM(W47:W48)</f>
        <v>11</v>
      </c>
      <c r="X46" s="83"/>
      <c r="Y46" s="112">
        <f>SUM(Y47:Y48)</f>
        <v>0</v>
      </c>
      <c r="Z46" s="137">
        <f>SUM(Z47:Z48)</f>
        <v>0</v>
      </c>
      <c r="AA46" s="138">
        <f>SUM(AA47:AA48)</f>
        <v>288</v>
      </c>
      <c r="AB46" s="111">
        <f t="shared" ref="AB46:AK46" si="20">SUM(AB47:AB48)</f>
        <v>0</v>
      </c>
      <c r="AC46" s="111">
        <f t="shared" si="20"/>
        <v>1</v>
      </c>
      <c r="AD46" s="111">
        <f t="shared" si="20"/>
        <v>8</v>
      </c>
      <c r="AE46" s="111">
        <f t="shared" si="20"/>
        <v>255</v>
      </c>
      <c r="AF46" s="111">
        <f t="shared" si="20"/>
        <v>189</v>
      </c>
      <c r="AG46" s="111">
        <f t="shared" si="20"/>
        <v>0</v>
      </c>
      <c r="AH46" s="111">
        <f t="shared" si="20"/>
        <v>0</v>
      </c>
      <c r="AI46" s="111">
        <f t="shared" si="20"/>
        <v>0</v>
      </c>
      <c r="AJ46" s="111">
        <f t="shared" si="20"/>
        <v>3</v>
      </c>
      <c r="AK46" s="111">
        <f t="shared" si="20"/>
        <v>2</v>
      </c>
      <c r="AL46" s="111">
        <f>SUM(AL47:AL48)</f>
        <v>0</v>
      </c>
      <c r="AM46" s="111">
        <f t="shared" si="2"/>
        <v>746</v>
      </c>
      <c r="AN46" s="111">
        <f t="shared" ref="AN46:AS46" si="21">SUM(AN47:AN48)</f>
        <v>0</v>
      </c>
      <c r="AO46" s="111">
        <f t="shared" si="21"/>
        <v>0</v>
      </c>
      <c r="AP46" s="111">
        <f t="shared" si="21"/>
        <v>32</v>
      </c>
      <c r="AQ46" s="111">
        <f t="shared" si="21"/>
        <v>2</v>
      </c>
      <c r="AR46" s="111">
        <f t="shared" si="21"/>
        <v>0</v>
      </c>
      <c r="AS46" s="111">
        <f t="shared" si="21"/>
        <v>0</v>
      </c>
      <c r="AT46" s="113">
        <f t="shared" si="16"/>
        <v>34</v>
      </c>
    </row>
    <row r="47" spans="1:46" ht="15.75" customHeight="1">
      <c r="A47" s="76"/>
      <c r="B47" s="102"/>
      <c r="C47" s="115" t="s">
        <v>91</v>
      </c>
      <c r="D47" s="116"/>
      <c r="E47" s="86"/>
      <c r="F47" s="86"/>
      <c r="G47" s="86"/>
      <c r="H47" s="86"/>
      <c r="I47" s="86"/>
      <c r="J47" s="86"/>
      <c r="K47" s="86">
        <v>1</v>
      </c>
      <c r="L47" s="86">
        <v>17</v>
      </c>
      <c r="M47" s="86">
        <f>+'6表'!D46</f>
        <v>595</v>
      </c>
      <c r="N47" s="86"/>
      <c r="O47" s="86"/>
      <c r="P47" s="86"/>
      <c r="Q47" s="86"/>
      <c r="R47" s="86"/>
      <c r="S47" s="86"/>
      <c r="T47" s="86"/>
      <c r="U47" s="86">
        <v>8</v>
      </c>
      <c r="V47" s="86">
        <v>35</v>
      </c>
      <c r="W47" s="92">
        <v>11</v>
      </c>
      <c r="X47" s="83"/>
      <c r="Y47" s="93"/>
      <c r="Z47" s="139"/>
      <c r="AA47" s="140">
        <v>242</v>
      </c>
      <c r="AB47" s="86">
        <v>0</v>
      </c>
      <c r="AC47" s="86">
        <v>0</v>
      </c>
      <c r="AD47" s="86">
        <v>6</v>
      </c>
      <c r="AE47" s="86">
        <v>159</v>
      </c>
      <c r="AF47" s="86">
        <v>169</v>
      </c>
      <c r="AG47" s="86">
        <v>0</v>
      </c>
      <c r="AH47" s="86">
        <v>0</v>
      </c>
      <c r="AI47" s="86">
        <v>0</v>
      </c>
      <c r="AJ47" s="86">
        <v>0</v>
      </c>
      <c r="AK47" s="86">
        <v>0</v>
      </c>
      <c r="AL47" s="86">
        <v>0</v>
      </c>
      <c r="AM47" s="86">
        <f t="shared" si="2"/>
        <v>576</v>
      </c>
      <c r="AN47" s="86">
        <v>0</v>
      </c>
      <c r="AO47" s="86">
        <v>0</v>
      </c>
      <c r="AP47" s="86">
        <v>21</v>
      </c>
      <c r="AQ47" s="86">
        <v>2</v>
      </c>
      <c r="AR47" s="86">
        <v>0</v>
      </c>
      <c r="AS47" s="86">
        <v>0</v>
      </c>
      <c r="AT47" s="94">
        <f t="shared" si="16"/>
        <v>23</v>
      </c>
    </row>
    <row r="48" spans="1:46" ht="15.75" customHeight="1">
      <c r="A48" s="76"/>
      <c r="B48" s="158"/>
      <c r="C48" s="121" t="s">
        <v>92</v>
      </c>
      <c r="D48" s="116"/>
      <c r="E48" s="86"/>
      <c r="F48" s="86"/>
      <c r="G48" s="86"/>
      <c r="H48" s="86"/>
      <c r="I48" s="86"/>
      <c r="J48" s="86"/>
      <c r="K48" s="86">
        <v>1</v>
      </c>
      <c r="L48" s="86">
        <v>14</v>
      </c>
      <c r="M48" s="86">
        <f>+'6表'!D47</f>
        <v>285</v>
      </c>
      <c r="N48" s="86"/>
      <c r="O48" s="86"/>
      <c r="P48" s="86"/>
      <c r="Q48" s="86"/>
      <c r="R48" s="86"/>
      <c r="S48" s="86"/>
      <c r="T48" s="86"/>
      <c r="U48" s="86">
        <v>4</v>
      </c>
      <c r="V48" s="86">
        <v>15</v>
      </c>
      <c r="W48" s="92">
        <v>0</v>
      </c>
      <c r="X48" s="83"/>
      <c r="Y48" s="93"/>
      <c r="Z48" s="139"/>
      <c r="AA48" s="140">
        <v>46</v>
      </c>
      <c r="AB48" s="86">
        <v>0</v>
      </c>
      <c r="AC48" s="86">
        <v>1</v>
      </c>
      <c r="AD48" s="86">
        <v>2</v>
      </c>
      <c r="AE48" s="86">
        <v>96</v>
      </c>
      <c r="AF48" s="86">
        <v>20</v>
      </c>
      <c r="AG48" s="86">
        <v>0</v>
      </c>
      <c r="AH48" s="86">
        <v>0</v>
      </c>
      <c r="AI48" s="86">
        <v>0</v>
      </c>
      <c r="AJ48" s="86">
        <v>3</v>
      </c>
      <c r="AK48" s="86">
        <v>2</v>
      </c>
      <c r="AL48" s="86">
        <v>0</v>
      </c>
      <c r="AM48" s="86">
        <f t="shared" si="2"/>
        <v>170</v>
      </c>
      <c r="AN48" s="86">
        <v>0</v>
      </c>
      <c r="AO48" s="86">
        <v>0</v>
      </c>
      <c r="AP48" s="86">
        <v>11</v>
      </c>
      <c r="AQ48" s="86">
        <v>0</v>
      </c>
      <c r="AR48" s="86">
        <v>0</v>
      </c>
      <c r="AS48" s="86">
        <v>0</v>
      </c>
      <c r="AT48" s="94">
        <f t="shared" si="16"/>
        <v>11</v>
      </c>
    </row>
    <row r="49" spans="1:46" ht="15.75" customHeight="1">
      <c r="A49" s="76"/>
      <c r="B49" s="155" t="s">
        <v>93</v>
      </c>
      <c r="C49" s="123" t="s">
        <v>65</v>
      </c>
      <c r="D49" s="124">
        <v>27485</v>
      </c>
      <c r="E49" s="80">
        <v>1</v>
      </c>
      <c r="F49" s="80">
        <v>1</v>
      </c>
      <c r="G49" s="80">
        <v>2</v>
      </c>
      <c r="H49" s="82">
        <f>+'5表'!D23</f>
        <v>58</v>
      </c>
      <c r="I49" s="82"/>
      <c r="J49" s="82">
        <f>+'5表'!F23</f>
        <v>2</v>
      </c>
      <c r="K49" s="80"/>
      <c r="L49" s="80"/>
      <c r="M49" s="80"/>
      <c r="N49" s="80">
        <v>3</v>
      </c>
      <c r="O49" s="80"/>
      <c r="P49" s="80"/>
      <c r="Q49" s="80"/>
      <c r="R49" s="80"/>
      <c r="S49" s="80">
        <v>1</v>
      </c>
      <c r="T49" s="80">
        <v>6</v>
      </c>
      <c r="U49" s="80"/>
      <c r="V49" s="80"/>
      <c r="W49" s="80"/>
      <c r="X49" s="83"/>
      <c r="Y49" s="156">
        <v>7</v>
      </c>
      <c r="Z49" s="157">
        <v>52</v>
      </c>
      <c r="AA49" s="126"/>
      <c r="AB49" s="80"/>
      <c r="AC49" s="80"/>
      <c r="AD49" s="80"/>
      <c r="AE49" s="80"/>
      <c r="AF49" s="80"/>
      <c r="AG49" s="80"/>
      <c r="AH49" s="80"/>
      <c r="AI49" s="80"/>
      <c r="AJ49" s="80"/>
      <c r="AK49" s="80"/>
      <c r="AL49" s="80"/>
      <c r="AM49" s="80"/>
      <c r="AN49" s="80"/>
      <c r="AO49" s="80"/>
      <c r="AP49" s="80"/>
      <c r="AQ49" s="80"/>
      <c r="AR49" s="80"/>
      <c r="AS49" s="80"/>
      <c r="AT49" s="85"/>
    </row>
    <row r="50" spans="1:46" ht="15.75" customHeight="1">
      <c r="A50" s="76"/>
      <c r="B50" s="102"/>
      <c r="C50" s="109" t="s">
        <v>66</v>
      </c>
      <c r="D50" s="110"/>
      <c r="E50" s="111">
        <f t="shared" ref="E50:M50" si="22">SUM(E51:E53)</f>
        <v>0</v>
      </c>
      <c r="F50" s="111">
        <f t="shared" si="22"/>
        <v>0</v>
      </c>
      <c r="G50" s="111">
        <f t="shared" si="22"/>
        <v>0</v>
      </c>
      <c r="H50" s="111">
        <f t="shared" si="22"/>
        <v>0</v>
      </c>
      <c r="I50" s="111"/>
      <c r="J50" s="111">
        <f t="shared" si="22"/>
        <v>0</v>
      </c>
      <c r="K50" s="111">
        <f t="shared" si="22"/>
        <v>3</v>
      </c>
      <c r="L50" s="111">
        <f t="shared" si="22"/>
        <v>19</v>
      </c>
      <c r="M50" s="111">
        <f t="shared" si="22"/>
        <v>777</v>
      </c>
      <c r="N50" s="111"/>
      <c r="O50" s="111"/>
      <c r="P50" s="111"/>
      <c r="Q50" s="111"/>
      <c r="R50" s="111"/>
      <c r="S50" s="111"/>
      <c r="T50" s="111"/>
      <c r="U50" s="111">
        <f>SUM(U51:U53)</f>
        <v>8</v>
      </c>
      <c r="V50" s="111">
        <f>SUM(V51:V53)</f>
        <v>50</v>
      </c>
      <c r="W50" s="111">
        <f>SUM(W51:W53)</f>
        <v>13</v>
      </c>
      <c r="X50" s="83"/>
      <c r="Y50" s="112">
        <f>SUM(Y51:Y53)</f>
        <v>0</v>
      </c>
      <c r="Z50" s="137">
        <f>SUM(Z51:Z53)</f>
        <v>0</v>
      </c>
      <c r="AA50" s="138">
        <f>SUM(AA51:AA53)</f>
        <v>783</v>
      </c>
      <c r="AB50" s="111">
        <f>SUM(AB51:AB53)</f>
        <v>0</v>
      </c>
      <c r="AC50" s="111">
        <f t="shared" ref="AC50:AL50" si="23">SUM(AC51:AC53)</f>
        <v>0</v>
      </c>
      <c r="AD50" s="111">
        <f t="shared" si="23"/>
        <v>0</v>
      </c>
      <c r="AE50" s="111">
        <f t="shared" si="23"/>
        <v>44</v>
      </c>
      <c r="AF50" s="111">
        <f t="shared" si="23"/>
        <v>247</v>
      </c>
      <c r="AG50" s="111">
        <f t="shared" si="23"/>
        <v>0</v>
      </c>
      <c r="AH50" s="111">
        <f t="shared" si="23"/>
        <v>0</v>
      </c>
      <c r="AI50" s="111">
        <f t="shared" si="23"/>
        <v>0</v>
      </c>
      <c r="AJ50" s="111">
        <f t="shared" si="23"/>
        <v>0</v>
      </c>
      <c r="AK50" s="111">
        <f t="shared" si="23"/>
        <v>0</v>
      </c>
      <c r="AL50" s="111">
        <f t="shared" si="23"/>
        <v>0</v>
      </c>
      <c r="AM50" s="111">
        <f>SUM(AA50:AL50)</f>
        <v>1074</v>
      </c>
      <c r="AN50" s="161">
        <f t="shared" ref="AN50:AS50" si="24">SUM(AN51:AN53)</f>
        <v>54</v>
      </c>
      <c r="AO50" s="161">
        <f t="shared" si="24"/>
        <v>18</v>
      </c>
      <c r="AP50" s="161">
        <f t="shared" si="24"/>
        <v>27</v>
      </c>
      <c r="AQ50" s="161">
        <f t="shared" si="24"/>
        <v>20</v>
      </c>
      <c r="AR50" s="161">
        <f t="shared" si="24"/>
        <v>0</v>
      </c>
      <c r="AS50" s="161">
        <f t="shared" si="24"/>
        <v>0</v>
      </c>
      <c r="AT50" s="162">
        <f>SUM(AN50:AS50)</f>
        <v>119</v>
      </c>
    </row>
    <row r="51" spans="1:46" ht="15.75" customHeight="1">
      <c r="A51" s="76"/>
      <c r="B51" s="102"/>
      <c r="C51" s="115" t="s">
        <v>94</v>
      </c>
      <c r="D51" s="116"/>
      <c r="E51" s="86"/>
      <c r="F51" s="86"/>
      <c r="G51" s="86"/>
      <c r="H51" s="86"/>
      <c r="I51" s="86"/>
      <c r="J51" s="86"/>
      <c r="K51" s="86">
        <v>1</v>
      </c>
      <c r="L51" s="86">
        <v>8</v>
      </c>
      <c r="M51" s="86">
        <f>+'6表'!D49</f>
        <v>494</v>
      </c>
      <c r="N51" s="86"/>
      <c r="O51" s="86"/>
      <c r="P51" s="86"/>
      <c r="Q51" s="86"/>
      <c r="R51" s="86"/>
      <c r="S51" s="86"/>
      <c r="T51" s="86"/>
      <c r="U51" s="86">
        <v>7</v>
      </c>
      <c r="V51" s="86">
        <v>28</v>
      </c>
      <c r="W51" s="86">
        <v>12</v>
      </c>
      <c r="X51" s="83"/>
      <c r="Y51" s="93"/>
      <c r="Z51" s="139"/>
      <c r="AA51" s="120">
        <v>552</v>
      </c>
      <c r="AB51" s="92"/>
      <c r="AC51" s="92"/>
      <c r="AD51" s="92"/>
      <c r="AE51" s="92">
        <v>38</v>
      </c>
      <c r="AF51" s="92">
        <v>162</v>
      </c>
      <c r="AG51" s="92"/>
      <c r="AH51" s="92"/>
      <c r="AI51" s="92"/>
      <c r="AJ51" s="92"/>
      <c r="AK51" s="92"/>
      <c r="AL51" s="92"/>
      <c r="AM51" s="92">
        <f>SUM(AA51:AL51)</f>
        <v>752</v>
      </c>
      <c r="AN51" s="92">
        <v>12</v>
      </c>
      <c r="AO51" s="92">
        <v>7</v>
      </c>
      <c r="AP51" s="92">
        <v>19</v>
      </c>
      <c r="AQ51" s="92">
        <v>5</v>
      </c>
      <c r="AR51" s="92"/>
      <c r="AS51" s="92"/>
      <c r="AT51" s="94">
        <f>SUM(AN51:AS51)</f>
        <v>43</v>
      </c>
    </row>
    <row r="52" spans="1:46" ht="15.75" customHeight="1">
      <c r="A52" s="76"/>
      <c r="B52" s="102"/>
      <c r="C52" s="115" t="s">
        <v>95</v>
      </c>
      <c r="D52" s="116"/>
      <c r="E52" s="86"/>
      <c r="F52" s="86"/>
      <c r="G52" s="86"/>
      <c r="H52" s="86"/>
      <c r="I52" s="86"/>
      <c r="J52" s="86"/>
      <c r="K52" s="86">
        <v>1</v>
      </c>
      <c r="L52" s="86">
        <v>7</v>
      </c>
      <c r="M52" s="86">
        <f>+'6表'!D50</f>
        <v>232</v>
      </c>
      <c r="N52" s="86"/>
      <c r="O52" s="86"/>
      <c r="P52" s="86"/>
      <c r="Q52" s="86"/>
      <c r="R52" s="86"/>
      <c r="S52" s="86"/>
      <c r="T52" s="86"/>
      <c r="U52" s="86">
        <v>0</v>
      </c>
      <c r="V52" s="86">
        <v>18</v>
      </c>
      <c r="W52" s="86">
        <v>1</v>
      </c>
      <c r="X52" s="83"/>
      <c r="Y52" s="93"/>
      <c r="Z52" s="139"/>
      <c r="AA52" s="120">
        <v>136</v>
      </c>
      <c r="AB52" s="92"/>
      <c r="AC52" s="92"/>
      <c r="AD52" s="92"/>
      <c r="AE52" s="92">
        <v>6</v>
      </c>
      <c r="AF52" s="92">
        <v>56</v>
      </c>
      <c r="AG52" s="92"/>
      <c r="AH52" s="92"/>
      <c r="AI52" s="92"/>
      <c r="AJ52" s="92"/>
      <c r="AK52" s="92"/>
      <c r="AL52" s="92"/>
      <c r="AM52" s="92">
        <f>SUM(AA52:AL52)</f>
        <v>198</v>
      </c>
      <c r="AN52" s="92">
        <v>12</v>
      </c>
      <c r="AO52" s="92">
        <v>11</v>
      </c>
      <c r="AP52" s="92">
        <v>7</v>
      </c>
      <c r="AQ52" s="92">
        <v>5</v>
      </c>
      <c r="AR52" s="92"/>
      <c r="AS52" s="92"/>
      <c r="AT52" s="94">
        <f>SUM(AN52:AS52)</f>
        <v>35</v>
      </c>
    </row>
    <row r="53" spans="1:46" ht="15.75" customHeight="1">
      <c r="A53" s="76"/>
      <c r="B53" s="158"/>
      <c r="C53" s="115" t="s">
        <v>96</v>
      </c>
      <c r="D53" s="128"/>
      <c r="E53" s="129"/>
      <c r="F53" s="129"/>
      <c r="G53" s="129"/>
      <c r="H53" s="129"/>
      <c r="I53" s="129"/>
      <c r="J53" s="129"/>
      <c r="K53" s="129">
        <v>1</v>
      </c>
      <c r="L53" s="129">
        <v>4</v>
      </c>
      <c r="M53" s="129">
        <f>+'6表'!D51</f>
        <v>51</v>
      </c>
      <c r="N53" s="129"/>
      <c r="O53" s="129"/>
      <c r="P53" s="129"/>
      <c r="Q53" s="129"/>
      <c r="R53" s="129"/>
      <c r="S53" s="129"/>
      <c r="T53" s="129"/>
      <c r="U53" s="129">
        <v>1</v>
      </c>
      <c r="V53" s="129">
        <v>4</v>
      </c>
      <c r="W53" s="129">
        <v>0</v>
      </c>
      <c r="X53" s="83"/>
      <c r="Y53" s="163"/>
      <c r="Z53" s="142"/>
      <c r="AA53" s="133">
        <v>95</v>
      </c>
      <c r="AB53" s="130"/>
      <c r="AC53" s="130"/>
      <c r="AD53" s="130"/>
      <c r="AE53" s="130"/>
      <c r="AF53" s="130">
        <v>29</v>
      </c>
      <c r="AG53" s="130"/>
      <c r="AH53" s="130"/>
      <c r="AI53" s="130"/>
      <c r="AJ53" s="130"/>
      <c r="AK53" s="130"/>
      <c r="AL53" s="130"/>
      <c r="AM53" s="130">
        <f>SUM(AA53:AL53)</f>
        <v>124</v>
      </c>
      <c r="AN53" s="130">
        <v>30</v>
      </c>
      <c r="AO53" s="130"/>
      <c r="AP53" s="130">
        <v>1</v>
      </c>
      <c r="AQ53" s="130">
        <v>10</v>
      </c>
      <c r="AR53" s="130"/>
      <c r="AS53" s="130"/>
      <c r="AT53" s="134">
        <f>SUM(AN53:AS53)</f>
        <v>41</v>
      </c>
    </row>
    <row r="54" spans="1:46" ht="15.75" customHeight="1">
      <c r="A54" s="76"/>
      <c r="B54" s="164" t="s">
        <v>97</v>
      </c>
      <c r="C54" s="165"/>
      <c r="D54" s="166"/>
      <c r="E54" s="66">
        <f t="shared" ref="E54:W54" si="25">SUM(E49:E50,E45:E46,E39:E40,E35:E36,E30:E31,E23:E24,E16:E17)</f>
        <v>7</v>
      </c>
      <c r="F54" s="66">
        <f t="shared" si="25"/>
        <v>9</v>
      </c>
      <c r="G54" s="66">
        <f t="shared" si="25"/>
        <v>11</v>
      </c>
      <c r="H54" s="66">
        <f t="shared" si="25"/>
        <v>445</v>
      </c>
      <c r="I54" s="66"/>
      <c r="J54" s="66">
        <f t="shared" si="25"/>
        <v>3</v>
      </c>
      <c r="K54" s="66">
        <f t="shared" si="25"/>
        <v>24</v>
      </c>
      <c r="L54" s="66">
        <f t="shared" si="25"/>
        <v>167</v>
      </c>
      <c r="M54" s="66">
        <f>SUM(M50,M46,M40,M36,M31,M24,M17)</f>
        <v>4945</v>
      </c>
      <c r="N54" s="66">
        <f t="shared" si="25"/>
        <v>24</v>
      </c>
      <c r="O54" s="66">
        <f t="shared" si="25"/>
        <v>1</v>
      </c>
      <c r="P54" s="66">
        <f t="shared" si="25"/>
        <v>0</v>
      </c>
      <c r="Q54" s="66">
        <f t="shared" si="25"/>
        <v>0</v>
      </c>
      <c r="R54" s="66">
        <f t="shared" si="25"/>
        <v>3</v>
      </c>
      <c r="S54" s="66">
        <f t="shared" si="25"/>
        <v>4</v>
      </c>
      <c r="T54" s="66">
        <f t="shared" si="25"/>
        <v>32</v>
      </c>
      <c r="U54" s="66">
        <f t="shared" si="25"/>
        <v>88</v>
      </c>
      <c r="V54" s="66">
        <f t="shared" si="25"/>
        <v>299</v>
      </c>
      <c r="W54" s="66">
        <f t="shared" si="25"/>
        <v>59</v>
      </c>
      <c r="X54" s="83"/>
      <c r="Y54" s="66">
        <f>SUM(Y49:Y50,Y45:Y46,Y39:Y40,Y35:Y36,Y30:Y31,Y23:Y24,Y16:Y17)</f>
        <v>27</v>
      </c>
      <c r="Z54" s="74">
        <f t="shared" ref="Z54:AT54" si="26">SUM(Z49:Z50,Z45:Z46,Z39:Z40,Z35:Z36,Z30:Z31,Z23:Z24,Z16:Z17)</f>
        <v>511</v>
      </c>
      <c r="AA54" s="73">
        <f t="shared" si="26"/>
        <v>2883</v>
      </c>
      <c r="AB54" s="66">
        <f t="shared" si="26"/>
        <v>41</v>
      </c>
      <c r="AC54" s="66">
        <f t="shared" si="26"/>
        <v>6</v>
      </c>
      <c r="AD54" s="66">
        <f t="shared" si="26"/>
        <v>40</v>
      </c>
      <c r="AE54" s="66">
        <f t="shared" si="26"/>
        <v>1635</v>
      </c>
      <c r="AF54" s="66">
        <f t="shared" si="26"/>
        <v>1068</v>
      </c>
      <c r="AG54" s="66">
        <f t="shared" si="26"/>
        <v>21</v>
      </c>
      <c r="AH54" s="66">
        <f t="shared" si="26"/>
        <v>0</v>
      </c>
      <c r="AI54" s="66">
        <f t="shared" si="26"/>
        <v>2</v>
      </c>
      <c r="AJ54" s="66">
        <f t="shared" si="26"/>
        <v>11</v>
      </c>
      <c r="AK54" s="66">
        <f t="shared" si="26"/>
        <v>3</v>
      </c>
      <c r="AL54" s="66">
        <f t="shared" si="26"/>
        <v>0</v>
      </c>
      <c r="AM54" s="66">
        <f t="shared" si="2"/>
        <v>5710</v>
      </c>
      <c r="AN54" s="66">
        <f t="shared" si="26"/>
        <v>191</v>
      </c>
      <c r="AO54" s="66">
        <f>SUM(AO49:AO50,AO45:AO46,AO39:AO40,AO35:AO36,AO30:AO31,AO23:AO24,AO16:AO17)</f>
        <v>23</v>
      </c>
      <c r="AP54" s="66">
        <f>SUM(AP49:AP50,AP45:AP46,AP39:AP40,AP35:AP36,AP30:AP31,AP23:AP24,AP16:AP17)</f>
        <v>134</v>
      </c>
      <c r="AQ54" s="66">
        <f t="shared" si="26"/>
        <v>24</v>
      </c>
      <c r="AR54" s="66">
        <f t="shared" si="26"/>
        <v>0</v>
      </c>
      <c r="AS54" s="66">
        <f t="shared" si="26"/>
        <v>51</v>
      </c>
      <c r="AT54" s="74">
        <f t="shared" si="26"/>
        <v>423</v>
      </c>
    </row>
    <row r="55" spans="1:46" ht="15.75" customHeight="1">
      <c r="A55" s="167"/>
      <c r="B55" s="168" t="s">
        <v>22</v>
      </c>
      <c r="C55" s="115" t="s">
        <v>98</v>
      </c>
      <c r="D55" s="169"/>
      <c r="E55" s="80"/>
      <c r="F55" s="80"/>
      <c r="G55" s="80"/>
      <c r="H55" s="80"/>
      <c r="I55" s="80"/>
      <c r="J55" s="80"/>
      <c r="K55" s="80">
        <v>1</v>
      </c>
      <c r="L55" s="80">
        <v>2</v>
      </c>
      <c r="M55" s="80">
        <f>+'6表'!D53</f>
        <v>98</v>
      </c>
      <c r="N55" s="80"/>
      <c r="O55" s="80"/>
      <c r="P55" s="80"/>
      <c r="Q55" s="80"/>
      <c r="R55" s="80"/>
      <c r="S55" s="80"/>
      <c r="T55" s="80"/>
      <c r="U55" s="80">
        <v>2</v>
      </c>
      <c r="V55" s="80">
        <v>11</v>
      </c>
      <c r="W55" s="80">
        <v>0</v>
      </c>
      <c r="X55" s="83"/>
      <c r="Y55" s="80"/>
      <c r="Z55" s="125"/>
      <c r="AA55" s="126">
        <v>12</v>
      </c>
      <c r="AB55" s="80">
        <v>0</v>
      </c>
      <c r="AC55" s="80">
        <v>1</v>
      </c>
      <c r="AD55" s="80">
        <v>0</v>
      </c>
      <c r="AE55" s="80">
        <v>35</v>
      </c>
      <c r="AF55" s="80">
        <v>10</v>
      </c>
      <c r="AG55" s="80">
        <v>1</v>
      </c>
      <c r="AH55" s="80">
        <v>0</v>
      </c>
      <c r="AI55" s="80">
        <v>0</v>
      </c>
      <c r="AJ55" s="80">
        <v>0</v>
      </c>
      <c r="AK55" s="80">
        <v>0</v>
      </c>
      <c r="AL55" s="80">
        <v>0</v>
      </c>
      <c r="AM55" s="80">
        <f t="shared" si="2"/>
        <v>59</v>
      </c>
      <c r="AN55" s="80">
        <v>0</v>
      </c>
      <c r="AO55" s="80">
        <v>0</v>
      </c>
      <c r="AP55" s="80">
        <v>0</v>
      </c>
      <c r="AQ55" s="80">
        <v>0</v>
      </c>
      <c r="AR55" s="80">
        <v>0</v>
      </c>
      <c r="AS55" s="80">
        <v>1</v>
      </c>
      <c r="AT55" s="85">
        <f>SUM(AN55:AS55)</f>
        <v>1</v>
      </c>
    </row>
    <row r="56" spans="1:46" ht="15.75" customHeight="1">
      <c r="A56" s="170"/>
      <c r="B56" s="171"/>
      <c r="C56" s="172" t="s">
        <v>99</v>
      </c>
      <c r="D56" s="128"/>
      <c r="E56" s="129"/>
      <c r="F56" s="129"/>
      <c r="G56" s="129"/>
      <c r="H56" s="129"/>
      <c r="I56" s="129"/>
      <c r="J56" s="129"/>
      <c r="K56" s="129">
        <v>1</v>
      </c>
      <c r="L56" s="129">
        <v>3</v>
      </c>
      <c r="M56" s="129">
        <f>+'6表'!D54</f>
        <v>80</v>
      </c>
      <c r="N56" s="129"/>
      <c r="O56" s="129"/>
      <c r="P56" s="129"/>
      <c r="Q56" s="129"/>
      <c r="R56" s="129"/>
      <c r="S56" s="129"/>
      <c r="T56" s="129"/>
      <c r="U56" s="129">
        <v>5</v>
      </c>
      <c r="V56" s="129">
        <v>2</v>
      </c>
      <c r="W56" s="130">
        <v>0</v>
      </c>
      <c r="X56" s="83"/>
      <c r="Y56" s="129"/>
      <c r="Z56" s="142"/>
      <c r="AA56" s="143">
        <v>116</v>
      </c>
      <c r="AB56" s="129">
        <v>0</v>
      </c>
      <c r="AC56" s="129">
        <v>0</v>
      </c>
      <c r="AD56" s="129">
        <v>0</v>
      </c>
      <c r="AE56" s="129">
        <v>55</v>
      </c>
      <c r="AF56" s="129">
        <v>31</v>
      </c>
      <c r="AG56" s="129">
        <v>0</v>
      </c>
      <c r="AH56" s="129">
        <v>0</v>
      </c>
      <c r="AI56" s="129">
        <v>0</v>
      </c>
      <c r="AJ56" s="129">
        <v>0</v>
      </c>
      <c r="AK56" s="129">
        <v>0</v>
      </c>
      <c r="AL56" s="129">
        <v>0</v>
      </c>
      <c r="AM56" s="129">
        <f t="shared" si="2"/>
        <v>202</v>
      </c>
      <c r="AN56" s="129">
        <v>0</v>
      </c>
      <c r="AO56" s="129">
        <v>0</v>
      </c>
      <c r="AP56" s="129">
        <v>3</v>
      </c>
      <c r="AQ56" s="129">
        <v>1</v>
      </c>
      <c r="AR56" s="129">
        <v>0</v>
      </c>
      <c r="AS56" s="129">
        <v>0</v>
      </c>
      <c r="AT56" s="134">
        <f>SUM(AN56:AS56)</f>
        <v>4</v>
      </c>
    </row>
    <row r="57" spans="1:46">
      <c r="X57" s="173"/>
    </row>
    <row r="58" spans="1:46">
      <c r="X58" s="173"/>
    </row>
    <row r="59" spans="1:46">
      <c r="X59" s="173"/>
    </row>
    <row r="60" spans="1:46">
      <c r="X60" s="173"/>
    </row>
  </sheetData>
  <mergeCells count="68">
    <mergeCell ref="B45:B48"/>
    <mergeCell ref="C46:D46"/>
    <mergeCell ref="B49:B53"/>
    <mergeCell ref="C50:D50"/>
    <mergeCell ref="B54:D54"/>
    <mergeCell ref="B55:B56"/>
    <mergeCell ref="B30:B34"/>
    <mergeCell ref="C31:D31"/>
    <mergeCell ref="B35:B38"/>
    <mergeCell ref="C36:D36"/>
    <mergeCell ref="B39:B44"/>
    <mergeCell ref="C40:D40"/>
    <mergeCell ref="B7:B15"/>
    <mergeCell ref="C15:D15"/>
    <mergeCell ref="B16:B22"/>
    <mergeCell ref="C17:D17"/>
    <mergeCell ref="B23:B29"/>
    <mergeCell ref="C24:D24"/>
    <mergeCell ref="AP4:AP5"/>
    <mergeCell ref="AQ4:AQ5"/>
    <mergeCell ref="AR4:AR5"/>
    <mergeCell ref="AS4:AS5"/>
    <mergeCell ref="AT4:AT5"/>
    <mergeCell ref="B6:D6"/>
    <mergeCell ref="AC4:AF4"/>
    <mergeCell ref="AG4:AG5"/>
    <mergeCell ref="AH4:AK4"/>
    <mergeCell ref="AL4:AL5"/>
    <mergeCell ref="AN4:AN5"/>
    <mergeCell ref="AO4:AO5"/>
    <mergeCell ref="R4:R5"/>
    <mergeCell ref="S4:S5"/>
    <mergeCell ref="T4:T5"/>
    <mergeCell ref="U4:U5"/>
    <mergeCell ref="V4:V5"/>
    <mergeCell ref="W4:W5"/>
    <mergeCell ref="L4:L5"/>
    <mergeCell ref="M4:M5"/>
    <mergeCell ref="N4:N5"/>
    <mergeCell ref="O4:O5"/>
    <mergeCell ref="P4:P5"/>
    <mergeCell ref="Q4:Q5"/>
    <mergeCell ref="E4:E5"/>
    <mergeCell ref="F4:F5"/>
    <mergeCell ref="G4:G5"/>
    <mergeCell ref="H4:I4"/>
    <mergeCell ref="J4:J5"/>
    <mergeCell ref="K4:K5"/>
    <mergeCell ref="Y3:Z3"/>
    <mergeCell ref="AA3:AB3"/>
    <mergeCell ref="AC3:AG3"/>
    <mergeCell ref="AH3:AL3"/>
    <mergeCell ref="AM3:AM5"/>
    <mergeCell ref="AN3:AT3"/>
    <mergeCell ref="Y4:Y5"/>
    <mergeCell ref="Z4:Z5"/>
    <mergeCell ref="AA4:AA5"/>
    <mergeCell ref="AB4:AB5"/>
    <mergeCell ref="A2:A5"/>
    <mergeCell ref="B2:C5"/>
    <mergeCell ref="E2:G3"/>
    <mergeCell ref="H2:M2"/>
    <mergeCell ref="N2:W2"/>
    <mergeCell ref="AA2:AT2"/>
    <mergeCell ref="H3:J3"/>
    <mergeCell ref="K3:M3"/>
    <mergeCell ref="N3:T3"/>
    <mergeCell ref="U3:W3"/>
  </mergeCells>
  <phoneticPr fontId="1"/>
  <printOptions horizontalCentered="1"/>
  <pageMargins left="0.39370078740157483" right="0.39370078740157483" top="0.39370078740157483" bottom="0.39370078740157483" header="0.19685039370078741" footer="0"/>
  <pageSetup paperSize="8" scale="9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tabColor rgb="FF92D050"/>
  </sheetPr>
  <dimension ref="B1:AS25"/>
  <sheetViews>
    <sheetView zoomScale="75" zoomScaleNormal="75" workbookViewId="0">
      <pane xSplit="5" ySplit="4" topLeftCell="F5" activePane="bottomRight" state="frozen"/>
      <selection activeCell="W25" sqref="W25"/>
      <selection pane="topRight" activeCell="W25" sqref="W25"/>
      <selection pane="bottomLeft" activeCell="W25" sqref="W25"/>
      <selection pane="bottomRight" activeCell="W25" sqref="W25"/>
    </sheetView>
  </sheetViews>
  <sheetFormatPr defaultRowHeight="12"/>
  <cols>
    <col min="1" max="1" width="1.125" style="204" customWidth="1"/>
    <col min="2" max="2" width="3.625" style="204" customWidth="1"/>
    <col min="3" max="3" width="20.625" style="247" customWidth="1"/>
    <col min="4" max="4" width="6.625" style="204" customWidth="1"/>
    <col min="5" max="5" width="7.625" style="204" customWidth="1"/>
    <col min="6" max="7" width="5.625" style="204" customWidth="1"/>
    <col min="8" max="9" width="5.125" style="204" customWidth="1"/>
    <col min="10" max="10" width="5.625" style="204" customWidth="1"/>
    <col min="11" max="11" width="7" style="204" bestFit="1" customWidth="1"/>
    <col min="12" max="12" width="6.125" style="204" customWidth="1"/>
    <col min="13" max="13" width="7.25" style="204" customWidth="1"/>
    <col min="14" max="14" width="5.625" style="204" customWidth="1"/>
    <col min="15" max="15" width="5.75" style="204" customWidth="1"/>
    <col min="16" max="16" width="15.625" style="248" customWidth="1"/>
    <col min="17" max="27" width="5.625" style="204" customWidth="1"/>
    <col min="28" max="28" width="6.125" style="204" customWidth="1"/>
    <col min="29" max="31" width="5.625" style="204" customWidth="1"/>
    <col min="32" max="32" width="5.75" style="204" customWidth="1"/>
    <col min="33" max="256" width="9" style="204"/>
    <col min="257" max="257" width="1.125" style="204" customWidth="1"/>
    <col min="258" max="258" width="3.625" style="204" customWidth="1"/>
    <col min="259" max="259" width="20.625" style="204" customWidth="1"/>
    <col min="260" max="260" width="6.625" style="204" customWidth="1"/>
    <col min="261" max="261" width="7.625" style="204" customWidth="1"/>
    <col min="262" max="263" width="5.625" style="204" customWidth="1"/>
    <col min="264" max="265" width="5.125" style="204" customWidth="1"/>
    <col min="266" max="266" width="5.625" style="204" customWidth="1"/>
    <col min="267" max="267" width="7" style="204" bestFit="1" customWidth="1"/>
    <col min="268" max="268" width="6.125" style="204" customWidth="1"/>
    <col min="269" max="269" width="7.25" style="204" customWidth="1"/>
    <col min="270" max="270" width="5.625" style="204" customWidth="1"/>
    <col min="271" max="271" width="5.75" style="204" customWidth="1"/>
    <col min="272" max="272" width="15.625" style="204" customWidth="1"/>
    <col min="273" max="283" width="5.625" style="204" customWidth="1"/>
    <col min="284" max="284" width="6.125" style="204" customWidth="1"/>
    <col min="285" max="287" width="5.625" style="204" customWidth="1"/>
    <col min="288" max="288" width="5.75" style="204" customWidth="1"/>
    <col min="289" max="512" width="9" style="204"/>
    <col min="513" max="513" width="1.125" style="204" customWidth="1"/>
    <col min="514" max="514" width="3.625" style="204" customWidth="1"/>
    <col min="515" max="515" width="20.625" style="204" customWidth="1"/>
    <col min="516" max="516" width="6.625" style="204" customWidth="1"/>
    <col min="517" max="517" width="7.625" style="204" customWidth="1"/>
    <col min="518" max="519" width="5.625" style="204" customWidth="1"/>
    <col min="520" max="521" width="5.125" style="204" customWidth="1"/>
    <col min="522" max="522" width="5.625" style="204" customWidth="1"/>
    <col min="523" max="523" width="7" style="204" bestFit="1" customWidth="1"/>
    <col min="524" max="524" width="6.125" style="204" customWidth="1"/>
    <col min="525" max="525" width="7.25" style="204" customWidth="1"/>
    <col min="526" max="526" width="5.625" style="204" customWidth="1"/>
    <col min="527" max="527" width="5.75" style="204" customWidth="1"/>
    <col min="528" max="528" width="15.625" style="204" customWidth="1"/>
    <col min="529" max="539" width="5.625" style="204" customWidth="1"/>
    <col min="540" max="540" width="6.125" style="204" customWidth="1"/>
    <col min="541" max="543" width="5.625" style="204" customWidth="1"/>
    <col min="544" max="544" width="5.75" style="204" customWidth="1"/>
    <col min="545" max="768" width="9" style="204"/>
    <col min="769" max="769" width="1.125" style="204" customWidth="1"/>
    <col min="770" max="770" width="3.625" style="204" customWidth="1"/>
    <col min="771" max="771" width="20.625" style="204" customWidth="1"/>
    <col min="772" max="772" width="6.625" style="204" customWidth="1"/>
    <col min="773" max="773" width="7.625" style="204" customWidth="1"/>
    <col min="774" max="775" width="5.625" style="204" customWidth="1"/>
    <col min="776" max="777" width="5.125" style="204" customWidth="1"/>
    <col min="778" max="778" width="5.625" style="204" customWidth="1"/>
    <col min="779" max="779" width="7" style="204" bestFit="1" customWidth="1"/>
    <col min="780" max="780" width="6.125" style="204" customWidth="1"/>
    <col min="781" max="781" width="7.25" style="204" customWidth="1"/>
    <col min="782" max="782" width="5.625" style="204" customWidth="1"/>
    <col min="783" max="783" width="5.75" style="204" customWidth="1"/>
    <col min="784" max="784" width="15.625" style="204" customWidth="1"/>
    <col min="785" max="795" width="5.625" style="204" customWidth="1"/>
    <col min="796" max="796" width="6.125" style="204" customWidth="1"/>
    <col min="797" max="799" width="5.625" style="204" customWidth="1"/>
    <col min="800" max="800" width="5.75" style="204" customWidth="1"/>
    <col min="801" max="1024" width="9" style="204"/>
    <col min="1025" max="1025" width="1.125" style="204" customWidth="1"/>
    <col min="1026" max="1026" width="3.625" style="204" customWidth="1"/>
    <col min="1027" max="1027" width="20.625" style="204" customWidth="1"/>
    <col min="1028" max="1028" width="6.625" style="204" customWidth="1"/>
    <col min="1029" max="1029" width="7.625" style="204" customWidth="1"/>
    <col min="1030" max="1031" width="5.625" style="204" customWidth="1"/>
    <col min="1032" max="1033" width="5.125" style="204" customWidth="1"/>
    <col min="1034" max="1034" width="5.625" style="204" customWidth="1"/>
    <col min="1035" max="1035" width="7" style="204" bestFit="1" customWidth="1"/>
    <col min="1036" max="1036" width="6.125" style="204" customWidth="1"/>
    <col min="1037" max="1037" width="7.25" style="204" customWidth="1"/>
    <col min="1038" max="1038" width="5.625" style="204" customWidth="1"/>
    <col min="1039" max="1039" width="5.75" style="204" customWidth="1"/>
    <col min="1040" max="1040" width="15.625" style="204" customWidth="1"/>
    <col min="1041" max="1051" width="5.625" style="204" customWidth="1"/>
    <col min="1052" max="1052" width="6.125" style="204" customWidth="1"/>
    <col min="1053" max="1055" width="5.625" style="204" customWidth="1"/>
    <col min="1056" max="1056" width="5.75" style="204" customWidth="1"/>
    <col min="1057" max="1280" width="9" style="204"/>
    <col min="1281" max="1281" width="1.125" style="204" customWidth="1"/>
    <col min="1282" max="1282" width="3.625" style="204" customWidth="1"/>
    <col min="1283" max="1283" width="20.625" style="204" customWidth="1"/>
    <col min="1284" max="1284" width="6.625" style="204" customWidth="1"/>
    <col min="1285" max="1285" width="7.625" style="204" customWidth="1"/>
    <col min="1286" max="1287" width="5.625" style="204" customWidth="1"/>
    <col min="1288" max="1289" width="5.125" style="204" customWidth="1"/>
    <col min="1290" max="1290" width="5.625" style="204" customWidth="1"/>
    <col min="1291" max="1291" width="7" style="204" bestFit="1" customWidth="1"/>
    <col min="1292" max="1292" width="6.125" style="204" customWidth="1"/>
    <col min="1293" max="1293" width="7.25" style="204" customWidth="1"/>
    <col min="1294" max="1294" width="5.625" style="204" customWidth="1"/>
    <col min="1295" max="1295" width="5.75" style="204" customWidth="1"/>
    <col min="1296" max="1296" width="15.625" style="204" customWidth="1"/>
    <col min="1297" max="1307" width="5.625" style="204" customWidth="1"/>
    <col min="1308" max="1308" width="6.125" style="204" customWidth="1"/>
    <col min="1309" max="1311" width="5.625" style="204" customWidth="1"/>
    <col min="1312" max="1312" width="5.75" style="204" customWidth="1"/>
    <col min="1313" max="1536" width="9" style="204"/>
    <col min="1537" max="1537" width="1.125" style="204" customWidth="1"/>
    <col min="1538" max="1538" width="3.625" style="204" customWidth="1"/>
    <col min="1539" max="1539" width="20.625" style="204" customWidth="1"/>
    <col min="1540" max="1540" width="6.625" style="204" customWidth="1"/>
    <col min="1541" max="1541" width="7.625" style="204" customWidth="1"/>
    <col min="1542" max="1543" width="5.625" style="204" customWidth="1"/>
    <col min="1544" max="1545" width="5.125" style="204" customWidth="1"/>
    <col min="1546" max="1546" width="5.625" style="204" customWidth="1"/>
    <col min="1547" max="1547" width="7" style="204" bestFit="1" customWidth="1"/>
    <col min="1548" max="1548" width="6.125" style="204" customWidth="1"/>
    <col min="1549" max="1549" width="7.25" style="204" customWidth="1"/>
    <col min="1550" max="1550" width="5.625" style="204" customWidth="1"/>
    <col min="1551" max="1551" width="5.75" style="204" customWidth="1"/>
    <col min="1552" max="1552" width="15.625" style="204" customWidth="1"/>
    <col min="1553" max="1563" width="5.625" style="204" customWidth="1"/>
    <col min="1564" max="1564" width="6.125" style="204" customWidth="1"/>
    <col min="1565" max="1567" width="5.625" style="204" customWidth="1"/>
    <col min="1568" max="1568" width="5.75" style="204" customWidth="1"/>
    <col min="1569" max="1792" width="9" style="204"/>
    <col min="1793" max="1793" width="1.125" style="204" customWidth="1"/>
    <col min="1794" max="1794" width="3.625" style="204" customWidth="1"/>
    <col min="1795" max="1795" width="20.625" style="204" customWidth="1"/>
    <col min="1796" max="1796" width="6.625" style="204" customWidth="1"/>
    <col min="1797" max="1797" width="7.625" style="204" customWidth="1"/>
    <col min="1798" max="1799" width="5.625" style="204" customWidth="1"/>
    <col min="1800" max="1801" width="5.125" style="204" customWidth="1"/>
    <col min="1802" max="1802" width="5.625" style="204" customWidth="1"/>
    <col min="1803" max="1803" width="7" style="204" bestFit="1" customWidth="1"/>
    <col min="1804" max="1804" width="6.125" style="204" customWidth="1"/>
    <col min="1805" max="1805" width="7.25" style="204" customWidth="1"/>
    <col min="1806" max="1806" width="5.625" style="204" customWidth="1"/>
    <col min="1807" max="1807" width="5.75" style="204" customWidth="1"/>
    <col min="1808" max="1808" width="15.625" style="204" customWidth="1"/>
    <col min="1809" max="1819" width="5.625" style="204" customWidth="1"/>
    <col min="1820" max="1820" width="6.125" style="204" customWidth="1"/>
    <col min="1821" max="1823" width="5.625" style="204" customWidth="1"/>
    <col min="1824" max="1824" width="5.75" style="204" customWidth="1"/>
    <col min="1825" max="2048" width="9" style="204"/>
    <col min="2049" max="2049" width="1.125" style="204" customWidth="1"/>
    <col min="2050" max="2050" width="3.625" style="204" customWidth="1"/>
    <col min="2051" max="2051" width="20.625" style="204" customWidth="1"/>
    <col min="2052" max="2052" width="6.625" style="204" customWidth="1"/>
    <col min="2053" max="2053" width="7.625" style="204" customWidth="1"/>
    <col min="2054" max="2055" width="5.625" style="204" customWidth="1"/>
    <col min="2056" max="2057" width="5.125" style="204" customWidth="1"/>
    <col min="2058" max="2058" width="5.625" style="204" customWidth="1"/>
    <col min="2059" max="2059" width="7" style="204" bestFit="1" customWidth="1"/>
    <col min="2060" max="2060" width="6.125" style="204" customWidth="1"/>
    <col min="2061" max="2061" width="7.25" style="204" customWidth="1"/>
    <col min="2062" max="2062" width="5.625" style="204" customWidth="1"/>
    <col min="2063" max="2063" width="5.75" style="204" customWidth="1"/>
    <col min="2064" max="2064" width="15.625" style="204" customWidth="1"/>
    <col min="2065" max="2075" width="5.625" style="204" customWidth="1"/>
    <col min="2076" max="2076" width="6.125" style="204" customWidth="1"/>
    <col min="2077" max="2079" width="5.625" style="204" customWidth="1"/>
    <col min="2080" max="2080" width="5.75" style="204" customWidth="1"/>
    <col min="2081" max="2304" width="9" style="204"/>
    <col min="2305" max="2305" width="1.125" style="204" customWidth="1"/>
    <col min="2306" max="2306" width="3.625" style="204" customWidth="1"/>
    <col min="2307" max="2307" width="20.625" style="204" customWidth="1"/>
    <col min="2308" max="2308" width="6.625" style="204" customWidth="1"/>
    <col min="2309" max="2309" width="7.625" style="204" customWidth="1"/>
    <col min="2310" max="2311" width="5.625" style="204" customWidth="1"/>
    <col min="2312" max="2313" width="5.125" style="204" customWidth="1"/>
    <col min="2314" max="2314" width="5.625" style="204" customWidth="1"/>
    <col min="2315" max="2315" width="7" style="204" bestFit="1" customWidth="1"/>
    <col min="2316" max="2316" width="6.125" style="204" customWidth="1"/>
    <col min="2317" max="2317" width="7.25" style="204" customWidth="1"/>
    <col min="2318" max="2318" width="5.625" style="204" customWidth="1"/>
    <col min="2319" max="2319" width="5.75" style="204" customWidth="1"/>
    <col min="2320" max="2320" width="15.625" style="204" customWidth="1"/>
    <col min="2321" max="2331" width="5.625" style="204" customWidth="1"/>
    <col min="2332" max="2332" width="6.125" style="204" customWidth="1"/>
    <col min="2333" max="2335" width="5.625" style="204" customWidth="1"/>
    <col min="2336" max="2336" width="5.75" style="204" customWidth="1"/>
    <col min="2337" max="2560" width="9" style="204"/>
    <col min="2561" max="2561" width="1.125" style="204" customWidth="1"/>
    <col min="2562" max="2562" width="3.625" style="204" customWidth="1"/>
    <col min="2563" max="2563" width="20.625" style="204" customWidth="1"/>
    <col min="2564" max="2564" width="6.625" style="204" customWidth="1"/>
    <col min="2565" max="2565" width="7.625" style="204" customWidth="1"/>
    <col min="2566" max="2567" width="5.625" style="204" customWidth="1"/>
    <col min="2568" max="2569" width="5.125" style="204" customWidth="1"/>
    <col min="2570" max="2570" width="5.625" style="204" customWidth="1"/>
    <col min="2571" max="2571" width="7" style="204" bestFit="1" customWidth="1"/>
    <col min="2572" max="2572" width="6.125" style="204" customWidth="1"/>
    <col min="2573" max="2573" width="7.25" style="204" customWidth="1"/>
    <col min="2574" max="2574" width="5.625" style="204" customWidth="1"/>
    <col min="2575" max="2575" width="5.75" style="204" customWidth="1"/>
    <col min="2576" max="2576" width="15.625" style="204" customWidth="1"/>
    <col min="2577" max="2587" width="5.625" style="204" customWidth="1"/>
    <col min="2588" max="2588" width="6.125" style="204" customWidth="1"/>
    <col min="2589" max="2591" width="5.625" style="204" customWidth="1"/>
    <col min="2592" max="2592" width="5.75" style="204" customWidth="1"/>
    <col min="2593" max="2816" width="9" style="204"/>
    <col min="2817" max="2817" width="1.125" style="204" customWidth="1"/>
    <col min="2818" max="2818" width="3.625" style="204" customWidth="1"/>
    <col min="2819" max="2819" width="20.625" style="204" customWidth="1"/>
    <col min="2820" max="2820" width="6.625" style="204" customWidth="1"/>
    <col min="2821" max="2821" width="7.625" style="204" customWidth="1"/>
    <col min="2822" max="2823" width="5.625" style="204" customWidth="1"/>
    <col min="2824" max="2825" width="5.125" style="204" customWidth="1"/>
    <col min="2826" max="2826" width="5.625" style="204" customWidth="1"/>
    <col min="2827" max="2827" width="7" style="204" bestFit="1" customWidth="1"/>
    <col min="2828" max="2828" width="6.125" style="204" customWidth="1"/>
    <col min="2829" max="2829" width="7.25" style="204" customWidth="1"/>
    <col min="2830" max="2830" width="5.625" style="204" customWidth="1"/>
    <col min="2831" max="2831" width="5.75" style="204" customWidth="1"/>
    <col min="2832" max="2832" width="15.625" style="204" customWidth="1"/>
    <col min="2833" max="2843" width="5.625" style="204" customWidth="1"/>
    <col min="2844" max="2844" width="6.125" style="204" customWidth="1"/>
    <col min="2845" max="2847" width="5.625" style="204" customWidth="1"/>
    <col min="2848" max="2848" width="5.75" style="204" customWidth="1"/>
    <col min="2849" max="3072" width="9" style="204"/>
    <col min="3073" max="3073" width="1.125" style="204" customWidth="1"/>
    <col min="3074" max="3074" width="3.625" style="204" customWidth="1"/>
    <col min="3075" max="3075" width="20.625" style="204" customWidth="1"/>
    <col min="3076" max="3076" width="6.625" style="204" customWidth="1"/>
    <col min="3077" max="3077" width="7.625" style="204" customWidth="1"/>
    <col min="3078" max="3079" width="5.625" style="204" customWidth="1"/>
    <col min="3080" max="3081" width="5.125" style="204" customWidth="1"/>
    <col min="3082" max="3082" width="5.625" style="204" customWidth="1"/>
    <col min="3083" max="3083" width="7" style="204" bestFit="1" customWidth="1"/>
    <col min="3084" max="3084" width="6.125" style="204" customWidth="1"/>
    <col min="3085" max="3085" width="7.25" style="204" customWidth="1"/>
    <col min="3086" max="3086" width="5.625" style="204" customWidth="1"/>
    <col min="3087" max="3087" width="5.75" style="204" customWidth="1"/>
    <col min="3088" max="3088" width="15.625" style="204" customWidth="1"/>
    <col min="3089" max="3099" width="5.625" style="204" customWidth="1"/>
    <col min="3100" max="3100" width="6.125" style="204" customWidth="1"/>
    <col min="3101" max="3103" width="5.625" style="204" customWidth="1"/>
    <col min="3104" max="3104" width="5.75" style="204" customWidth="1"/>
    <col min="3105" max="3328" width="9" style="204"/>
    <col min="3329" max="3329" width="1.125" style="204" customWidth="1"/>
    <col min="3330" max="3330" width="3.625" style="204" customWidth="1"/>
    <col min="3331" max="3331" width="20.625" style="204" customWidth="1"/>
    <col min="3332" max="3332" width="6.625" style="204" customWidth="1"/>
    <col min="3333" max="3333" width="7.625" style="204" customWidth="1"/>
    <col min="3334" max="3335" width="5.625" style="204" customWidth="1"/>
    <col min="3336" max="3337" width="5.125" style="204" customWidth="1"/>
    <col min="3338" max="3338" width="5.625" style="204" customWidth="1"/>
    <col min="3339" max="3339" width="7" style="204" bestFit="1" customWidth="1"/>
    <col min="3340" max="3340" width="6.125" style="204" customWidth="1"/>
    <col min="3341" max="3341" width="7.25" style="204" customWidth="1"/>
    <col min="3342" max="3342" width="5.625" style="204" customWidth="1"/>
    <col min="3343" max="3343" width="5.75" style="204" customWidth="1"/>
    <col min="3344" max="3344" width="15.625" style="204" customWidth="1"/>
    <col min="3345" max="3355" width="5.625" style="204" customWidth="1"/>
    <col min="3356" max="3356" width="6.125" style="204" customWidth="1"/>
    <col min="3357" max="3359" width="5.625" style="204" customWidth="1"/>
    <col min="3360" max="3360" width="5.75" style="204" customWidth="1"/>
    <col min="3361" max="3584" width="9" style="204"/>
    <col min="3585" max="3585" width="1.125" style="204" customWidth="1"/>
    <col min="3586" max="3586" width="3.625" style="204" customWidth="1"/>
    <col min="3587" max="3587" width="20.625" style="204" customWidth="1"/>
    <col min="3588" max="3588" width="6.625" style="204" customWidth="1"/>
    <col min="3589" max="3589" width="7.625" style="204" customWidth="1"/>
    <col min="3590" max="3591" width="5.625" style="204" customWidth="1"/>
    <col min="3592" max="3593" width="5.125" style="204" customWidth="1"/>
    <col min="3594" max="3594" width="5.625" style="204" customWidth="1"/>
    <col min="3595" max="3595" width="7" style="204" bestFit="1" customWidth="1"/>
    <col min="3596" max="3596" width="6.125" style="204" customWidth="1"/>
    <col min="3597" max="3597" width="7.25" style="204" customWidth="1"/>
    <col min="3598" max="3598" width="5.625" style="204" customWidth="1"/>
    <col min="3599" max="3599" width="5.75" style="204" customWidth="1"/>
    <col min="3600" max="3600" width="15.625" style="204" customWidth="1"/>
    <col min="3601" max="3611" width="5.625" style="204" customWidth="1"/>
    <col min="3612" max="3612" width="6.125" style="204" customWidth="1"/>
    <col min="3613" max="3615" width="5.625" style="204" customWidth="1"/>
    <col min="3616" max="3616" width="5.75" style="204" customWidth="1"/>
    <col min="3617" max="3840" width="9" style="204"/>
    <col min="3841" max="3841" width="1.125" style="204" customWidth="1"/>
    <col min="3842" max="3842" width="3.625" style="204" customWidth="1"/>
    <col min="3843" max="3843" width="20.625" style="204" customWidth="1"/>
    <col min="3844" max="3844" width="6.625" style="204" customWidth="1"/>
    <col min="3845" max="3845" width="7.625" style="204" customWidth="1"/>
    <col min="3846" max="3847" width="5.625" style="204" customWidth="1"/>
    <col min="3848" max="3849" width="5.125" style="204" customWidth="1"/>
    <col min="3850" max="3850" width="5.625" style="204" customWidth="1"/>
    <col min="3851" max="3851" width="7" style="204" bestFit="1" customWidth="1"/>
    <col min="3852" max="3852" width="6.125" style="204" customWidth="1"/>
    <col min="3853" max="3853" width="7.25" style="204" customWidth="1"/>
    <col min="3854" max="3854" width="5.625" style="204" customWidth="1"/>
    <col min="3855" max="3855" width="5.75" style="204" customWidth="1"/>
    <col min="3856" max="3856" width="15.625" style="204" customWidth="1"/>
    <col min="3857" max="3867" width="5.625" style="204" customWidth="1"/>
    <col min="3868" max="3868" width="6.125" style="204" customWidth="1"/>
    <col min="3869" max="3871" width="5.625" style="204" customWidth="1"/>
    <col min="3872" max="3872" width="5.75" style="204" customWidth="1"/>
    <col min="3873" max="4096" width="9" style="204"/>
    <col min="4097" max="4097" width="1.125" style="204" customWidth="1"/>
    <col min="4098" max="4098" width="3.625" style="204" customWidth="1"/>
    <col min="4099" max="4099" width="20.625" style="204" customWidth="1"/>
    <col min="4100" max="4100" width="6.625" style="204" customWidth="1"/>
    <col min="4101" max="4101" width="7.625" style="204" customWidth="1"/>
    <col min="4102" max="4103" width="5.625" style="204" customWidth="1"/>
    <col min="4104" max="4105" width="5.125" style="204" customWidth="1"/>
    <col min="4106" max="4106" width="5.625" style="204" customWidth="1"/>
    <col min="4107" max="4107" width="7" style="204" bestFit="1" customWidth="1"/>
    <col min="4108" max="4108" width="6.125" style="204" customWidth="1"/>
    <col min="4109" max="4109" width="7.25" style="204" customWidth="1"/>
    <col min="4110" max="4110" width="5.625" style="204" customWidth="1"/>
    <col min="4111" max="4111" width="5.75" style="204" customWidth="1"/>
    <col min="4112" max="4112" width="15.625" style="204" customWidth="1"/>
    <col min="4113" max="4123" width="5.625" style="204" customWidth="1"/>
    <col min="4124" max="4124" width="6.125" style="204" customWidth="1"/>
    <col min="4125" max="4127" width="5.625" style="204" customWidth="1"/>
    <col min="4128" max="4128" width="5.75" style="204" customWidth="1"/>
    <col min="4129" max="4352" width="9" style="204"/>
    <col min="4353" max="4353" width="1.125" style="204" customWidth="1"/>
    <col min="4354" max="4354" width="3.625" style="204" customWidth="1"/>
    <col min="4355" max="4355" width="20.625" style="204" customWidth="1"/>
    <col min="4356" max="4356" width="6.625" style="204" customWidth="1"/>
    <col min="4357" max="4357" width="7.625" style="204" customWidth="1"/>
    <col min="4358" max="4359" width="5.625" style="204" customWidth="1"/>
    <col min="4360" max="4361" width="5.125" style="204" customWidth="1"/>
    <col min="4362" max="4362" width="5.625" style="204" customWidth="1"/>
    <col min="4363" max="4363" width="7" style="204" bestFit="1" customWidth="1"/>
    <col min="4364" max="4364" width="6.125" style="204" customWidth="1"/>
    <col min="4365" max="4365" width="7.25" style="204" customWidth="1"/>
    <col min="4366" max="4366" width="5.625" style="204" customWidth="1"/>
    <col min="4367" max="4367" width="5.75" style="204" customWidth="1"/>
    <col min="4368" max="4368" width="15.625" style="204" customWidth="1"/>
    <col min="4369" max="4379" width="5.625" style="204" customWidth="1"/>
    <col min="4380" max="4380" width="6.125" style="204" customWidth="1"/>
    <col min="4381" max="4383" width="5.625" style="204" customWidth="1"/>
    <col min="4384" max="4384" width="5.75" style="204" customWidth="1"/>
    <col min="4385" max="4608" width="9" style="204"/>
    <col min="4609" max="4609" width="1.125" style="204" customWidth="1"/>
    <col min="4610" max="4610" width="3.625" style="204" customWidth="1"/>
    <col min="4611" max="4611" width="20.625" style="204" customWidth="1"/>
    <col min="4612" max="4612" width="6.625" style="204" customWidth="1"/>
    <col min="4613" max="4613" width="7.625" style="204" customWidth="1"/>
    <col min="4614" max="4615" width="5.625" style="204" customWidth="1"/>
    <col min="4616" max="4617" width="5.125" style="204" customWidth="1"/>
    <col min="4618" max="4618" width="5.625" style="204" customWidth="1"/>
    <col min="4619" max="4619" width="7" style="204" bestFit="1" customWidth="1"/>
    <col min="4620" max="4620" width="6.125" style="204" customWidth="1"/>
    <col min="4621" max="4621" width="7.25" style="204" customWidth="1"/>
    <col min="4622" max="4622" width="5.625" style="204" customWidth="1"/>
    <col min="4623" max="4623" width="5.75" style="204" customWidth="1"/>
    <col min="4624" max="4624" width="15.625" style="204" customWidth="1"/>
    <col min="4625" max="4635" width="5.625" style="204" customWidth="1"/>
    <col min="4636" max="4636" width="6.125" style="204" customWidth="1"/>
    <col min="4637" max="4639" width="5.625" style="204" customWidth="1"/>
    <col min="4640" max="4640" width="5.75" style="204" customWidth="1"/>
    <col min="4641" max="4864" width="9" style="204"/>
    <col min="4865" max="4865" width="1.125" style="204" customWidth="1"/>
    <col min="4866" max="4866" width="3.625" style="204" customWidth="1"/>
    <col min="4867" max="4867" width="20.625" style="204" customWidth="1"/>
    <col min="4868" max="4868" width="6.625" style="204" customWidth="1"/>
    <col min="4869" max="4869" width="7.625" style="204" customWidth="1"/>
    <col min="4870" max="4871" width="5.625" style="204" customWidth="1"/>
    <col min="4872" max="4873" width="5.125" style="204" customWidth="1"/>
    <col min="4874" max="4874" width="5.625" style="204" customWidth="1"/>
    <col min="4875" max="4875" width="7" style="204" bestFit="1" customWidth="1"/>
    <col min="4876" max="4876" width="6.125" style="204" customWidth="1"/>
    <col min="4877" max="4877" width="7.25" style="204" customWidth="1"/>
    <col min="4878" max="4878" width="5.625" style="204" customWidth="1"/>
    <col min="4879" max="4879" width="5.75" style="204" customWidth="1"/>
    <col min="4880" max="4880" width="15.625" style="204" customWidth="1"/>
    <col min="4881" max="4891" width="5.625" style="204" customWidth="1"/>
    <col min="4892" max="4892" width="6.125" style="204" customWidth="1"/>
    <col min="4893" max="4895" width="5.625" style="204" customWidth="1"/>
    <col min="4896" max="4896" width="5.75" style="204" customWidth="1"/>
    <col min="4897" max="5120" width="9" style="204"/>
    <col min="5121" max="5121" width="1.125" style="204" customWidth="1"/>
    <col min="5122" max="5122" width="3.625" style="204" customWidth="1"/>
    <col min="5123" max="5123" width="20.625" style="204" customWidth="1"/>
    <col min="5124" max="5124" width="6.625" style="204" customWidth="1"/>
    <col min="5125" max="5125" width="7.625" style="204" customWidth="1"/>
    <col min="5126" max="5127" width="5.625" style="204" customWidth="1"/>
    <col min="5128" max="5129" width="5.125" style="204" customWidth="1"/>
    <col min="5130" max="5130" width="5.625" style="204" customWidth="1"/>
    <col min="5131" max="5131" width="7" style="204" bestFit="1" customWidth="1"/>
    <col min="5132" max="5132" width="6.125" style="204" customWidth="1"/>
    <col min="5133" max="5133" width="7.25" style="204" customWidth="1"/>
    <col min="5134" max="5134" width="5.625" style="204" customWidth="1"/>
    <col min="5135" max="5135" width="5.75" style="204" customWidth="1"/>
    <col min="5136" max="5136" width="15.625" style="204" customWidth="1"/>
    <col min="5137" max="5147" width="5.625" style="204" customWidth="1"/>
    <col min="5148" max="5148" width="6.125" style="204" customWidth="1"/>
    <col min="5149" max="5151" width="5.625" style="204" customWidth="1"/>
    <col min="5152" max="5152" width="5.75" style="204" customWidth="1"/>
    <col min="5153" max="5376" width="9" style="204"/>
    <col min="5377" max="5377" width="1.125" style="204" customWidth="1"/>
    <col min="5378" max="5378" width="3.625" style="204" customWidth="1"/>
    <col min="5379" max="5379" width="20.625" style="204" customWidth="1"/>
    <col min="5380" max="5380" width="6.625" style="204" customWidth="1"/>
    <col min="5381" max="5381" width="7.625" style="204" customWidth="1"/>
    <col min="5382" max="5383" width="5.625" style="204" customWidth="1"/>
    <col min="5384" max="5385" width="5.125" style="204" customWidth="1"/>
    <col min="5386" max="5386" width="5.625" style="204" customWidth="1"/>
    <col min="5387" max="5387" width="7" style="204" bestFit="1" customWidth="1"/>
    <col min="5388" max="5388" width="6.125" style="204" customWidth="1"/>
    <col min="5389" max="5389" width="7.25" style="204" customWidth="1"/>
    <col min="5390" max="5390" width="5.625" style="204" customWidth="1"/>
    <col min="5391" max="5391" width="5.75" style="204" customWidth="1"/>
    <col min="5392" max="5392" width="15.625" style="204" customWidth="1"/>
    <col min="5393" max="5403" width="5.625" style="204" customWidth="1"/>
    <col min="5404" max="5404" width="6.125" style="204" customWidth="1"/>
    <col min="5405" max="5407" width="5.625" style="204" customWidth="1"/>
    <col min="5408" max="5408" width="5.75" style="204" customWidth="1"/>
    <col min="5409" max="5632" width="9" style="204"/>
    <col min="5633" max="5633" width="1.125" style="204" customWidth="1"/>
    <col min="5634" max="5634" width="3.625" style="204" customWidth="1"/>
    <col min="5635" max="5635" width="20.625" style="204" customWidth="1"/>
    <col min="5636" max="5636" width="6.625" style="204" customWidth="1"/>
    <col min="5637" max="5637" width="7.625" style="204" customWidth="1"/>
    <col min="5638" max="5639" width="5.625" style="204" customWidth="1"/>
    <col min="5640" max="5641" width="5.125" style="204" customWidth="1"/>
    <col min="5642" max="5642" width="5.625" style="204" customWidth="1"/>
    <col min="5643" max="5643" width="7" style="204" bestFit="1" customWidth="1"/>
    <col min="5644" max="5644" width="6.125" style="204" customWidth="1"/>
    <col min="5645" max="5645" width="7.25" style="204" customWidth="1"/>
    <col min="5646" max="5646" width="5.625" style="204" customWidth="1"/>
    <col min="5647" max="5647" width="5.75" style="204" customWidth="1"/>
    <col min="5648" max="5648" width="15.625" style="204" customWidth="1"/>
    <col min="5649" max="5659" width="5.625" style="204" customWidth="1"/>
    <col min="5660" max="5660" width="6.125" style="204" customWidth="1"/>
    <col min="5661" max="5663" width="5.625" style="204" customWidth="1"/>
    <col min="5664" max="5664" width="5.75" style="204" customWidth="1"/>
    <col min="5665" max="5888" width="9" style="204"/>
    <col min="5889" max="5889" width="1.125" style="204" customWidth="1"/>
    <col min="5890" max="5890" width="3.625" style="204" customWidth="1"/>
    <col min="5891" max="5891" width="20.625" style="204" customWidth="1"/>
    <col min="5892" max="5892" width="6.625" style="204" customWidth="1"/>
    <col min="5893" max="5893" width="7.625" style="204" customWidth="1"/>
    <col min="5894" max="5895" width="5.625" style="204" customWidth="1"/>
    <col min="5896" max="5897" width="5.125" style="204" customWidth="1"/>
    <col min="5898" max="5898" width="5.625" style="204" customWidth="1"/>
    <col min="5899" max="5899" width="7" style="204" bestFit="1" customWidth="1"/>
    <col min="5900" max="5900" width="6.125" style="204" customWidth="1"/>
    <col min="5901" max="5901" width="7.25" style="204" customWidth="1"/>
    <col min="5902" max="5902" width="5.625" style="204" customWidth="1"/>
    <col min="5903" max="5903" width="5.75" style="204" customWidth="1"/>
    <col min="5904" max="5904" width="15.625" style="204" customWidth="1"/>
    <col min="5905" max="5915" width="5.625" style="204" customWidth="1"/>
    <col min="5916" max="5916" width="6.125" style="204" customWidth="1"/>
    <col min="5917" max="5919" width="5.625" style="204" customWidth="1"/>
    <col min="5920" max="5920" width="5.75" style="204" customWidth="1"/>
    <col min="5921" max="6144" width="9" style="204"/>
    <col min="6145" max="6145" width="1.125" style="204" customWidth="1"/>
    <col min="6146" max="6146" width="3.625" style="204" customWidth="1"/>
    <col min="6147" max="6147" width="20.625" style="204" customWidth="1"/>
    <col min="6148" max="6148" width="6.625" style="204" customWidth="1"/>
    <col min="6149" max="6149" width="7.625" style="204" customWidth="1"/>
    <col min="6150" max="6151" width="5.625" style="204" customWidth="1"/>
    <col min="6152" max="6153" width="5.125" style="204" customWidth="1"/>
    <col min="6154" max="6154" width="5.625" style="204" customWidth="1"/>
    <col min="6155" max="6155" width="7" style="204" bestFit="1" customWidth="1"/>
    <col min="6156" max="6156" width="6.125" style="204" customWidth="1"/>
    <col min="6157" max="6157" width="7.25" style="204" customWidth="1"/>
    <col min="6158" max="6158" width="5.625" style="204" customWidth="1"/>
    <col min="6159" max="6159" width="5.75" style="204" customWidth="1"/>
    <col min="6160" max="6160" width="15.625" style="204" customWidth="1"/>
    <col min="6161" max="6171" width="5.625" style="204" customWidth="1"/>
    <col min="6172" max="6172" width="6.125" style="204" customWidth="1"/>
    <col min="6173" max="6175" width="5.625" style="204" customWidth="1"/>
    <col min="6176" max="6176" width="5.75" style="204" customWidth="1"/>
    <col min="6177" max="6400" width="9" style="204"/>
    <col min="6401" max="6401" width="1.125" style="204" customWidth="1"/>
    <col min="6402" max="6402" width="3.625" style="204" customWidth="1"/>
    <col min="6403" max="6403" width="20.625" style="204" customWidth="1"/>
    <col min="6404" max="6404" width="6.625" style="204" customWidth="1"/>
    <col min="6405" max="6405" width="7.625" style="204" customWidth="1"/>
    <col min="6406" max="6407" width="5.625" style="204" customWidth="1"/>
    <col min="6408" max="6409" width="5.125" style="204" customWidth="1"/>
    <col min="6410" max="6410" width="5.625" style="204" customWidth="1"/>
    <col min="6411" max="6411" width="7" style="204" bestFit="1" customWidth="1"/>
    <col min="6412" max="6412" width="6.125" style="204" customWidth="1"/>
    <col min="6413" max="6413" width="7.25" style="204" customWidth="1"/>
    <col min="6414" max="6414" width="5.625" style="204" customWidth="1"/>
    <col min="6415" max="6415" width="5.75" style="204" customWidth="1"/>
    <col min="6416" max="6416" width="15.625" style="204" customWidth="1"/>
    <col min="6417" max="6427" width="5.625" style="204" customWidth="1"/>
    <col min="6428" max="6428" width="6.125" style="204" customWidth="1"/>
    <col min="6429" max="6431" width="5.625" style="204" customWidth="1"/>
    <col min="6432" max="6432" width="5.75" style="204" customWidth="1"/>
    <col min="6433" max="6656" width="9" style="204"/>
    <col min="6657" max="6657" width="1.125" style="204" customWidth="1"/>
    <col min="6658" max="6658" width="3.625" style="204" customWidth="1"/>
    <col min="6659" max="6659" width="20.625" style="204" customWidth="1"/>
    <col min="6660" max="6660" width="6.625" style="204" customWidth="1"/>
    <col min="6661" max="6661" width="7.625" style="204" customWidth="1"/>
    <col min="6662" max="6663" width="5.625" style="204" customWidth="1"/>
    <col min="6664" max="6665" width="5.125" style="204" customWidth="1"/>
    <col min="6666" max="6666" width="5.625" style="204" customWidth="1"/>
    <col min="6667" max="6667" width="7" style="204" bestFit="1" customWidth="1"/>
    <col min="6668" max="6668" width="6.125" style="204" customWidth="1"/>
    <col min="6669" max="6669" width="7.25" style="204" customWidth="1"/>
    <col min="6670" max="6670" width="5.625" style="204" customWidth="1"/>
    <col min="6671" max="6671" width="5.75" style="204" customWidth="1"/>
    <col min="6672" max="6672" width="15.625" style="204" customWidth="1"/>
    <col min="6673" max="6683" width="5.625" style="204" customWidth="1"/>
    <col min="6684" max="6684" width="6.125" style="204" customWidth="1"/>
    <col min="6685" max="6687" width="5.625" style="204" customWidth="1"/>
    <col min="6688" max="6688" width="5.75" style="204" customWidth="1"/>
    <col min="6689" max="6912" width="9" style="204"/>
    <col min="6913" max="6913" width="1.125" style="204" customWidth="1"/>
    <col min="6914" max="6914" width="3.625" style="204" customWidth="1"/>
    <col min="6915" max="6915" width="20.625" style="204" customWidth="1"/>
    <col min="6916" max="6916" width="6.625" style="204" customWidth="1"/>
    <col min="6917" max="6917" width="7.625" style="204" customWidth="1"/>
    <col min="6918" max="6919" width="5.625" style="204" customWidth="1"/>
    <col min="6920" max="6921" width="5.125" style="204" customWidth="1"/>
    <col min="6922" max="6922" width="5.625" style="204" customWidth="1"/>
    <col min="6923" max="6923" width="7" style="204" bestFit="1" customWidth="1"/>
    <col min="6924" max="6924" width="6.125" style="204" customWidth="1"/>
    <col min="6925" max="6925" width="7.25" style="204" customWidth="1"/>
    <col min="6926" max="6926" width="5.625" style="204" customWidth="1"/>
    <col min="6927" max="6927" width="5.75" style="204" customWidth="1"/>
    <col min="6928" max="6928" width="15.625" style="204" customWidth="1"/>
    <col min="6929" max="6939" width="5.625" style="204" customWidth="1"/>
    <col min="6940" max="6940" width="6.125" style="204" customWidth="1"/>
    <col min="6941" max="6943" width="5.625" style="204" customWidth="1"/>
    <col min="6944" max="6944" width="5.75" style="204" customWidth="1"/>
    <col min="6945" max="7168" width="9" style="204"/>
    <col min="7169" max="7169" width="1.125" style="204" customWidth="1"/>
    <col min="7170" max="7170" width="3.625" style="204" customWidth="1"/>
    <col min="7171" max="7171" width="20.625" style="204" customWidth="1"/>
    <col min="7172" max="7172" width="6.625" style="204" customWidth="1"/>
    <col min="7173" max="7173" width="7.625" style="204" customWidth="1"/>
    <col min="7174" max="7175" width="5.625" style="204" customWidth="1"/>
    <col min="7176" max="7177" width="5.125" style="204" customWidth="1"/>
    <col min="7178" max="7178" width="5.625" style="204" customWidth="1"/>
    <col min="7179" max="7179" width="7" style="204" bestFit="1" customWidth="1"/>
    <col min="7180" max="7180" width="6.125" style="204" customWidth="1"/>
    <col min="7181" max="7181" width="7.25" style="204" customWidth="1"/>
    <col min="7182" max="7182" width="5.625" style="204" customWidth="1"/>
    <col min="7183" max="7183" width="5.75" style="204" customWidth="1"/>
    <col min="7184" max="7184" width="15.625" style="204" customWidth="1"/>
    <col min="7185" max="7195" width="5.625" style="204" customWidth="1"/>
    <col min="7196" max="7196" width="6.125" style="204" customWidth="1"/>
    <col min="7197" max="7199" width="5.625" style="204" customWidth="1"/>
    <col min="7200" max="7200" width="5.75" style="204" customWidth="1"/>
    <col min="7201" max="7424" width="9" style="204"/>
    <col min="7425" max="7425" width="1.125" style="204" customWidth="1"/>
    <col min="7426" max="7426" width="3.625" style="204" customWidth="1"/>
    <col min="7427" max="7427" width="20.625" style="204" customWidth="1"/>
    <col min="7428" max="7428" width="6.625" style="204" customWidth="1"/>
    <col min="7429" max="7429" width="7.625" style="204" customWidth="1"/>
    <col min="7430" max="7431" width="5.625" style="204" customWidth="1"/>
    <col min="7432" max="7433" width="5.125" style="204" customWidth="1"/>
    <col min="7434" max="7434" width="5.625" style="204" customWidth="1"/>
    <col min="7435" max="7435" width="7" style="204" bestFit="1" customWidth="1"/>
    <col min="7436" max="7436" width="6.125" style="204" customWidth="1"/>
    <col min="7437" max="7437" width="7.25" style="204" customWidth="1"/>
    <col min="7438" max="7438" width="5.625" style="204" customWidth="1"/>
    <col min="7439" max="7439" width="5.75" style="204" customWidth="1"/>
    <col min="7440" max="7440" width="15.625" style="204" customWidth="1"/>
    <col min="7441" max="7451" width="5.625" style="204" customWidth="1"/>
    <col min="7452" max="7452" width="6.125" style="204" customWidth="1"/>
    <col min="7453" max="7455" width="5.625" style="204" customWidth="1"/>
    <col min="7456" max="7456" width="5.75" style="204" customWidth="1"/>
    <col min="7457" max="7680" width="9" style="204"/>
    <col min="7681" max="7681" width="1.125" style="204" customWidth="1"/>
    <col min="7682" max="7682" width="3.625" style="204" customWidth="1"/>
    <col min="7683" max="7683" width="20.625" style="204" customWidth="1"/>
    <col min="7684" max="7684" width="6.625" style="204" customWidth="1"/>
    <col min="7685" max="7685" width="7.625" style="204" customWidth="1"/>
    <col min="7686" max="7687" width="5.625" style="204" customWidth="1"/>
    <col min="7688" max="7689" width="5.125" style="204" customWidth="1"/>
    <col min="7690" max="7690" width="5.625" style="204" customWidth="1"/>
    <col min="7691" max="7691" width="7" style="204" bestFit="1" customWidth="1"/>
    <col min="7692" max="7692" width="6.125" style="204" customWidth="1"/>
    <col min="7693" max="7693" width="7.25" style="204" customWidth="1"/>
    <col min="7694" max="7694" width="5.625" style="204" customWidth="1"/>
    <col min="7695" max="7695" width="5.75" style="204" customWidth="1"/>
    <col min="7696" max="7696" width="15.625" style="204" customWidth="1"/>
    <col min="7697" max="7707" width="5.625" style="204" customWidth="1"/>
    <col min="7708" max="7708" width="6.125" style="204" customWidth="1"/>
    <col min="7709" max="7711" width="5.625" style="204" customWidth="1"/>
    <col min="7712" max="7712" width="5.75" style="204" customWidth="1"/>
    <col min="7713" max="7936" width="9" style="204"/>
    <col min="7937" max="7937" width="1.125" style="204" customWidth="1"/>
    <col min="7938" max="7938" width="3.625" style="204" customWidth="1"/>
    <col min="7939" max="7939" width="20.625" style="204" customWidth="1"/>
    <col min="7940" max="7940" width="6.625" style="204" customWidth="1"/>
    <col min="7941" max="7941" width="7.625" style="204" customWidth="1"/>
    <col min="7942" max="7943" width="5.625" style="204" customWidth="1"/>
    <col min="7944" max="7945" width="5.125" style="204" customWidth="1"/>
    <col min="7946" max="7946" width="5.625" style="204" customWidth="1"/>
    <col min="7947" max="7947" width="7" style="204" bestFit="1" customWidth="1"/>
    <col min="7948" max="7948" width="6.125" style="204" customWidth="1"/>
    <col min="7949" max="7949" width="7.25" style="204" customWidth="1"/>
    <col min="7950" max="7950" width="5.625" style="204" customWidth="1"/>
    <col min="7951" max="7951" width="5.75" style="204" customWidth="1"/>
    <col min="7952" max="7952" width="15.625" style="204" customWidth="1"/>
    <col min="7953" max="7963" width="5.625" style="204" customWidth="1"/>
    <col min="7964" max="7964" width="6.125" style="204" customWidth="1"/>
    <col min="7965" max="7967" width="5.625" style="204" customWidth="1"/>
    <col min="7968" max="7968" width="5.75" style="204" customWidth="1"/>
    <col min="7969" max="8192" width="9" style="204"/>
    <col min="8193" max="8193" width="1.125" style="204" customWidth="1"/>
    <col min="8194" max="8194" width="3.625" style="204" customWidth="1"/>
    <col min="8195" max="8195" width="20.625" style="204" customWidth="1"/>
    <col min="8196" max="8196" width="6.625" style="204" customWidth="1"/>
    <col min="8197" max="8197" width="7.625" style="204" customWidth="1"/>
    <col min="8198" max="8199" width="5.625" style="204" customWidth="1"/>
    <col min="8200" max="8201" width="5.125" style="204" customWidth="1"/>
    <col min="8202" max="8202" width="5.625" style="204" customWidth="1"/>
    <col min="8203" max="8203" width="7" style="204" bestFit="1" customWidth="1"/>
    <col min="8204" max="8204" width="6.125" style="204" customWidth="1"/>
    <col min="8205" max="8205" width="7.25" style="204" customWidth="1"/>
    <col min="8206" max="8206" width="5.625" style="204" customWidth="1"/>
    <col min="8207" max="8207" width="5.75" style="204" customWidth="1"/>
    <col min="8208" max="8208" width="15.625" style="204" customWidth="1"/>
    <col min="8209" max="8219" width="5.625" style="204" customWidth="1"/>
    <col min="8220" max="8220" width="6.125" style="204" customWidth="1"/>
    <col min="8221" max="8223" width="5.625" style="204" customWidth="1"/>
    <col min="8224" max="8224" width="5.75" style="204" customWidth="1"/>
    <col min="8225" max="8448" width="9" style="204"/>
    <col min="8449" max="8449" width="1.125" style="204" customWidth="1"/>
    <col min="8450" max="8450" width="3.625" style="204" customWidth="1"/>
    <col min="8451" max="8451" width="20.625" style="204" customWidth="1"/>
    <col min="8452" max="8452" width="6.625" style="204" customWidth="1"/>
    <col min="8453" max="8453" width="7.625" style="204" customWidth="1"/>
    <col min="8454" max="8455" width="5.625" style="204" customWidth="1"/>
    <col min="8456" max="8457" width="5.125" style="204" customWidth="1"/>
    <col min="8458" max="8458" width="5.625" style="204" customWidth="1"/>
    <col min="8459" max="8459" width="7" style="204" bestFit="1" customWidth="1"/>
    <col min="8460" max="8460" width="6.125" style="204" customWidth="1"/>
    <col min="8461" max="8461" width="7.25" style="204" customWidth="1"/>
    <col min="8462" max="8462" width="5.625" style="204" customWidth="1"/>
    <col min="8463" max="8463" width="5.75" style="204" customWidth="1"/>
    <col min="8464" max="8464" width="15.625" style="204" customWidth="1"/>
    <col min="8465" max="8475" width="5.625" style="204" customWidth="1"/>
    <col min="8476" max="8476" width="6.125" style="204" customWidth="1"/>
    <col min="8477" max="8479" width="5.625" style="204" customWidth="1"/>
    <col min="8480" max="8480" width="5.75" style="204" customWidth="1"/>
    <col min="8481" max="8704" width="9" style="204"/>
    <col min="8705" max="8705" width="1.125" style="204" customWidth="1"/>
    <col min="8706" max="8706" width="3.625" style="204" customWidth="1"/>
    <col min="8707" max="8707" width="20.625" style="204" customWidth="1"/>
    <col min="8708" max="8708" width="6.625" style="204" customWidth="1"/>
    <col min="8709" max="8709" width="7.625" style="204" customWidth="1"/>
    <col min="8710" max="8711" width="5.625" style="204" customWidth="1"/>
    <col min="8712" max="8713" width="5.125" style="204" customWidth="1"/>
    <col min="8714" max="8714" width="5.625" style="204" customWidth="1"/>
    <col min="8715" max="8715" width="7" style="204" bestFit="1" customWidth="1"/>
    <col min="8716" max="8716" width="6.125" style="204" customWidth="1"/>
    <col min="8717" max="8717" width="7.25" style="204" customWidth="1"/>
    <col min="8718" max="8718" width="5.625" style="204" customWidth="1"/>
    <col min="8719" max="8719" width="5.75" style="204" customWidth="1"/>
    <col min="8720" max="8720" width="15.625" style="204" customWidth="1"/>
    <col min="8721" max="8731" width="5.625" style="204" customWidth="1"/>
    <col min="8732" max="8732" width="6.125" style="204" customWidth="1"/>
    <col min="8733" max="8735" width="5.625" style="204" customWidth="1"/>
    <col min="8736" max="8736" width="5.75" style="204" customWidth="1"/>
    <col min="8737" max="8960" width="9" style="204"/>
    <col min="8961" max="8961" width="1.125" style="204" customWidth="1"/>
    <col min="8962" max="8962" width="3.625" style="204" customWidth="1"/>
    <col min="8963" max="8963" width="20.625" style="204" customWidth="1"/>
    <col min="8964" max="8964" width="6.625" style="204" customWidth="1"/>
    <col min="8965" max="8965" width="7.625" style="204" customWidth="1"/>
    <col min="8966" max="8967" width="5.625" style="204" customWidth="1"/>
    <col min="8968" max="8969" width="5.125" style="204" customWidth="1"/>
    <col min="8970" max="8970" width="5.625" style="204" customWidth="1"/>
    <col min="8971" max="8971" width="7" style="204" bestFit="1" customWidth="1"/>
    <col min="8972" max="8972" width="6.125" style="204" customWidth="1"/>
    <col min="8973" max="8973" width="7.25" style="204" customWidth="1"/>
    <col min="8974" max="8974" width="5.625" style="204" customWidth="1"/>
    <col min="8975" max="8975" width="5.75" style="204" customWidth="1"/>
    <col min="8976" max="8976" width="15.625" style="204" customWidth="1"/>
    <col min="8977" max="8987" width="5.625" style="204" customWidth="1"/>
    <col min="8988" max="8988" width="6.125" style="204" customWidth="1"/>
    <col min="8989" max="8991" width="5.625" style="204" customWidth="1"/>
    <col min="8992" max="8992" width="5.75" style="204" customWidth="1"/>
    <col min="8993" max="9216" width="9" style="204"/>
    <col min="9217" max="9217" width="1.125" style="204" customWidth="1"/>
    <col min="9218" max="9218" width="3.625" style="204" customWidth="1"/>
    <col min="9219" max="9219" width="20.625" style="204" customWidth="1"/>
    <col min="9220" max="9220" width="6.625" style="204" customWidth="1"/>
    <col min="9221" max="9221" width="7.625" style="204" customWidth="1"/>
    <col min="9222" max="9223" width="5.625" style="204" customWidth="1"/>
    <col min="9224" max="9225" width="5.125" style="204" customWidth="1"/>
    <col min="9226" max="9226" width="5.625" style="204" customWidth="1"/>
    <col min="9227" max="9227" width="7" style="204" bestFit="1" customWidth="1"/>
    <col min="9228" max="9228" width="6.125" style="204" customWidth="1"/>
    <col min="9229" max="9229" width="7.25" style="204" customWidth="1"/>
    <col min="9230" max="9230" width="5.625" style="204" customWidth="1"/>
    <col min="9231" max="9231" width="5.75" style="204" customWidth="1"/>
    <col min="9232" max="9232" width="15.625" style="204" customWidth="1"/>
    <col min="9233" max="9243" width="5.625" style="204" customWidth="1"/>
    <col min="9244" max="9244" width="6.125" style="204" customWidth="1"/>
    <col min="9245" max="9247" width="5.625" style="204" customWidth="1"/>
    <col min="9248" max="9248" width="5.75" style="204" customWidth="1"/>
    <col min="9249" max="9472" width="9" style="204"/>
    <col min="9473" max="9473" width="1.125" style="204" customWidth="1"/>
    <col min="9474" max="9474" width="3.625" style="204" customWidth="1"/>
    <col min="9475" max="9475" width="20.625" style="204" customWidth="1"/>
    <col min="9476" max="9476" width="6.625" style="204" customWidth="1"/>
    <col min="9477" max="9477" width="7.625" style="204" customWidth="1"/>
    <col min="9478" max="9479" width="5.625" style="204" customWidth="1"/>
    <col min="9480" max="9481" width="5.125" style="204" customWidth="1"/>
    <col min="9482" max="9482" width="5.625" style="204" customWidth="1"/>
    <col min="9483" max="9483" width="7" style="204" bestFit="1" customWidth="1"/>
    <col min="9484" max="9484" width="6.125" style="204" customWidth="1"/>
    <col min="9485" max="9485" width="7.25" style="204" customWidth="1"/>
    <col min="9486" max="9486" width="5.625" style="204" customWidth="1"/>
    <col min="9487" max="9487" width="5.75" style="204" customWidth="1"/>
    <col min="9488" max="9488" width="15.625" style="204" customWidth="1"/>
    <col min="9489" max="9499" width="5.625" style="204" customWidth="1"/>
    <col min="9500" max="9500" width="6.125" style="204" customWidth="1"/>
    <col min="9501" max="9503" width="5.625" style="204" customWidth="1"/>
    <col min="9504" max="9504" width="5.75" style="204" customWidth="1"/>
    <col min="9505" max="9728" width="9" style="204"/>
    <col min="9729" max="9729" width="1.125" style="204" customWidth="1"/>
    <col min="9730" max="9730" width="3.625" style="204" customWidth="1"/>
    <col min="9731" max="9731" width="20.625" style="204" customWidth="1"/>
    <col min="9732" max="9732" width="6.625" style="204" customWidth="1"/>
    <col min="9733" max="9733" width="7.625" style="204" customWidth="1"/>
    <col min="9734" max="9735" width="5.625" style="204" customWidth="1"/>
    <col min="9736" max="9737" width="5.125" style="204" customWidth="1"/>
    <col min="9738" max="9738" width="5.625" style="204" customWidth="1"/>
    <col min="9739" max="9739" width="7" style="204" bestFit="1" customWidth="1"/>
    <col min="9740" max="9740" width="6.125" style="204" customWidth="1"/>
    <col min="9741" max="9741" width="7.25" style="204" customWidth="1"/>
    <col min="9742" max="9742" width="5.625" style="204" customWidth="1"/>
    <col min="9743" max="9743" width="5.75" style="204" customWidth="1"/>
    <col min="9744" max="9744" width="15.625" style="204" customWidth="1"/>
    <col min="9745" max="9755" width="5.625" style="204" customWidth="1"/>
    <col min="9756" max="9756" width="6.125" style="204" customWidth="1"/>
    <col min="9757" max="9759" width="5.625" style="204" customWidth="1"/>
    <col min="9760" max="9760" width="5.75" style="204" customWidth="1"/>
    <col min="9761" max="9984" width="9" style="204"/>
    <col min="9985" max="9985" width="1.125" style="204" customWidth="1"/>
    <col min="9986" max="9986" width="3.625" style="204" customWidth="1"/>
    <col min="9987" max="9987" width="20.625" style="204" customWidth="1"/>
    <col min="9988" max="9988" width="6.625" style="204" customWidth="1"/>
    <col min="9989" max="9989" width="7.625" style="204" customWidth="1"/>
    <col min="9990" max="9991" width="5.625" style="204" customWidth="1"/>
    <col min="9992" max="9993" width="5.125" style="204" customWidth="1"/>
    <col min="9994" max="9994" width="5.625" style="204" customWidth="1"/>
    <col min="9995" max="9995" width="7" style="204" bestFit="1" customWidth="1"/>
    <col min="9996" max="9996" width="6.125" style="204" customWidth="1"/>
    <col min="9997" max="9997" width="7.25" style="204" customWidth="1"/>
    <col min="9998" max="9998" width="5.625" style="204" customWidth="1"/>
    <col min="9999" max="9999" width="5.75" style="204" customWidth="1"/>
    <col min="10000" max="10000" width="15.625" style="204" customWidth="1"/>
    <col min="10001" max="10011" width="5.625" style="204" customWidth="1"/>
    <col min="10012" max="10012" width="6.125" style="204" customWidth="1"/>
    <col min="10013" max="10015" width="5.625" style="204" customWidth="1"/>
    <col min="10016" max="10016" width="5.75" style="204" customWidth="1"/>
    <col min="10017" max="10240" width="9" style="204"/>
    <col min="10241" max="10241" width="1.125" style="204" customWidth="1"/>
    <col min="10242" max="10242" width="3.625" style="204" customWidth="1"/>
    <col min="10243" max="10243" width="20.625" style="204" customWidth="1"/>
    <col min="10244" max="10244" width="6.625" style="204" customWidth="1"/>
    <col min="10245" max="10245" width="7.625" style="204" customWidth="1"/>
    <col min="10246" max="10247" width="5.625" style="204" customWidth="1"/>
    <col min="10248" max="10249" width="5.125" style="204" customWidth="1"/>
    <col min="10250" max="10250" width="5.625" style="204" customWidth="1"/>
    <col min="10251" max="10251" width="7" style="204" bestFit="1" customWidth="1"/>
    <col min="10252" max="10252" width="6.125" style="204" customWidth="1"/>
    <col min="10253" max="10253" width="7.25" style="204" customWidth="1"/>
    <col min="10254" max="10254" width="5.625" style="204" customWidth="1"/>
    <col min="10255" max="10255" width="5.75" style="204" customWidth="1"/>
    <col min="10256" max="10256" width="15.625" style="204" customWidth="1"/>
    <col min="10257" max="10267" width="5.625" style="204" customWidth="1"/>
    <col min="10268" max="10268" width="6.125" style="204" customWidth="1"/>
    <col min="10269" max="10271" width="5.625" style="204" customWidth="1"/>
    <col min="10272" max="10272" width="5.75" style="204" customWidth="1"/>
    <col min="10273" max="10496" width="9" style="204"/>
    <col min="10497" max="10497" width="1.125" style="204" customWidth="1"/>
    <col min="10498" max="10498" width="3.625" style="204" customWidth="1"/>
    <col min="10499" max="10499" width="20.625" style="204" customWidth="1"/>
    <col min="10500" max="10500" width="6.625" style="204" customWidth="1"/>
    <col min="10501" max="10501" width="7.625" style="204" customWidth="1"/>
    <col min="10502" max="10503" width="5.625" style="204" customWidth="1"/>
    <col min="10504" max="10505" width="5.125" style="204" customWidth="1"/>
    <col min="10506" max="10506" width="5.625" style="204" customWidth="1"/>
    <col min="10507" max="10507" width="7" style="204" bestFit="1" customWidth="1"/>
    <col min="10508" max="10508" width="6.125" style="204" customWidth="1"/>
    <col min="10509" max="10509" width="7.25" style="204" customWidth="1"/>
    <col min="10510" max="10510" width="5.625" style="204" customWidth="1"/>
    <col min="10511" max="10511" width="5.75" style="204" customWidth="1"/>
    <col min="10512" max="10512" width="15.625" style="204" customWidth="1"/>
    <col min="10513" max="10523" width="5.625" style="204" customWidth="1"/>
    <col min="10524" max="10524" width="6.125" style="204" customWidth="1"/>
    <col min="10525" max="10527" width="5.625" style="204" customWidth="1"/>
    <col min="10528" max="10528" width="5.75" style="204" customWidth="1"/>
    <col min="10529" max="10752" width="9" style="204"/>
    <col min="10753" max="10753" width="1.125" style="204" customWidth="1"/>
    <col min="10754" max="10754" width="3.625" style="204" customWidth="1"/>
    <col min="10755" max="10755" width="20.625" style="204" customWidth="1"/>
    <col min="10756" max="10756" width="6.625" style="204" customWidth="1"/>
    <col min="10757" max="10757" width="7.625" style="204" customWidth="1"/>
    <col min="10758" max="10759" width="5.625" style="204" customWidth="1"/>
    <col min="10760" max="10761" width="5.125" style="204" customWidth="1"/>
    <col min="10762" max="10762" width="5.625" style="204" customWidth="1"/>
    <col min="10763" max="10763" width="7" style="204" bestFit="1" customWidth="1"/>
    <col min="10764" max="10764" width="6.125" style="204" customWidth="1"/>
    <col min="10765" max="10765" width="7.25" style="204" customWidth="1"/>
    <col min="10766" max="10766" width="5.625" style="204" customWidth="1"/>
    <col min="10767" max="10767" width="5.75" style="204" customWidth="1"/>
    <col min="10768" max="10768" width="15.625" style="204" customWidth="1"/>
    <col min="10769" max="10779" width="5.625" style="204" customWidth="1"/>
    <col min="10780" max="10780" width="6.125" style="204" customWidth="1"/>
    <col min="10781" max="10783" width="5.625" style="204" customWidth="1"/>
    <col min="10784" max="10784" width="5.75" style="204" customWidth="1"/>
    <col min="10785" max="11008" width="9" style="204"/>
    <col min="11009" max="11009" width="1.125" style="204" customWidth="1"/>
    <col min="11010" max="11010" width="3.625" style="204" customWidth="1"/>
    <col min="11011" max="11011" width="20.625" style="204" customWidth="1"/>
    <col min="11012" max="11012" width="6.625" style="204" customWidth="1"/>
    <col min="11013" max="11013" width="7.625" style="204" customWidth="1"/>
    <col min="11014" max="11015" width="5.625" style="204" customWidth="1"/>
    <col min="11016" max="11017" width="5.125" style="204" customWidth="1"/>
    <col min="11018" max="11018" width="5.625" style="204" customWidth="1"/>
    <col min="11019" max="11019" width="7" style="204" bestFit="1" customWidth="1"/>
    <col min="11020" max="11020" width="6.125" style="204" customWidth="1"/>
    <col min="11021" max="11021" width="7.25" style="204" customWidth="1"/>
    <col min="11022" max="11022" width="5.625" style="204" customWidth="1"/>
    <col min="11023" max="11023" width="5.75" style="204" customWidth="1"/>
    <col min="11024" max="11024" width="15.625" style="204" customWidth="1"/>
    <col min="11025" max="11035" width="5.625" style="204" customWidth="1"/>
    <col min="11036" max="11036" width="6.125" style="204" customWidth="1"/>
    <col min="11037" max="11039" width="5.625" style="204" customWidth="1"/>
    <col min="11040" max="11040" width="5.75" style="204" customWidth="1"/>
    <col min="11041" max="11264" width="9" style="204"/>
    <col min="11265" max="11265" width="1.125" style="204" customWidth="1"/>
    <col min="11266" max="11266" width="3.625" style="204" customWidth="1"/>
    <col min="11267" max="11267" width="20.625" style="204" customWidth="1"/>
    <col min="11268" max="11268" width="6.625" style="204" customWidth="1"/>
    <col min="11269" max="11269" width="7.625" style="204" customWidth="1"/>
    <col min="11270" max="11271" width="5.625" style="204" customWidth="1"/>
    <col min="11272" max="11273" width="5.125" style="204" customWidth="1"/>
    <col min="11274" max="11274" width="5.625" style="204" customWidth="1"/>
    <col min="11275" max="11275" width="7" style="204" bestFit="1" customWidth="1"/>
    <col min="11276" max="11276" width="6.125" style="204" customWidth="1"/>
    <col min="11277" max="11277" width="7.25" style="204" customWidth="1"/>
    <col min="11278" max="11278" width="5.625" style="204" customWidth="1"/>
    <col min="11279" max="11279" width="5.75" style="204" customWidth="1"/>
    <col min="11280" max="11280" width="15.625" style="204" customWidth="1"/>
    <col min="11281" max="11291" width="5.625" style="204" customWidth="1"/>
    <col min="11292" max="11292" width="6.125" style="204" customWidth="1"/>
    <col min="11293" max="11295" width="5.625" style="204" customWidth="1"/>
    <col min="11296" max="11296" width="5.75" style="204" customWidth="1"/>
    <col min="11297" max="11520" width="9" style="204"/>
    <col min="11521" max="11521" width="1.125" style="204" customWidth="1"/>
    <col min="11522" max="11522" width="3.625" style="204" customWidth="1"/>
    <col min="11523" max="11523" width="20.625" style="204" customWidth="1"/>
    <col min="11524" max="11524" width="6.625" style="204" customWidth="1"/>
    <col min="11525" max="11525" width="7.625" style="204" customWidth="1"/>
    <col min="11526" max="11527" width="5.625" style="204" customWidth="1"/>
    <col min="11528" max="11529" width="5.125" style="204" customWidth="1"/>
    <col min="11530" max="11530" width="5.625" style="204" customWidth="1"/>
    <col min="11531" max="11531" width="7" style="204" bestFit="1" customWidth="1"/>
    <col min="11532" max="11532" width="6.125" style="204" customWidth="1"/>
    <col min="11533" max="11533" width="7.25" style="204" customWidth="1"/>
    <col min="11534" max="11534" width="5.625" style="204" customWidth="1"/>
    <col min="11535" max="11535" width="5.75" style="204" customWidth="1"/>
    <col min="11536" max="11536" width="15.625" style="204" customWidth="1"/>
    <col min="11537" max="11547" width="5.625" style="204" customWidth="1"/>
    <col min="11548" max="11548" width="6.125" style="204" customWidth="1"/>
    <col min="11549" max="11551" width="5.625" style="204" customWidth="1"/>
    <col min="11552" max="11552" width="5.75" style="204" customWidth="1"/>
    <col min="11553" max="11776" width="9" style="204"/>
    <col min="11777" max="11777" width="1.125" style="204" customWidth="1"/>
    <col min="11778" max="11778" width="3.625" style="204" customWidth="1"/>
    <col min="11779" max="11779" width="20.625" style="204" customWidth="1"/>
    <col min="11780" max="11780" width="6.625" style="204" customWidth="1"/>
    <col min="11781" max="11781" width="7.625" style="204" customWidth="1"/>
    <col min="11782" max="11783" width="5.625" style="204" customWidth="1"/>
    <col min="11784" max="11785" width="5.125" style="204" customWidth="1"/>
    <col min="11786" max="11786" width="5.625" style="204" customWidth="1"/>
    <col min="11787" max="11787" width="7" style="204" bestFit="1" customWidth="1"/>
    <col min="11788" max="11788" width="6.125" style="204" customWidth="1"/>
    <col min="11789" max="11789" width="7.25" style="204" customWidth="1"/>
    <col min="11790" max="11790" width="5.625" style="204" customWidth="1"/>
    <col min="11791" max="11791" width="5.75" style="204" customWidth="1"/>
    <col min="11792" max="11792" width="15.625" style="204" customWidth="1"/>
    <col min="11793" max="11803" width="5.625" style="204" customWidth="1"/>
    <col min="11804" max="11804" width="6.125" style="204" customWidth="1"/>
    <col min="11805" max="11807" width="5.625" style="204" customWidth="1"/>
    <col min="11808" max="11808" width="5.75" style="204" customWidth="1"/>
    <col min="11809" max="12032" width="9" style="204"/>
    <col min="12033" max="12033" width="1.125" style="204" customWidth="1"/>
    <col min="12034" max="12034" width="3.625" style="204" customWidth="1"/>
    <col min="12035" max="12035" width="20.625" style="204" customWidth="1"/>
    <col min="12036" max="12036" width="6.625" style="204" customWidth="1"/>
    <col min="12037" max="12037" width="7.625" style="204" customWidth="1"/>
    <col min="12038" max="12039" width="5.625" style="204" customWidth="1"/>
    <col min="12040" max="12041" width="5.125" style="204" customWidth="1"/>
    <col min="12042" max="12042" width="5.625" style="204" customWidth="1"/>
    <col min="12043" max="12043" width="7" style="204" bestFit="1" customWidth="1"/>
    <col min="12044" max="12044" width="6.125" style="204" customWidth="1"/>
    <col min="12045" max="12045" width="7.25" style="204" customWidth="1"/>
    <col min="12046" max="12046" width="5.625" style="204" customWidth="1"/>
    <col min="12047" max="12047" width="5.75" style="204" customWidth="1"/>
    <col min="12048" max="12048" width="15.625" style="204" customWidth="1"/>
    <col min="12049" max="12059" width="5.625" style="204" customWidth="1"/>
    <col min="12060" max="12060" width="6.125" style="204" customWidth="1"/>
    <col min="12061" max="12063" width="5.625" style="204" customWidth="1"/>
    <col min="12064" max="12064" width="5.75" style="204" customWidth="1"/>
    <col min="12065" max="12288" width="9" style="204"/>
    <col min="12289" max="12289" width="1.125" style="204" customWidth="1"/>
    <col min="12290" max="12290" width="3.625" style="204" customWidth="1"/>
    <col min="12291" max="12291" width="20.625" style="204" customWidth="1"/>
    <col min="12292" max="12292" width="6.625" style="204" customWidth="1"/>
    <col min="12293" max="12293" width="7.625" style="204" customWidth="1"/>
    <col min="12294" max="12295" width="5.625" style="204" customWidth="1"/>
    <col min="12296" max="12297" width="5.125" style="204" customWidth="1"/>
    <col min="12298" max="12298" width="5.625" style="204" customWidth="1"/>
    <col min="12299" max="12299" width="7" style="204" bestFit="1" customWidth="1"/>
    <col min="12300" max="12300" width="6.125" style="204" customWidth="1"/>
    <col min="12301" max="12301" width="7.25" style="204" customWidth="1"/>
    <col min="12302" max="12302" width="5.625" style="204" customWidth="1"/>
    <col min="12303" max="12303" width="5.75" style="204" customWidth="1"/>
    <col min="12304" max="12304" width="15.625" style="204" customWidth="1"/>
    <col min="12305" max="12315" width="5.625" style="204" customWidth="1"/>
    <col min="12316" max="12316" width="6.125" style="204" customWidth="1"/>
    <col min="12317" max="12319" width="5.625" style="204" customWidth="1"/>
    <col min="12320" max="12320" width="5.75" style="204" customWidth="1"/>
    <col min="12321" max="12544" width="9" style="204"/>
    <col min="12545" max="12545" width="1.125" style="204" customWidth="1"/>
    <col min="12546" max="12546" width="3.625" style="204" customWidth="1"/>
    <col min="12547" max="12547" width="20.625" style="204" customWidth="1"/>
    <col min="12548" max="12548" width="6.625" style="204" customWidth="1"/>
    <col min="12549" max="12549" width="7.625" style="204" customWidth="1"/>
    <col min="12550" max="12551" width="5.625" style="204" customWidth="1"/>
    <col min="12552" max="12553" width="5.125" style="204" customWidth="1"/>
    <col min="12554" max="12554" width="5.625" style="204" customWidth="1"/>
    <col min="12555" max="12555" width="7" style="204" bestFit="1" customWidth="1"/>
    <col min="12556" max="12556" width="6.125" style="204" customWidth="1"/>
    <col min="12557" max="12557" width="7.25" style="204" customWidth="1"/>
    <col min="12558" max="12558" width="5.625" style="204" customWidth="1"/>
    <col min="12559" max="12559" width="5.75" style="204" customWidth="1"/>
    <col min="12560" max="12560" width="15.625" style="204" customWidth="1"/>
    <col min="12561" max="12571" width="5.625" style="204" customWidth="1"/>
    <col min="12572" max="12572" width="6.125" style="204" customWidth="1"/>
    <col min="12573" max="12575" width="5.625" style="204" customWidth="1"/>
    <col min="12576" max="12576" width="5.75" style="204" customWidth="1"/>
    <col min="12577" max="12800" width="9" style="204"/>
    <col min="12801" max="12801" width="1.125" style="204" customWidth="1"/>
    <col min="12802" max="12802" width="3.625" style="204" customWidth="1"/>
    <col min="12803" max="12803" width="20.625" style="204" customWidth="1"/>
    <col min="12804" max="12804" width="6.625" style="204" customWidth="1"/>
    <col min="12805" max="12805" width="7.625" style="204" customWidth="1"/>
    <col min="12806" max="12807" width="5.625" style="204" customWidth="1"/>
    <col min="12808" max="12809" width="5.125" style="204" customWidth="1"/>
    <col min="12810" max="12810" width="5.625" style="204" customWidth="1"/>
    <col min="12811" max="12811" width="7" style="204" bestFit="1" customWidth="1"/>
    <col min="12812" max="12812" width="6.125" style="204" customWidth="1"/>
    <col min="12813" max="12813" width="7.25" style="204" customWidth="1"/>
    <col min="12814" max="12814" width="5.625" style="204" customWidth="1"/>
    <col min="12815" max="12815" width="5.75" style="204" customWidth="1"/>
    <col min="12816" max="12816" width="15.625" style="204" customWidth="1"/>
    <col min="12817" max="12827" width="5.625" style="204" customWidth="1"/>
    <col min="12828" max="12828" width="6.125" style="204" customWidth="1"/>
    <col min="12829" max="12831" width="5.625" style="204" customWidth="1"/>
    <col min="12832" max="12832" width="5.75" style="204" customWidth="1"/>
    <col min="12833" max="13056" width="9" style="204"/>
    <col min="13057" max="13057" width="1.125" style="204" customWidth="1"/>
    <col min="13058" max="13058" width="3.625" style="204" customWidth="1"/>
    <col min="13059" max="13059" width="20.625" style="204" customWidth="1"/>
    <col min="13060" max="13060" width="6.625" style="204" customWidth="1"/>
    <col min="13061" max="13061" width="7.625" style="204" customWidth="1"/>
    <col min="13062" max="13063" width="5.625" style="204" customWidth="1"/>
    <col min="13064" max="13065" width="5.125" style="204" customWidth="1"/>
    <col min="13066" max="13066" width="5.625" style="204" customWidth="1"/>
    <col min="13067" max="13067" width="7" style="204" bestFit="1" customWidth="1"/>
    <col min="13068" max="13068" width="6.125" style="204" customWidth="1"/>
    <col min="13069" max="13069" width="7.25" style="204" customWidth="1"/>
    <col min="13070" max="13070" width="5.625" style="204" customWidth="1"/>
    <col min="13071" max="13071" width="5.75" style="204" customWidth="1"/>
    <col min="13072" max="13072" width="15.625" style="204" customWidth="1"/>
    <col min="13073" max="13083" width="5.625" style="204" customWidth="1"/>
    <col min="13084" max="13084" width="6.125" style="204" customWidth="1"/>
    <col min="13085" max="13087" width="5.625" style="204" customWidth="1"/>
    <col min="13088" max="13088" width="5.75" style="204" customWidth="1"/>
    <col min="13089" max="13312" width="9" style="204"/>
    <col min="13313" max="13313" width="1.125" style="204" customWidth="1"/>
    <col min="13314" max="13314" width="3.625" style="204" customWidth="1"/>
    <col min="13315" max="13315" width="20.625" style="204" customWidth="1"/>
    <col min="13316" max="13316" width="6.625" style="204" customWidth="1"/>
    <col min="13317" max="13317" width="7.625" style="204" customWidth="1"/>
    <col min="13318" max="13319" width="5.625" style="204" customWidth="1"/>
    <col min="13320" max="13321" width="5.125" style="204" customWidth="1"/>
    <col min="13322" max="13322" width="5.625" style="204" customWidth="1"/>
    <col min="13323" max="13323" width="7" style="204" bestFit="1" customWidth="1"/>
    <col min="13324" max="13324" width="6.125" style="204" customWidth="1"/>
    <col min="13325" max="13325" width="7.25" style="204" customWidth="1"/>
    <col min="13326" max="13326" width="5.625" style="204" customWidth="1"/>
    <col min="13327" max="13327" width="5.75" style="204" customWidth="1"/>
    <col min="13328" max="13328" width="15.625" style="204" customWidth="1"/>
    <col min="13329" max="13339" width="5.625" style="204" customWidth="1"/>
    <col min="13340" max="13340" width="6.125" style="204" customWidth="1"/>
    <col min="13341" max="13343" width="5.625" style="204" customWidth="1"/>
    <col min="13344" max="13344" width="5.75" style="204" customWidth="1"/>
    <col min="13345" max="13568" width="9" style="204"/>
    <col min="13569" max="13569" width="1.125" style="204" customWidth="1"/>
    <col min="13570" max="13570" width="3.625" style="204" customWidth="1"/>
    <col min="13571" max="13571" width="20.625" style="204" customWidth="1"/>
    <col min="13572" max="13572" width="6.625" style="204" customWidth="1"/>
    <col min="13573" max="13573" width="7.625" style="204" customWidth="1"/>
    <col min="13574" max="13575" width="5.625" style="204" customWidth="1"/>
    <col min="13576" max="13577" width="5.125" style="204" customWidth="1"/>
    <col min="13578" max="13578" width="5.625" style="204" customWidth="1"/>
    <col min="13579" max="13579" width="7" style="204" bestFit="1" customWidth="1"/>
    <col min="13580" max="13580" width="6.125" style="204" customWidth="1"/>
    <col min="13581" max="13581" width="7.25" style="204" customWidth="1"/>
    <col min="13582" max="13582" width="5.625" style="204" customWidth="1"/>
    <col min="13583" max="13583" width="5.75" style="204" customWidth="1"/>
    <col min="13584" max="13584" width="15.625" style="204" customWidth="1"/>
    <col min="13585" max="13595" width="5.625" style="204" customWidth="1"/>
    <col min="13596" max="13596" width="6.125" style="204" customWidth="1"/>
    <col min="13597" max="13599" width="5.625" style="204" customWidth="1"/>
    <col min="13600" max="13600" width="5.75" style="204" customWidth="1"/>
    <col min="13601" max="13824" width="9" style="204"/>
    <col min="13825" max="13825" width="1.125" style="204" customWidth="1"/>
    <col min="13826" max="13826" width="3.625" style="204" customWidth="1"/>
    <col min="13827" max="13827" width="20.625" style="204" customWidth="1"/>
    <col min="13828" max="13828" width="6.625" style="204" customWidth="1"/>
    <col min="13829" max="13829" width="7.625" style="204" customWidth="1"/>
    <col min="13830" max="13831" width="5.625" style="204" customWidth="1"/>
    <col min="13832" max="13833" width="5.125" style="204" customWidth="1"/>
    <col min="13834" max="13834" width="5.625" style="204" customWidth="1"/>
    <col min="13835" max="13835" width="7" style="204" bestFit="1" customWidth="1"/>
    <col min="13836" max="13836" width="6.125" style="204" customWidth="1"/>
    <col min="13837" max="13837" width="7.25" style="204" customWidth="1"/>
    <col min="13838" max="13838" width="5.625" style="204" customWidth="1"/>
    <col min="13839" max="13839" width="5.75" style="204" customWidth="1"/>
    <col min="13840" max="13840" width="15.625" style="204" customWidth="1"/>
    <col min="13841" max="13851" width="5.625" style="204" customWidth="1"/>
    <col min="13852" max="13852" width="6.125" style="204" customWidth="1"/>
    <col min="13853" max="13855" width="5.625" style="204" customWidth="1"/>
    <col min="13856" max="13856" width="5.75" style="204" customWidth="1"/>
    <col min="13857" max="14080" width="9" style="204"/>
    <col min="14081" max="14081" width="1.125" style="204" customWidth="1"/>
    <col min="14082" max="14082" width="3.625" style="204" customWidth="1"/>
    <col min="14083" max="14083" width="20.625" style="204" customWidth="1"/>
    <col min="14084" max="14084" width="6.625" style="204" customWidth="1"/>
    <col min="14085" max="14085" width="7.625" style="204" customWidth="1"/>
    <col min="14086" max="14087" width="5.625" style="204" customWidth="1"/>
    <col min="14088" max="14089" width="5.125" style="204" customWidth="1"/>
    <col min="14090" max="14090" width="5.625" style="204" customWidth="1"/>
    <col min="14091" max="14091" width="7" style="204" bestFit="1" customWidth="1"/>
    <col min="14092" max="14092" width="6.125" style="204" customWidth="1"/>
    <col min="14093" max="14093" width="7.25" style="204" customWidth="1"/>
    <col min="14094" max="14094" width="5.625" style="204" customWidth="1"/>
    <col min="14095" max="14095" width="5.75" style="204" customWidth="1"/>
    <col min="14096" max="14096" width="15.625" style="204" customWidth="1"/>
    <col min="14097" max="14107" width="5.625" style="204" customWidth="1"/>
    <col min="14108" max="14108" width="6.125" style="204" customWidth="1"/>
    <col min="14109" max="14111" width="5.625" style="204" customWidth="1"/>
    <col min="14112" max="14112" width="5.75" style="204" customWidth="1"/>
    <col min="14113" max="14336" width="9" style="204"/>
    <col min="14337" max="14337" width="1.125" style="204" customWidth="1"/>
    <col min="14338" max="14338" width="3.625" style="204" customWidth="1"/>
    <col min="14339" max="14339" width="20.625" style="204" customWidth="1"/>
    <col min="14340" max="14340" width="6.625" style="204" customWidth="1"/>
    <col min="14341" max="14341" width="7.625" style="204" customWidth="1"/>
    <col min="14342" max="14343" width="5.625" style="204" customWidth="1"/>
    <col min="14344" max="14345" width="5.125" style="204" customWidth="1"/>
    <col min="14346" max="14346" width="5.625" style="204" customWidth="1"/>
    <col min="14347" max="14347" width="7" style="204" bestFit="1" customWidth="1"/>
    <col min="14348" max="14348" width="6.125" style="204" customWidth="1"/>
    <col min="14349" max="14349" width="7.25" style="204" customWidth="1"/>
    <col min="14350" max="14350" width="5.625" style="204" customWidth="1"/>
    <col min="14351" max="14351" width="5.75" style="204" customWidth="1"/>
    <col min="14352" max="14352" width="15.625" style="204" customWidth="1"/>
    <col min="14353" max="14363" width="5.625" style="204" customWidth="1"/>
    <col min="14364" max="14364" width="6.125" style="204" customWidth="1"/>
    <col min="14365" max="14367" width="5.625" style="204" customWidth="1"/>
    <col min="14368" max="14368" width="5.75" style="204" customWidth="1"/>
    <col min="14369" max="14592" width="9" style="204"/>
    <col min="14593" max="14593" width="1.125" style="204" customWidth="1"/>
    <col min="14594" max="14594" width="3.625" style="204" customWidth="1"/>
    <col min="14595" max="14595" width="20.625" style="204" customWidth="1"/>
    <col min="14596" max="14596" width="6.625" style="204" customWidth="1"/>
    <col min="14597" max="14597" width="7.625" style="204" customWidth="1"/>
    <col min="14598" max="14599" width="5.625" style="204" customWidth="1"/>
    <col min="14600" max="14601" width="5.125" style="204" customWidth="1"/>
    <col min="14602" max="14602" width="5.625" style="204" customWidth="1"/>
    <col min="14603" max="14603" width="7" style="204" bestFit="1" customWidth="1"/>
    <col min="14604" max="14604" width="6.125" style="204" customWidth="1"/>
    <col min="14605" max="14605" width="7.25" style="204" customWidth="1"/>
    <col min="14606" max="14606" width="5.625" style="204" customWidth="1"/>
    <col min="14607" max="14607" width="5.75" style="204" customWidth="1"/>
    <col min="14608" max="14608" width="15.625" style="204" customWidth="1"/>
    <col min="14609" max="14619" width="5.625" style="204" customWidth="1"/>
    <col min="14620" max="14620" width="6.125" style="204" customWidth="1"/>
    <col min="14621" max="14623" width="5.625" style="204" customWidth="1"/>
    <col min="14624" max="14624" width="5.75" style="204" customWidth="1"/>
    <col min="14625" max="14848" width="9" style="204"/>
    <col min="14849" max="14849" width="1.125" style="204" customWidth="1"/>
    <col min="14850" max="14850" width="3.625" style="204" customWidth="1"/>
    <col min="14851" max="14851" width="20.625" style="204" customWidth="1"/>
    <col min="14852" max="14852" width="6.625" style="204" customWidth="1"/>
    <col min="14853" max="14853" width="7.625" style="204" customWidth="1"/>
    <col min="14854" max="14855" width="5.625" style="204" customWidth="1"/>
    <col min="14856" max="14857" width="5.125" style="204" customWidth="1"/>
    <col min="14858" max="14858" width="5.625" style="204" customWidth="1"/>
    <col min="14859" max="14859" width="7" style="204" bestFit="1" customWidth="1"/>
    <col min="14860" max="14860" width="6.125" style="204" customWidth="1"/>
    <col min="14861" max="14861" width="7.25" style="204" customWidth="1"/>
    <col min="14862" max="14862" width="5.625" style="204" customWidth="1"/>
    <col min="14863" max="14863" width="5.75" style="204" customWidth="1"/>
    <col min="14864" max="14864" width="15.625" style="204" customWidth="1"/>
    <col min="14865" max="14875" width="5.625" style="204" customWidth="1"/>
    <col min="14876" max="14876" width="6.125" style="204" customWidth="1"/>
    <col min="14877" max="14879" width="5.625" style="204" customWidth="1"/>
    <col min="14880" max="14880" width="5.75" style="204" customWidth="1"/>
    <col min="14881" max="15104" width="9" style="204"/>
    <col min="15105" max="15105" width="1.125" style="204" customWidth="1"/>
    <col min="15106" max="15106" width="3.625" style="204" customWidth="1"/>
    <col min="15107" max="15107" width="20.625" style="204" customWidth="1"/>
    <col min="15108" max="15108" width="6.625" style="204" customWidth="1"/>
    <col min="15109" max="15109" width="7.625" style="204" customWidth="1"/>
    <col min="15110" max="15111" width="5.625" style="204" customWidth="1"/>
    <col min="15112" max="15113" width="5.125" style="204" customWidth="1"/>
    <col min="15114" max="15114" width="5.625" style="204" customWidth="1"/>
    <col min="15115" max="15115" width="7" style="204" bestFit="1" customWidth="1"/>
    <col min="15116" max="15116" width="6.125" style="204" customWidth="1"/>
    <col min="15117" max="15117" width="7.25" style="204" customWidth="1"/>
    <col min="15118" max="15118" width="5.625" style="204" customWidth="1"/>
    <col min="15119" max="15119" width="5.75" style="204" customWidth="1"/>
    <col min="15120" max="15120" width="15.625" style="204" customWidth="1"/>
    <col min="15121" max="15131" width="5.625" style="204" customWidth="1"/>
    <col min="15132" max="15132" width="6.125" style="204" customWidth="1"/>
    <col min="15133" max="15135" width="5.625" style="204" customWidth="1"/>
    <col min="15136" max="15136" width="5.75" style="204" customWidth="1"/>
    <col min="15137" max="15360" width="9" style="204"/>
    <col min="15361" max="15361" width="1.125" style="204" customWidth="1"/>
    <col min="15362" max="15362" width="3.625" style="204" customWidth="1"/>
    <col min="15363" max="15363" width="20.625" style="204" customWidth="1"/>
    <col min="15364" max="15364" width="6.625" style="204" customWidth="1"/>
    <col min="15365" max="15365" width="7.625" style="204" customWidth="1"/>
    <col min="15366" max="15367" width="5.625" style="204" customWidth="1"/>
    <col min="15368" max="15369" width="5.125" style="204" customWidth="1"/>
    <col min="15370" max="15370" width="5.625" style="204" customWidth="1"/>
    <col min="15371" max="15371" width="7" style="204" bestFit="1" customWidth="1"/>
    <col min="15372" max="15372" width="6.125" style="204" customWidth="1"/>
    <col min="15373" max="15373" width="7.25" style="204" customWidth="1"/>
    <col min="15374" max="15374" width="5.625" style="204" customWidth="1"/>
    <col min="15375" max="15375" width="5.75" style="204" customWidth="1"/>
    <col min="15376" max="15376" width="15.625" style="204" customWidth="1"/>
    <col min="15377" max="15387" width="5.625" style="204" customWidth="1"/>
    <col min="15388" max="15388" width="6.125" style="204" customWidth="1"/>
    <col min="15389" max="15391" width="5.625" style="204" customWidth="1"/>
    <col min="15392" max="15392" width="5.75" style="204" customWidth="1"/>
    <col min="15393" max="15616" width="9" style="204"/>
    <col min="15617" max="15617" width="1.125" style="204" customWidth="1"/>
    <col min="15618" max="15618" width="3.625" style="204" customWidth="1"/>
    <col min="15619" max="15619" width="20.625" style="204" customWidth="1"/>
    <col min="15620" max="15620" width="6.625" style="204" customWidth="1"/>
    <col min="15621" max="15621" width="7.625" style="204" customWidth="1"/>
    <col min="15622" max="15623" width="5.625" style="204" customWidth="1"/>
    <col min="15624" max="15625" width="5.125" style="204" customWidth="1"/>
    <col min="15626" max="15626" width="5.625" style="204" customWidth="1"/>
    <col min="15627" max="15627" width="7" style="204" bestFit="1" customWidth="1"/>
    <col min="15628" max="15628" width="6.125" style="204" customWidth="1"/>
    <col min="15629" max="15629" width="7.25" style="204" customWidth="1"/>
    <col min="15630" max="15630" width="5.625" style="204" customWidth="1"/>
    <col min="15631" max="15631" width="5.75" style="204" customWidth="1"/>
    <col min="15632" max="15632" width="15.625" style="204" customWidth="1"/>
    <col min="15633" max="15643" width="5.625" style="204" customWidth="1"/>
    <col min="15644" max="15644" width="6.125" style="204" customWidth="1"/>
    <col min="15645" max="15647" width="5.625" style="204" customWidth="1"/>
    <col min="15648" max="15648" width="5.75" style="204" customWidth="1"/>
    <col min="15649" max="15872" width="9" style="204"/>
    <col min="15873" max="15873" width="1.125" style="204" customWidth="1"/>
    <col min="15874" max="15874" width="3.625" style="204" customWidth="1"/>
    <col min="15875" max="15875" width="20.625" style="204" customWidth="1"/>
    <col min="15876" max="15876" width="6.625" style="204" customWidth="1"/>
    <col min="15877" max="15877" width="7.625" style="204" customWidth="1"/>
    <col min="15878" max="15879" width="5.625" style="204" customWidth="1"/>
    <col min="15880" max="15881" width="5.125" style="204" customWidth="1"/>
    <col min="15882" max="15882" width="5.625" style="204" customWidth="1"/>
    <col min="15883" max="15883" width="7" style="204" bestFit="1" customWidth="1"/>
    <col min="15884" max="15884" width="6.125" style="204" customWidth="1"/>
    <col min="15885" max="15885" width="7.25" style="204" customWidth="1"/>
    <col min="15886" max="15886" width="5.625" style="204" customWidth="1"/>
    <col min="15887" max="15887" width="5.75" style="204" customWidth="1"/>
    <col min="15888" max="15888" width="15.625" style="204" customWidth="1"/>
    <col min="15889" max="15899" width="5.625" style="204" customWidth="1"/>
    <col min="15900" max="15900" width="6.125" style="204" customWidth="1"/>
    <col min="15901" max="15903" width="5.625" style="204" customWidth="1"/>
    <col min="15904" max="15904" width="5.75" style="204" customWidth="1"/>
    <col min="15905" max="16128" width="9" style="204"/>
    <col min="16129" max="16129" width="1.125" style="204" customWidth="1"/>
    <col min="16130" max="16130" width="3.625" style="204" customWidth="1"/>
    <col min="16131" max="16131" width="20.625" style="204" customWidth="1"/>
    <col min="16132" max="16132" width="6.625" style="204" customWidth="1"/>
    <col min="16133" max="16133" width="7.625" style="204" customWidth="1"/>
    <col min="16134" max="16135" width="5.625" style="204" customWidth="1"/>
    <col min="16136" max="16137" width="5.125" style="204" customWidth="1"/>
    <col min="16138" max="16138" width="5.625" style="204" customWidth="1"/>
    <col min="16139" max="16139" width="7" style="204" bestFit="1" customWidth="1"/>
    <col min="16140" max="16140" width="6.125" style="204" customWidth="1"/>
    <col min="16141" max="16141" width="7.25" style="204" customWidth="1"/>
    <col min="16142" max="16142" width="5.625" style="204" customWidth="1"/>
    <col min="16143" max="16143" width="5.75" style="204" customWidth="1"/>
    <col min="16144" max="16144" width="15.625" style="204" customWidth="1"/>
    <col min="16145" max="16155" width="5.625" style="204" customWidth="1"/>
    <col min="16156" max="16156" width="6.125" style="204" customWidth="1"/>
    <col min="16157" max="16159" width="5.625" style="204" customWidth="1"/>
    <col min="16160" max="16160" width="5.75" style="204" customWidth="1"/>
    <col min="16161" max="16384" width="9" style="204"/>
  </cols>
  <sheetData>
    <row r="1" spans="2:45" s="177" customFormat="1" ht="30" customHeight="1">
      <c r="B1" s="175" t="s">
        <v>100</v>
      </c>
      <c r="C1" s="176"/>
      <c r="H1" s="177" t="s">
        <v>101</v>
      </c>
      <c r="P1" s="178"/>
    </row>
    <row r="2" spans="2:45" s="177" customFormat="1" ht="29.25" customHeight="1">
      <c r="B2" s="179"/>
      <c r="C2" s="180"/>
      <c r="D2" s="181" t="s">
        <v>102</v>
      </c>
      <c r="E2" s="182"/>
      <c r="F2" s="183" t="s">
        <v>103</v>
      </c>
      <c r="G2" s="184"/>
      <c r="H2" s="184" t="s">
        <v>104</v>
      </c>
      <c r="I2" s="184"/>
      <c r="J2" s="184" t="s">
        <v>105</v>
      </c>
      <c r="K2" s="184"/>
      <c r="L2" s="184" t="s">
        <v>106</v>
      </c>
      <c r="M2" s="184"/>
      <c r="N2" s="184" t="s">
        <v>107</v>
      </c>
      <c r="O2" s="184"/>
      <c r="P2" s="185"/>
      <c r="Q2" s="184" t="s">
        <v>108</v>
      </c>
      <c r="R2" s="184"/>
      <c r="S2" s="184" t="s">
        <v>109</v>
      </c>
      <c r="T2" s="184"/>
      <c r="U2" s="184" t="s">
        <v>110</v>
      </c>
      <c r="V2" s="184"/>
      <c r="W2" s="184" t="s">
        <v>111</v>
      </c>
      <c r="X2" s="184"/>
      <c r="Y2" s="184" t="s">
        <v>112</v>
      </c>
      <c r="Z2" s="184"/>
      <c r="AA2" s="184" t="s">
        <v>113</v>
      </c>
      <c r="AB2" s="184"/>
      <c r="AC2" s="184" t="s">
        <v>114</v>
      </c>
      <c r="AD2" s="184"/>
      <c r="AE2" s="184" t="s">
        <v>115</v>
      </c>
      <c r="AF2" s="186"/>
    </row>
    <row r="3" spans="2:45" s="177" customFormat="1" ht="29.25" customHeight="1">
      <c r="B3" s="187"/>
      <c r="C3" s="188"/>
      <c r="D3" s="189" t="s">
        <v>116</v>
      </c>
      <c r="E3" s="190" t="s">
        <v>117</v>
      </c>
      <c r="F3" s="191" t="s">
        <v>116</v>
      </c>
      <c r="G3" s="192" t="s">
        <v>117</v>
      </c>
      <c r="H3" s="193" t="s">
        <v>116</v>
      </c>
      <c r="I3" s="192" t="s">
        <v>117</v>
      </c>
      <c r="J3" s="193" t="s">
        <v>116</v>
      </c>
      <c r="K3" s="192" t="s">
        <v>117</v>
      </c>
      <c r="L3" s="193" t="s">
        <v>116</v>
      </c>
      <c r="M3" s="192" t="s">
        <v>117</v>
      </c>
      <c r="N3" s="193" t="s">
        <v>116</v>
      </c>
      <c r="O3" s="194" t="s">
        <v>117</v>
      </c>
      <c r="P3" s="185"/>
      <c r="Q3" s="195" t="s">
        <v>116</v>
      </c>
      <c r="R3" s="196" t="s">
        <v>117</v>
      </c>
      <c r="S3" s="195" t="s">
        <v>116</v>
      </c>
      <c r="T3" s="196" t="s">
        <v>117</v>
      </c>
      <c r="U3" s="195" t="s">
        <v>116</v>
      </c>
      <c r="V3" s="196" t="s">
        <v>117</v>
      </c>
      <c r="W3" s="195" t="s">
        <v>116</v>
      </c>
      <c r="X3" s="196" t="s">
        <v>117</v>
      </c>
      <c r="Y3" s="195" t="s">
        <v>116</v>
      </c>
      <c r="Z3" s="196" t="s">
        <v>117</v>
      </c>
      <c r="AA3" s="195" t="s">
        <v>116</v>
      </c>
      <c r="AB3" s="196" t="s">
        <v>117</v>
      </c>
      <c r="AC3" s="195" t="s">
        <v>116</v>
      </c>
      <c r="AD3" s="196" t="s">
        <v>117</v>
      </c>
      <c r="AE3" s="195" t="s">
        <v>116</v>
      </c>
      <c r="AF3" s="197" t="s">
        <v>117</v>
      </c>
    </row>
    <row r="4" spans="2:45" ht="29.25" customHeight="1">
      <c r="B4" s="198"/>
      <c r="C4" s="199" t="s">
        <v>118</v>
      </c>
      <c r="D4" s="200">
        <f t="shared" ref="D4:E21" si="0">SUM(F4,H4,J4,L4,N4,Q4,S4,U4,W4,Y4,AA4,AC4,AE4)</f>
        <v>52240</v>
      </c>
      <c r="E4" s="201">
        <f t="shared" si="0"/>
        <v>176847</v>
      </c>
      <c r="F4" s="202">
        <f>SUM(F13,F21)</f>
        <v>295</v>
      </c>
      <c r="G4" s="202">
        <f t="shared" ref="G4:O4" si="1">SUM(G13,G21)</f>
        <v>3066</v>
      </c>
      <c r="H4" s="202">
        <f t="shared" si="1"/>
        <v>40</v>
      </c>
      <c r="I4" s="202">
        <f t="shared" si="1"/>
        <v>257</v>
      </c>
      <c r="J4" s="202">
        <f t="shared" si="1"/>
        <v>3571</v>
      </c>
      <c r="K4" s="202">
        <f t="shared" si="1"/>
        <v>17585</v>
      </c>
      <c r="L4" s="202">
        <f>SUM(L13,L21)</f>
        <v>39121</v>
      </c>
      <c r="M4" s="202">
        <f t="shared" si="1"/>
        <v>124362</v>
      </c>
      <c r="N4" s="202">
        <f t="shared" si="1"/>
        <v>486</v>
      </c>
      <c r="O4" s="202">
        <f t="shared" si="1"/>
        <v>2053</v>
      </c>
      <c r="P4" s="203"/>
      <c r="Q4" s="202">
        <f t="shared" ref="Q4:AF4" si="2">SUM(Q13,Q21)</f>
        <v>2099</v>
      </c>
      <c r="R4" s="202">
        <f t="shared" si="2"/>
        <v>7387</v>
      </c>
      <c r="S4" s="202">
        <f t="shared" si="2"/>
        <v>1804</v>
      </c>
      <c r="T4" s="202">
        <f t="shared" si="2"/>
        <v>6294</v>
      </c>
      <c r="U4" s="202">
        <f t="shared" si="2"/>
        <v>253</v>
      </c>
      <c r="V4" s="202">
        <f t="shared" si="2"/>
        <v>1312</v>
      </c>
      <c r="W4" s="202">
        <f t="shared" si="2"/>
        <v>209</v>
      </c>
      <c r="X4" s="202">
        <f t="shared" si="2"/>
        <v>718</v>
      </c>
      <c r="Y4" s="202">
        <f t="shared" si="2"/>
        <v>54</v>
      </c>
      <c r="Z4" s="202">
        <f t="shared" si="2"/>
        <v>530</v>
      </c>
      <c r="AA4" s="202">
        <f t="shared" si="2"/>
        <v>2764</v>
      </c>
      <c r="AB4" s="202">
        <f t="shared" si="2"/>
        <v>8176</v>
      </c>
      <c r="AC4" s="202">
        <f t="shared" si="2"/>
        <v>116</v>
      </c>
      <c r="AD4" s="202">
        <f t="shared" si="2"/>
        <v>455</v>
      </c>
      <c r="AE4" s="202">
        <f t="shared" si="2"/>
        <v>1428</v>
      </c>
      <c r="AF4" s="201">
        <f t="shared" si="2"/>
        <v>4652</v>
      </c>
    </row>
    <row r="5" spans="2:45" ht="29.25" customHeight="1">
      <c r="B5" s="205" t="s">
        <v>54</v>
      </c>
      <c r="C5" s="206" t="s">
        <v>119</v>
      </c>
      <c r="D5" s="207">
        <f t="shared" si="0"/>
        <v>23052</v>
      </c>
      <c r="E5" s="208">
        <f t="shared" si="0"/>
        <v>81148</v>
      </c>
      <c r="F5" s="209">
        <v>99</v>
      </c>
      <c r="G5" s="210">
        <v>1403</v>
      </c>
      <c r="H5" s="210">
        <v>3</v>
      </c>
      <c r="I5" s="210">
        <v>9</v>
      </c>
      <c r="J5" s="210">
        <v>2120</v>
      </c>
      <c r="K5" s="210">
        <v>11638</v>
      </c>
      <c r="L5" s="211">
        <v>16792</v>
      </c>
      <c r="M5" s="211">
        <v>54027</v>
      </c>
      <c r="N5" s="212">
        <v>168</v>
      </c>
      <c r="O5" s="211">
        <v>742</v>
      </c>
      <c r="P5" s="203"/>
      <c r="Q5" s="210">
        <v>806</v>
      </c>
      <c r="R5" s="210">
        <v>2770</v>
      </c>
      <c r="S5" s="210">
        <v>927</v>
      </c>
      <c r="T5" s="210">
        <v>3163</v>
      </c>
      <c r="U5" s="210">
        <v>52</v>
      </c>
      <c r="V5" s="210">
        <v>246</v>
      </c>
      <c r="W5" s="210">
        <v>72</v>
      </c>
      <c r="X5" s="210">
        <v>269</v>
      </c>
      <c r="Y5" s="210">
        <v>11</v>
      </c>
      <c r="Z5" s="210">
        <v>34</v>
      </c>
      <c r="AA5" s="210">
        <v>1307</v>
      </c>
      <c r="AB5" s="210">
        <v>4277</v>
      </c>
      <c r="AC5" s="210">
        <v>94</v>
      </c>
      <c r="AD5" s="210">
        <v>365</v>
      </c>
      <c r="AE5" s="210">
        <v>601</v>
      </c>
      <c r="AF5" s="213">
        <v>2205</v>
      </c>
      <c r="AG5" s="214"/>
      <c r="AH5" s="214"/>
      <c r="AI5" s="214"/>
      <c r="AJ5" s="214"/>
      <c r="AK5" s="214"/>
      <c r="AL5" s="214"/>
      <c r="AM5" s="214"/>
      <c r="AN5" s="214"/>
      <c r="AO5" s="214"/>
      <c r="AP5" s="214"/>
      <c r="AQ5" s="214"/>
      <c r="AR5" s="214"/>
      <c r="AS5" s="214"/>
    </row>
    <row r="6" spans="2:45" ht="29.25" customHeight="1">
      <c r="B6" s="215"/>
      <c r="C6" s="216" t="s">
        <v>120</v>
      </c>
      <c r="D6" s="217">
        <f t="shared" si="0"/>
        <v>1502</v>
      </c>
      <c r="E6" s="218">
        <f t="shared" si="0"/>
        <v>4765</v>
      </c>
      <c r="F6" s="219">
        <v>13</v>
      </c>
      <c r="G6" s="212">
        <v>100</v>
      </c>
      <c r="H6" s="220">
        <v>2</v>
      </c>
      <c r="I6" s="220">
        <v>4</v>
      </c>
      <c r="J6" s="220">
        <v>6</v>
      </c>
      <c r="K6" s="220">
        <v>75</v>
      </c>
      <c r="L6" s="220">
        <v>1281</v>
      </c>
      <c r="M6" s="220">
        <v>3735</v>
      </c>
      <c r="N6" s="212">
        <v>3</v>
      </c>
      <c r="O6" s="212">
        <v>27</v>
      </c>
      <c r="P6" s="203"/>
      <c r="Q6" s="220">
        <v>2</v>
      </c>
      <c r="R6" s="220">
        <v>118</v>
      </c>
      <c r="S6" s="220">
        <v>0</v>
      </c>
      <c r="T6" s="220">
        <v>0</v>
      </c>
      <c r="U6" s="220">
        <v>10</v>
      </c>
      <c r="V6" s="220">
        <v>65</v>
      </c>
      <c r="W6" s="220">
        <v>3</v>
      </c>
      <c r="X6" s="220">
        <v>22</v>
      </c>
      <c r="Y6" s="220">
        <v>0</v>
      </c>
      <c r="Z6" s="220">
        <v>0</v>
      </c>
      <c r="AA6" s="220">
        <v>72</v>
      </c>
      <c r="AB6" s="220">
        <v>144</v>
      </c>
      <c r="AC6" s="220">
        <v>2</v>
      </c>
      <c r="AD6" s="220">
        <v>17</v>
      </c>
      <c r="AE6" s="220">
        <v>108</v>
      </c>
      <c r="AF6" s="221">
        <v>458</v>
      </c>
      <c r="AG6" s="214"/>
      <c r="AH6" s="214"/>
      <c r="AI6" s="214"/>
      <c r="AJ6" s="214"/>
      <c r="AK6" s="214"/>
      <c r="AL6" s="214"/>
      <c r="AM6" s="214"/>
      <c r="AN6" s="214"/>
      <c r="AO6" s="214"/>
      <c r="AP6" s="214"/>
      <c r="AQ6" s="214"/>
      <c r="AR6" s="214"/>
      <c r="AS6" s="214"/>
    </row>
    <row r="7" spans="2:45" ht="29.25" customHeight="1">
      <c r="B7" s="215"/>
      <c r="C7" s="216" t="s">
        <v>121</v>
      </c>
      <c r="D7" s="217">
        <f t="shared" si="0"/>
        <v>1631</v>
      </c>
      <c r="E7" s="218">
        <f t="shared" si="0"/>
        <v>5147</v>
      </c>
      <c r="F7" s="219">
        <v>11</v>
      </c>
      <c r="G7" s="212">
        <v>71</v>
      </c>
      <c r="H7" s="220">
        <v>0</v>
      </c>
      <c r="I7" s="220">
        <v>0</v>
      </c>
      <c r="J7" s="220">
        <v>14</v>
      </c>
      <c r="K7" s="220">
        <v>130</v>
      </c>
      <c r="L7" s="220">
        <v>1535</v>
      </c>
      <c r="M7" s="220">
        <v>4640</v>
      </c>
      <c r="N7" s="220">
        <v>30</v>
      </c>
      <c r="O7" s="220">
        <v>120</v>
      </c>
      <c r="P7" s="203"/>
      <c r="Q7" s="220">
        <v>3</v>
      </c>
      <c r="R7" s="220">
        <v>12</v>
      </c>
      <c r="S7" s="220">
        <v>5</v>
      </c>
      <c r="T7" s="220">
        <v>18</v>
      </c>
      <c r="U7" s="220">
        <v>13</v>
      </c>
      <c r="V7" s="220">
        <v>45</v>
      </c>
      <c r="W7" s="220">
        <v>3</v>
      </c>
      <c r="X7" s="220">
        <v>17</v>
      </c>
      <c r="Y7" s="220">
        <v>2</v>
      </c>
      <c r="Z7" s="220">
        <v>60</v>
      </c>
      <c r="AA7" s="220">
        <v>11</v>
      </c>
      <c r="AB7" s="220">
        <v>22</v>
      </c>
      <c r="AC7" s="220">
        <v>0</v>
      </c>
      <c r="AD7" s="220">
        <v>0</v>
      </c>
      <c r="AE7" s="220">
        <v>4</v>
      </c>
      <c r="AF7" s="221">
        <v>12</v>
      </c>
      <c r="AG7" s="214"/>
      <c r="AH7" s="214"/>
      <c r="AI7" s="214"/>
      <c r="AJ7" s="214"/>
      <c r="AK7" s="214"/>
      <c r="AL7" s="214"/>
      <c r="AM7" s="214"/>
      <c r="AN7" s="214"/>
      <c r="AO7" s="214"/>
      <c r="AP7" s="214"/>
      <c r="AQ7" s="214"/>
      <c r="AR7" s="214"/>
      <c r="AS7" s="214"/>
    </row>
    <row r="8" spans="2:45" ht="29.25" customHeight="1">
      <c r="B8" s="215"/>
      <c r="C8" s="216" t="s">
        <v>122</v>
      </c>
      <c r="D8" s="217">
        <f t="shared" si="0"/>
        <v>1830</v>
      </c>
      <c r="E8" s="218">
        <f t="shared" si="0"/>
        <v>5822</v>
      </c>
      <c r="F8" s="219">
        <v>9</v>
      </c>
      <c r="G8" s="212">
        <v>117</v>
      </c>
      <c r="H8" s="220">
        <v>2</v>
      </c>
      <c r="I8" s="220">
        <v>14</v>
      </c>
      <c r="J8" s="220">
        <v>15</v>
      </c>
      <c r="K8" s="220">
        <v>139</v>
      </c>
      <c r="L8" s="220">
        <v>1593</v>
      </c>
      <c r="M8" s="220">
        <v>4893</v>
      </c>
      <c r="N8" s="220">
        <v>27</v>
      </c>
      <c r="O8" s="220">
        <v>90</v>
      </c>
      <c r="P8" s="203"/>
      <c r="Q8" s="220">
        <v>116</v>
      </c>
      <c r="R8" s="220">
        <v>350</v>
      </c>
      <c r="S8" s="220">
        <v>35</v>
      </c>
      <c r="T8" s="220">
        <v>118</v>
      </c>
      <c r="U8" s="220">
        <v>14</v>
      </c>
      <c r="V8" s="220">
        <v>25</v>
      </c>
      <c r="W8" s="220">
        <v>7</v>
      </c>
      <c r="X8" s="220">
        <v>19</v>
      </c>
      <c r="Y8" s="220">
        <v>2</v>
      </c>
      <c r="Z8" s="220">
        <v>22</v>
      </c>
      <c r="AA8" s="220">
        <v>8</v>
      </c>
      <c r="AB8" s="220">
        <v>27</v>
      </c>
      <c r="AC8" s="220">
        <v>0</v>
      </c>
      <c r="AD8" s="220">
        <v>0</v>
      </c>
      <c r="AE8" s="220">
        <v>2</v>
      </c>
      <c r="AF8" s="221">
        <v>8</v>
      </c>
      <c r="AG8" s="214"/>
      <c r="AH8" s="214"/>
      <c r="AI8" s="214"/>
      <c r="AJ8" s="214"/>
      <c r="AK8" s="214"/>
      <c r="AL8" s="214"/>
      <c r="AM8" s="214"/>
      <c r="AN8" s="214"/>
      <c r="AO8" s="214"/>
      <c r="AP8" s="214"/>
      <c r="AQ8" s="214"/>
      <c r="AR8" s="214"/>
      <c r="AS8" s="214"/>
    </row>
    <row r="9" spans="2:45" ht="29.25" customHeight="1">
      <c r="B9" s="215"/>
      <c r="C9" s="216" t="s">
        <v>123</v>
      </c>
      <c r="D9" s="217">
        <f t="shared" si="0"/>
        <v>1917</v>
      </c>
      <c r="E9" s="218">
        <f t="shared" si="0"/>
        <v>6099</v>
      </c>
      <c r="F9" s="219">
        <v>8</v>
      </c>
      <c r="G9" s="212">
        <v>86</v>
      </c>
      <c r="H9" s="220">
        <v>4</v>
      </c>
      <c r="I9" s="220">
        <v>10</v>
      </c>
      <c r="J9" s="220">
        <v>34</v>
      </c>
      <c r="K9" s="220">
        <v>245</v>
      </c>
      <c r="L9" s="220">
        <v>1588</v>
      </c>
      <c r="M9" s="220">
        <v>4772</v>
      </c>
      <c r="N9" s="220">
        <v>19</v>
      </c>
      <c r="O9" s="220">
        <v>115</v>
      </c>
      <c r="P9" s="203"/>
      <c r="Q9" s="220">
        <v>75</v>
      </c>
      <c r="R9" s="220">
        <v>242</v>
      </c>
      <c r="S9" s="220">
        <v>76</v>
      </c>
      <c r="T9" s="220">
        <v>260</v>
      </c>
      <c r="U9" s="220">
        <v>9</v>
      </c>
      <c r="V9" s="220">
        <v>36</v>
      </c>
      <c r="W9" s="220">
        <v>13</v>
      </c>
      <c r="X9" s="220">
        <v>76</v>
      </c>
      <c r="Y9" s="220">
        <v>0</v>
      </c>
      <c r="Z9" s="220">
        <v>0</v>
      </c>
      <c r="AA9" s="220">
        <v>31</v>
      </c>
      <c r="AB9" s="220">
        <v>82</v>
      </c>
      <c r="AC9" s="220">
        <v>10</v>
      </c>
      <c r="AD9" s="220">
        <v>35</v>
      </c>
      <c r="AE9" s="220">
        <v>50</v>
      </c>
      <c r="AF9" s="221">
        <v>140</v>
      </c>
      <c r="AG9" s="214"/>
      <c r="AH9" s="214"/>
      <c r="AI9" s="214"/>
      <c r="AJ9" s="214"/>
      <c r="AK9" s="214"/>
      <c r="AL9" s="214"/>
      <c r="AM9" s="214"/>
      <c r="AN9" s="214"/>
      <c r="AO9" s="214"/>
      <c r="AP9" s="214"/>
      <c r="AQ9" s="214"/>
      <c r="AR9" s="214"/>
      <c r="AS9" s="214"/>
    </row>
    <row r="10" spans="2:45" ht="29.25" customHeight="1">
      <c r="B10" s="215"/>
      <c r="C10" s="216" t="s">
        <v>124</v>
      </c>
      <c r="D10" s="217">
        <f t="shared" si="0"/>
        <v>2959</v>
      </c>
      <c r="E10" s="218">
        <f t="shared" si="0"/>
        <v>9600</v>
      </c>
      <c r="F10" s="219">
        <v>26</v>
      </c>
      <c r="G10" s="212">
        <v>208</v>
      </c>
      <c r="H10" s="220">
        <v>2</v>
      </c>
      <c r="I10" s="220">
        <v>5</v>
      </c>
      <c r="J10" s="220">
        <v>203</v>
      </c>
      <c r="K10" s="220">
        <v>786</v>
      </c>
      <c r="L10" s="220">
        <v>2522</v>
      </c>
      <c r="M10" s="220">
        <v>7686</v>
      </c>
      <c r="N10" s="220">
        <v>22</v>
      </c>
      <c r="O10" s="220">
        <v>103</v>
      </c>
      <c r="P10" s="203"/>
      <c r="Q10" s="220">
        <v>3</v>
      </c>
      <c r="R10" s="220">
        <v>9</v>
      </c>
      <c r="S10" s="220">
        <v>80</v>
      </c>
      <c r="T10" s="220">
        <v>320</v>
      </c>
      <c r="U10" s="220">
        <v>25</v>
      </c>
      <c r="V10" s="220">
        <v>250</v>
      </c>
      <c r="W10" s="220">
        <v>8</v>
      </c>
      <c r="X10" s="220">
        <v>30</v>
      </c>
      <c r="Y10" s="220">
        <v>2</v>
      </c>
      <c r="Z10" s="220">
        <v>5</v>
      </c>
      <c r="AA10" s="220">
        <v>66</v>
      </c>
      <c r="AB10" s="220">
        <v>198</v>
      </c>
      <c r="AC10" s="220">
        <v>0</v>
      </c>
      <c r="AD10" s="220">
        <v>0</v>
      </c>
      <c r="AE10" s="220">
        <v>0</v>
      </c>
      <c r="AF10" s="221">
        <v>0</v>
      </c>
      <c r="AG10" s="214"/>
      <c r="AH10" s="214"/>
      <c r="AI10" s="214"/>
      <c r="AJ10" s="214"/>
      <c r="AK10" s="214"/>
      <c r="AL10" s="214"/>
      <c r="AM10" s="214"/>
      <c r="AN10" s="214"/>
      <c r="AO10" s="214"/>
      <c r="AP10" s="214"/>
      <c r="AQ10" s="214"/>
      <c r="AR10" s="214"/>
      <c r="AS10" s="214"/>
    </row>
    <row r="11" spans="2:45" ht="29.25" customHeight="1">
      <c r="B11" s="215"/>
      <c r="C11" s="216" t="s">
        <v>125</v>
      </c>
      <c r="D11" s="217">
        <f t="shared" si="0"/>
        <v>2090</v>
      </c>
      <c r="E11" s="218">
        <f t="shared" si="0"/>
        <v>6418</v>
      </c>
      <c r="F11" s="219">
        <v>17</v>
      </c>
      <c r="G11" s="212">
        <v>215</v>
      </c>
      <c r="H11" s="220">
        <v>2</v>
      </c>
      <c r="I11" s="220">
        <v>51</v>
      </c>
      <c r="J11" s="220">
        <v>6</v>
      </c>
      <c r="K11" s="220">
        <v>111</v>
      </c>
      <c r="L11" s="220">
        <v>1529</v>
      </c>
      <c r="M11" s="220">
        <v>4614</v>
      </c>
      <c r="N11" s="220">
        <v>14</v>
      </c>
      <c r="O11" s="220">
        <v>119</v>
      </c>
      <c r="P11" s="203"/>
      <c r="Q11" s="220">
        <v>103</v>
      </c>
      <c r="R11" s="220">
        <v>292</v>
      </c>
      <c r="S11" s="220">
        <v>17</v>
      </c>
      <c r="T11" s="220">
        <v>93</v>
      </c>
      <c r="U11" s="220">
        <v>17</v>
      </c>
      <c r="V11" s="220">
        <v>100</v>
      </c>
      <c r="W11" s="220">
        <v>6</v>
      </c>
      <c r="X11" s="220">
        <v>7</v>
      </c>
      <c r="Y11" s="220">
        <v>7</v>
      </c>
      <c r="Z11" s="220">
        <v>72</v>
      </c>
      <c r="AA11" s="220">
        <v>372</v>
      </c>
      <c r="AB11" s="220">
        <v>744</v>
      </c>
      <c r="AC11" s="220">
        <v>0</v>
      </c>
      <c r="AD11" s="220">
        <v>0</v>
      </c>
      <c r="AE11" s="220">
        <v>0</v>
      </c>
      <c r="AF11" s="221">
        <v>0</v>
      </c>
      <c r="AG11" s="214"/>
      <c r="AH11" s="214"/>
      <c r="AI11" s="214"/>
      <c r="AJ11" s="214"/>
      <c r="AK11" s="214"/>
      <c r="AL11" s="214"/>
      <c r="AM11" s="214"/>
      <c r="AN11" s="214"/>
      <c r="AO11" s="214"/>
      <c r="AP11" s="214"/>
      <c r="AQ11" s="214"/>
      <c r="AR11" s="214"/>
      <c r="AS11" s="214"/>
    </row>
    <row r="12" spans="2:45" ht="29.25" customHeight="1">
      <c r="B12" s="215"/>
      <c r="C12" s="222" t="s">
        <v>62</v>
      </c>
      <c r="D12" s="223">
        <f t="shared" si="0"/>
        <v>971</v>
      </c>
      <c r="E12" s="224">
        <f t="shared" si="0"/>
        <v>2987</v>
      </c>
      <c r="F12" s="225">
        <v>5</v>
      </c>
      <c r="G12" s="226">
        <v>56</v>
      </c>
      <c r="H12" s="227">
        <v>2</v>
      </c>
      <c r="I12" s="227">
        <v>16</v>
      </c>
      <c r="J12" s="227">
        <v>3</v>
      </c>
      <c r="K12" s="227">
        <v>56</v>
      </c>
      <c r="L12" s="227">
        <v>856</v>
      </c>
      <c r="M12" s="227">
        <v>2528</v>
      </c>
      <c r="N12" s="227">
        <v>3</v>
      </c>
      <c r="O12" s="227">
        <v>21</v>
      </c>
      <c r="P12" s="203"/>
      <c r="Q12" s="227">
        <v>4</v>
      </c>
      <c r="R12" s="227">
        <v>15</v>
      </c>
      <c r="S12" s="227">
        <v>8</v>
      </c>
      <c r="T12" s="227">
        <v>39</v>
      </c>
      <c r="U12" s="227">
        <v>5</v>
      </c>
      <c r="V12" s="227">
        <v>39</v>
      </c>
      <c r="W12" s="227">
        <v>1</v>
      </c>
      <c r="X12" s="227">
        <v>10</v>
      </c>
      <c r="Y12" s="227">
        <v>2</v>
      </c>
      <c r="Z12" s="227">
        <v>35</v>
      </c>
      <c r="AA12" s="227">
        <v>80</v>
      </c>
      <c r="AB12" s="227">
        <v>160</v>
      </c>
      <c r="AC12" s="226">
        <v>0</v>
      </c>
      <c r="AD12" s="226">
        <v>0</v>
      </c>
      <c r="AE12" s="227">
        <v>2</v>
      </c>
      <c r="AF12" s="228">
        <v>12</v>
      </c>
      <c r="AG12" s="214"/>
      <c r="AH12" s="214"/>
      <c r="AI12" s="214"/>
      <c r="AJ12" s="214"/>
      <c r="AK12" s="214"/>
      <c r="AL12" s="214"/>
      <c r="AM12" s="214"/>
      <c r="AN12" s="214"/>
      <c r="AO12" s="214"/>
      <c r="AP12" s="214"/>
      <c r="AQ12" s="214"/>
      <c r="AR12" s="214"/>
      <c r="AS12" s="214"/>
    </row>
    <row r="13" spans="2:45" ht="29.25" customHeight="1">
      <c r="B13" s="229"/>
      <c r="C13" s="230" t="s">
        <v>126</v>
      </c>
      <c r="D13" s="200">
        <f t="shared" si="0"/>
        <v>35952</v>
      </c>
      <c r="E13" s="201">
        <f t="shared" si="0"/>
        <v>121986</v>
      </c>
      <c r="F13" s="231">
        <f t="shared" ref="F13:O13" si="3">SUM(F5:F12)</f>
        <v>188</v>
      </c>
      <c r="G13" s="202">
        <f>SUM(G5:G12)</f>
        <v>2256</v>
      </c>
      <c r="H13" s="202">
        <f t="shared" si="3"/>
        <v>17</v>
      </c>
      <c r="I13" s="202">
        <f t="shared" si="3"/>
        <v>109</v>
      </c>
      <c r="J13" s="202">
        <f t="shared" si="3"/>
        <v>2401</v>
      </c>
      <c r="K13" s="202">
        <f t="shared" si="3"/>
        <v>13180</v>
      </c>
      <c r="L13" s="202">
        <f t="shared" si="3"/>
        <v>27696</v>
      </c>
      <c r="M13" s="202">
        <f t="shared" si="3"/>
        <v>86895</v>
      </c>
      <c r="N13" s="202">
        <f t="shared" si="3"/>
        <v>286</v>
      </c>
      <c r="O13" s="202">
        <f t="shared" si="3"/>
        <v>1337</v>
      </c>
      <c r="P13" s="232"/>
      <c r="Q13" s="202">
        <f t="shared" ref="Q13:AF13" si="4">SUM(Q5:Q12)</f>
        <v>1112</v>
      </c>
      <c r="R13" s="202">
        <f t="shared" si="4"/>
        <v>3808</v>
      </c>
      <c r="S13" s="202">
        <f t="shared" si="4"/>
        <v>1148</v>
      </c>
      <c r="T13" s="202">
        <f t="shared" si="4"/>
        <v>4011</v>
      </c>
      <c r="U13" s="202">
        <f t="shared" si="4"/>
        <v>145</v>
      </c>
      <c r="V13" s="202">
        <f t="shared" si="4"/>
        <v>806</v>
      </c>
      <c r="W13" s="202">
        <f t="shared" si="4"/>
        <v>113</v>
      </c>
      <c r="X13" s="202">
        <f t="shared" si="4"/>
        <v>450</v>
      </c>
      <c r="Y13" s="202">
        <f t="shared" si="4"/>
        <v>26</v>
      </c>
      <c r="Z13" s="202">
        <f t="shared" si="4"/>
        <v>228</v>
      </c>
      <c r="AA13" s="202">
        <f t="shared" si="4"/>
        <v>1947</v>
      </c>
      <c r="AB13" s="202">
        <f t="shared" si="4"/>
        <v>5654</v>
      </c>
      <c r="AC13" s="202">
        <f t="shared" si="4"/>
        <v>106</v>
      </c>
      <c r="AD13" s="202">
        <f t="shared" si="4"/>
        <v>417</v>
      </c>
      <c r="AE13" s="202">
        <f t="shared" si="4"/>
        <v>767</v>
      </c>
      <c r="AF13" s="201">
        <f t="shared" si="4"/>
        <v>2835</v>
      </c>
      <c r="AG13" s="214"/>
      <c r="AH13" s="214"/>
      <c r="AI13" s="214"/>
      <c r="AJ13" s="214"/>
      <c r="AK13" s="214"/>
      <c r="AL13" s="214"/>
      <c r="AM13" s="214"/>
      <c r="AN13" s="214"/>
      <c r="AO13" s="214"/>
      <c r="AP13" s="214"/>
      <c r="AQ13" s="214"/>
      <c r="AR13" s="214"/>
      <c r="AS13" s="214"/>
    </row>
    <row r="14" spans="2:45" ht="29.25" customHeight="1">
      <c r="B14" s="205" t="s">
        <v>127</v>
      </c>
      <c r="C14" s="206" t="s">
        <v>64</v>
      </c>
      <c r="D14" s="207">
        <f t="shared" si="0"/>
        <v>4358</v>
      </c>
      <c r="E14" s="208">
        <f t="shared" si="0"/>
        <v>13965</v>
      </c>
      <c r="F14" s="233">
        <v>26</v>
      </c>
      <c r="G14" s="211">
        <v>174</v>
      </c>
      <c r="H14" s="210">
        <v>13</v>
      </c>
      <c r="I14" s="210">
        <v>121</v>
      </c>
      <c r="J14" s="210">
        <v>264</v>
      </c>
      <c r="K14" s="210">
        <v>1182</v>
      </c>
      <c r="L14" s="211">
        <v>3125</v>
      </c>
      <c r="M14" s="210">
        <v>9685</v>
      </c>
      <c r="N14" s="210">
        <v>42</v>
      </c>
      <c r="O14" s="210">
        <v>182</v>
      </c>
      <c r="P14" s="203"/>
      <c r="Q14" s="210">
        <v>189</v>
      </c>
      <c r="R14" s="210">
        <v>514</v>
      </c>
      <c r="S14" s="210">
        <v>55</v>
      </c>
      <c r="T14" s="210">
        <v>139</v>
      </c>
      <c r="U14" s="210">
        <v>26</v>
      </c>
      <c r="V14" s="210">
        <v>201</v>
      </c>
      <c r="W14" s="210">
        <v>14</v>
      </c>
      <c r="X14" s="210">
        <v>44</v>
      </c>
      <c r="Y14" s="210">
        <v>9</v>
      </c>
      <c r="Z14" s="210">
        <v>105</v>
      </c>
      <c r="AA14" s="210">
        <v>365</v>
      </c>
      <c r="AB14" s="210">
        <v>1110</v>
      </c>
      <c r="AC14" s="210">
        <v>3</v>
      </c>
      <c r="AD14" s="210">
        <v>13</v>
      </c>
      <c r="AE14" s="210">
        <v>227</v>
      </c>
      <c r="AF14" s="213">
        <v>495</v>
      </c>
      <c r="AG14" s="214"/>
      <c r="AH14" s="214"/>
      <c r="AI14" s="214"/>
      <c r="AJ14" s="214"/>
      <c r="AK14" s="214"/>
      <c r="AL14" s="214"/>
      <c r="AM14" s="214"/>
      <c r="AN14" s="214"/>
      <c r="AO14" s="214"/>
      <c r="AP14" s="214"/>
      <c r="AQ14" s="214"/>
      <c r="AR14" s="214"/>
      <c r="AS14" s="214"/>
    </row>
    <row r="15" spans="2:45" ht="29.25" customHeight="1">
      <c r="B15" s="215"/>
      <c r="C15" s="216" t="s">
        <v>72</v>
      </c>
      <c r="D15" s="217">
        <f t="shared" si="0"/>
        <v>1202</v>
      </c>
      <c r="E15" s="218">
        <f t="shared" si="0"/>
        <v>4138</v>
      </c>
      <c r="F15" s="219">
        <v>10</v>
      </c>
      <c r="G15" s="212">
        <v>90</v>
      </c>
      <c r="H15" s="220">
        <v>1</v>
      </c>
      <c r="I15" s="220">
        <v>4</v>
      </c>
      <c r="J15" s="220">
        <v>51</v>
      </c>
      <c r="K15" s="220">
        <v>201</v>
      </c>
      <c r="L15" s="220">
        <v>749</v>
      </c>
      <c r="M15" s="220">
        <v>2308</v>
      </c>
      <c r="N15" s="220">
        <v>13</v>
      </c>
      <c r="O15" s="220">
        <v>41</v>
      </c>
      <c r="P15" s="203"/>
      <c r="Q15" s="220">
        <v>97</v>
      </c>
      <c r="R15" s="220">
        <v>386</v>
      </c>
      <c r="S15" s="220">
        <v>82</v>
      </c>
      <c r="T15" s="220">
        <v>386</v>
      </c>
      <c r="U15" s="220">
        <v>13</v>
      </c>
      <c r="V15" s="220">
        <v>52</v>
      </c>
      <c r="W15" s="220">
        <v>56</v>
      </c>
      <c r="X15" s="210">
        <v>170</v>
      </c>
      <c r="Y15" s="220">
        <v>2</v>
      </c>
      <c r="Z15" s="220">
        <v>12</v>
      </c>
      <c r="AA15" s="220">
        <v>36</v>
      </c>
      <c r="AB15" s="220">
        <v>83</v>
      </c>
      <c r="AC15" s="220">
        <v>0</v>
      </c>
      <c r="AD15" s="220">
        <v>0</v>
      </c>
      <c r="AE15" s="220">
        <v>92</v>
      </c>
      <c r="AF15" s="221">
        <v>405</v>
      </c>
      <c r="AG15" s="214"/>
      <c r="AH15" s="214"/>
      <c r="AI15" s="214"/>
      <c r="AJ15" s="214"/>
      <c r="AK15" s="214"/>
      <c r="AL15" s="214"/>
      <c r="AM15" s="214"/>
      <c r="AN15" s="214"/>
      <c r="AO15" s="214"/>
      <c r="AP15" s="214"/>
      <c r="AQ15" s="214"/>
      <c r="AR15" s="214"/>
      <c r="AS15" s="214"/>
    </row>
    <row r="16" spans="2:45" ht="29.25" customHeight="1">
      <c r="B16" s="215"/>
      <c r="C16" s="234" t="s">
        <v>128</v>
      </c>
      <c r="D16" s="217">
        <f t="shared" si="0"/>
        <v>2787</v>
      </c>
      <c r="E16" s="218">
        <f t="shared" si="0"/>
        <v>9316</v>
      </c>
      <c r="F16" s="219">
        <v>17</v>
      </c>
      <c r="G16" s="212">
        <v>96</v>
      </c>
      <c r="H16" s="220">
        <v>2</v>
      </c>
      <c r="I16" s="220">
        <v>5</v>
      </c>
      <c r="J16" s="220">
        <v>529</v>
      </c>
      <c r="K16" s="220">
        <v>1911</v>
      </c>
      <c r="L16" s="220">
        <v>1514</v>
      </c>
      <c r="M16" s="220">
        <v>4548</v>
      </c>
      <c r="N16" s="220">
        <v>20</v>
      </c>
      <c r="O16" s="220">
        <v>147</v>
      </c>
      <c r="P16" s="203"/>
      <c r="Q16" s="220">
        <v>315</v>
      </c>
      <c r="R16" s="220">
        <v>1290</v>
      </c>
      <c r="S16" s="220">
        <v>108</v>
      </c>
      <c r="T16" s="220">
        <v>530</v>
      </c>
      <c r="U16" s="220">
        <v>16</v>
      </c>
      <c r="V16" s="220">
        <v>39</v>
      </c>
      <c r="W16" s="220">
        <v>2</v>
      </c>
      <c r="X16" s="220">
        <v>7</v>
      </c>
      <c r="Y16" s="220">
        <v>0</v>
      </c>
      <c r="Z16" s="220">
        <v>0</v>
      </c>
      <c r="AA16" s="220">
        <v>110</v>
      </c>
      <c r="AB16" s="220">
        <v>328</v>
      </c>
      <c r="AC16" s="220">
        <v>4</v>
      </c>
      <c r="AD16" s="220">
        <v>13</v>
      </c>
      <c r="AE16" s="220">
        <v>150</v>
      </c>
      <c r="AF16" s="221">
        <v>402</v>
      </c>
      <c r="AG16" s="214"/>
      <c r="AH16" s="214"/>
      <c r="AI16" s="214"/>
      <c r="AJ16" s="214"/>
      <c r="AK16" s="214"/>
      <c r="AL16" s="214"/>
      <c r="AM16" s="214"/>
      <c r="AN16" s="214"/>
      <c r="AO16" s="214"/>
      <c r="AP16" s="214"/>
      <c r="AQ16" s="214"/>
      <c r="AR16" s="214"/>
      <c r="AS16" s="214"/>
    </row>
    <row r="17" spans="2:45" ht="29.25" customHeight="1">
      <c r="B17" s="215"/>
      <c r="C17" s="216" t="s">
        <v>82</v>
      </c>
      <c r="D17" s="217">
        <f t="shared" si="0"/>
        <v>2200</v>
      </c>
      <c r="E17" s="218">
        <f t="shared" si="0"/>
        <v>7365</v>
      </c>
      <c r="F17" s="219">
        <v>12</v>
      </c>
      <c r="G17" s="212">
        <v>79</v>
      </c>
      <c r="H17" s="220">
        <v>0</v>
      </c>
      <c r="I17" s="220">
        <v>0</v>
      </c>
      <c r="J17" s="220">
        <v>170</v>
      </c>
      <c r="K17" s="220">
        <v>657</v>
      </c>
      <c r="L17" s="212">
        <v>1484</v>
      </c>
      <c r="M17" s="212">
        <v>4549</v>
      </c>
      <c r="N17" s="212">
        <v>14</v>
      </c>
      <c r="O17" s="212">
        <v>32</v>
      </c>
      <c r="P17" s="203"/>
      <c r="Q17" s="220">
        <v>183</v>
      </c>
      <c r="R17" s="220">
        <v>841</v>
      </c>
      <c r="S17" s="220">
        <v>97</v>
      </c>
      <c r="T17" s="220">
        <v>300</v>
      </c>
      <c r="U17" s="220">
        <v>12</v>
      </c>
      <c r="V17" s="220">
        <v>65</v>
      </c>
      <c r="W17" s="220">
        <v>6</v>
      </c>
      <c r="X17" s="220">
        <v>10</v>
      </c>
      <c r="Y17" s="220">
        <v>0</v>
      </c>
      <c r="Z17" s="220">
        <v>0</v>
      </c>
      <c r="AA17" s="220">
        <v>182</v>
      </c>
      <c r="AB17" s="220">
        <v>711</v>
      </c>
      <c r="AC17" s="220">
        <v>0</v>
      </c>
      <c r="AD17" s="220">
        <v>0</v>
      </c>
      <c r="AE17" s="220">
        <v>40</v>
      </c>
      <c r="AF17" s="221">
        <v>121</v>
      </c>
      <c r="AG17" s="214"/>
      <c r="AH17" s="214"/>
      <c r="AI17" s="214"/>
      <c r="AJ17" s="214"/>
      <c r="AK17" s="214"/>
      <c r="AL17" s="214"/>
      <c r="AM17" s="214"/>
      <c r="AN17" s="214"/>
      <c r="AO17" s="214"/>
      <c r="AP17" s="214"/>
      <c r="AQ17" s="214"/>
      <c r="AR17" s="214"/>
      <c r="AS17" s="214"/>
    </row>
    <row r="18" spans="2:45" ht="29.25" customHeight="1">
      <c r="B18" s="215"/>
      <c r="C18" s="216" t="s">
        <v>129</v>
      </c>
      <c r="D18" s="217">
        <f t="shared" si="0"/>
        <v>954</v>
      </c>
      <c r="E18" s="218">
        <f t="shared" si="0"/>
        <v>3117</v>
      </c>
      <c r="F18" s="235">
        <v>6</v>
      </c>
      <c r="G18" s="220">
        <v>41</v>
      </c>
      <c r="H18" s="220">
        <v>0</v>
      </c>
      <c r="I18" s="220">
        <v>0</v>
      </c>
      <c r="J18" s="220">
        <v>3</v>
      </c>
      <c r="K18" s="220">
        <v>40</v>
      </c>
      <c r="L18" s="220">
        <v>857</v>
      </c>
      <c r="M18" s="220">
        <v>2755</v>
      </c>
      <c r="N18" s="212">
        <v>26</v>
      </c>
      <c r="O18" s="212">
        <v>78</v>
      </c>
      <c r="P18" s="203"/>
      <c r="Q18" s="220">
        <v>8</v>
      </c>
      <c r="R18" s="220">
        <v>16</v>
      </c>
      <c r="S18" s="220">
        <v>25</v>
      </c>
      <c r="T18" s="220">
        <v>75</v>
      </c>
      <c r="U18" s="220">
        <v>6</v>
      </c>
      <c r="V18" s="220">
        <v>30</v>
      </c>
      <c r="W18" s="220">
        <v>3</v>
      </c>
      <c r="X18" s="220">
        <v>6</v>
      </c>
      <c r="Y18" s="220">
        <v>4</v>
      </c>
      <c r="Z18" s="220">
        <v>46</v>
      </c>
      <c r="AA18" s="220">
        <v>16</v>
      </c>
      <c r="AB18" s="220">
        <v>30</v>
      </c>
      <c r="AC18" s="220">
        <v>0</v>
      </c>
      <c r="AD18" s="220">
        <v>0</v>
      </c>
      <c r="AE18" s="220">
        <v>0</v>
      </c>
      <c r="AF18" s="221">
        <v>0</v>
      </c>
      <c r="AG18" s="214"/>
      <c r="AH18" s="214"/>
      <c r="AI18" s="214"/>
      <c r="AJ18" s="214"/>
      <c r="AK18" s="214"/>
      <c r="AL18" s="214"/>
      <c r="AM18" s="214"/>
      <c r="AN18" s="214"/>
      <c r="AO18" s="214"/>
      <c r="AP18" s="214"/>
      <c r="AQ18" s="214"/>
      <c r="AR18" s="214"/>
      <c r="AS18" s="214"/>
    </row>
    <row r="19" spans="2:45" ht="29.25" customHeight="1">
      <c r="B19" s="215"/>
      <c r="C19" s="216" t="s">
        <v>130</v>
      </c>
      <c r="D19" s="217">
        <f t="shared" si="0"/>
        <v>2606</v>
      </c>
      <c r="E19" s="218">
        <f t="shared" si="0"/>
        <v>10141</v>
      </c>
      <c r="F19" s="235">
        <v>20</v>
      </c>
      <c r="G19" s="220">
        <v>164</v>
      </c>
      <c r="H19" s="220">
        <v>4</v>
      </c>
      <c r="I19" s="220">
        <v>6</v>
      </c>
      <c r="J19" s="220">
        <v>99</v>
      </c>
      <c r="K19" s="220">
        <v>253</v>
      </c>
      <c r="L19" s="220">
        <v>2191</v>
      </c>
      <c r="M19" s="220">
        <v>8989</v>
      </c>
      <c r="N19" s="220">
        <v>65</v>
      </c>
      <c r="O19" s="220">
        <v>160</v>
      </c>
      <c r="P19" s="203"/>
      <c r="Q19" s="220">
        <v>50</v>
      </c>
      <c r="R19" s="220">
        <v>112</v>
      </c>
      <c r="S19" s="220">
        <v>73</v>
      </c>
      <c r="T19" s="220">
        <v>152</v>
      </c>
      <c r="U19" s="220">
        <v>19</v>
      </c>
      <c r="V19" s="220">
        <v>58</v>
      </c>
      <c r="W19" s="220">
        <v>11</v>
      </c>
      <c r="X19" s="220">
        <v>22</v>
      </c>
      <c r="Y19" s="220">
        <v>10</v>
      </c>
      <c r="Z19" s="220">
        <v>65</v>
      </c>
      <c r="AA19" s="220">
        <v>37</v>
      </c>
      <c r="AB19" s="220">
        <v>78</v>
      </c>
      <c r="AC19" s="220">
        <v>3</v>
      </c>
      <c r="AD19" s="220">
        <v>12</v>
      </c>
      <c r="AE19" s="220">
        <v>24</v>
      </c>
      <c r="AF19" s="221">
        <v>70</v>
      </c>
      <c r="AG19" s="214"/>
      <c r="AH19" s="214"/>
      <c r="AI19" s="214"/>
      <c r="AJ19" s="214"/>
      <c r="AK19" s="214"/>
      <c r="AL19" s="214"/>
      <c r="AM19" s="214"/>
      <c r="AN19" s="214"/>
      <c r="AO19" s="214"/>
      <c r="AP19" s="214"/>
      <c r="AQ19" s="214"/>
      <c r="AR19" s="214"/>
      <c r="AS19" s="214"/>
    </row>
    <row r="20" spans="2:45" ht="29.25" customHeight="1">
      <c r="B20" s="215"/>
      <c r="C20" s="236" t="s">
        <v>131</v>
      </c>
      <c r="D20" s="237">
        <f t="shared" si="0"/>
        <v>2181</v>
      </c>
      <c r="E20" s="238">
        <f t="shared" si="0"/>
        <v>6819</v>
      </c>
      <c r="F20" s="239">
        <v>16</v>
      </c>
      <c r="G20" s="240">
        <v>166</v>
      </c>
      <c r="H20" s="241">
        <v>3</v>
      </c>
      <c r="I20" s="241">
        <v>12</v>
      </c>
      <c r="J20" s="241">
        <v>54</v>
      </c>
      <c r="K20" s="241">
        <v>161</v>
      </c>
      <c r="L20" s="241">
        <v>1505</v>
      </c>
      <c r="M20" s="241">
        <v>4633</v>
      </c>
      <c r="N20" s="241">
        <v>20</v>
      </c>
      <c r="O20" s="241">
        <v>76</v>
      </c>
      <c r="P20" s="203"/>
      <c r="Q20" s="241">
        <v>145</v>
      </c>
      <c r="R20" s="241">
        <v>420</v>
      </c>
      <c r="S20" s="241">
        <v>216</v>
      </c>
      <c r="T20" s="241">
        <v>701</v>
      </c>
      <c r="U20" s="241">
        <v>16</v>
      </c>
      <c r="V20" s="241">
        <v>61</v>
      </c>
      <c r="W20" s="241">
        <v>4</v>
      </c>
      <c r="X20" s="241">
        <v>9</v>
      </c>
      <c r="Y20" s="241">
        <v>3</v>
      </c>
      <c r="Z20" s="241">
        <v>74</v>
      </c>
      <c r="AA20" s="241">
        <v>71</v>
      </c>
      <c r="AB20" s="241">
        <v>182</v>
      </c>
      <c r="AC20" s="241">
        <v>0</v>
      </c>
      <c r="AD20" s="241">
        <v>0</v>
      </c>
      <c r="AE20" s="241">
        <v>128</v>
      </c>
      <c r="AF20" s="242">
        <v>324</v>
      </c>
    </row>
    <row r="21" spans="2:45" ht="30" customHeight="1">
      <c r="B21" s="229"/>
      <c r="C21" s="243" t="s">
        <v>97</v>
      </c>
      <c r="D21" s="237">
        <f t="shared" si="0"/>
        <v>16288</v>
      </c>
      <c r="E21" s="238">
        <f t="shared" si="0"/>
        <v>54861</v>
      </c>
      <c r="F21" s="244">
        <f t="shared" ref="F21:O21" si="5">SUM(F14:F20)</f>
        <v>107</v>
      </c>
      <c r="G21" s="245">
        <f t="shared" si="5"/>
        <v>810</v>
      </c>
      <c r="H21" s="245">
        <f t="shared" si="5"/>
        <v>23</v>
      </c>
      <c r="I21" s="245">
        <f t="shared" si="5"/>
        <v>148</v>
      </c>
      <c r="J21" s="245">
        <f t="shared" si="5"/>
        <v>1170</v>
      </c>
      <c r="K21" s="245">
        <f t="shared" si="5"/>
        <v>4405</v>
      </c>
      <c r="L21" s="245">
        <f t="shared" si="5"/>
        <v>11425</v>
      </c>
      <c r="M21" s="245">
        <f t="shared" si="5"/>
        <v>37467</v>
      </c>
      <c r="N21" s="245">
        <f t="shared" si="5"/>
        <v>200</v>
      </c>
      <c r="O21" s="245">
        <f t="shared" si="5"/>
        <v>716</v>
      </c>
      <c r="P21" s="203"/>
      <c r="Q21" s="245">
        <f t="shared" ref="Q21:AF21" si="6">SUM(Q14:Q20)</f>
        <v>987</v>
      </c>
      <c r="R21" s="245">
        <f t="shared" si="6"/>
        <v>3579</v>
      </c>
      <c r="S21" s="245">
        <f t="shared" si="6"/>
        <v>656</v>
      </c>
      <c r="T21" s="245">
        <f t="shared" si="6"/>
        <v>2283</v>
      </c>
      <c r="U21" s="245">
        <f t="shared" si="6"/>
        <v>108</v>
      </c>
      <c r="V21" s="245">
        <f t="shared" si="6"/>
        <v>506</v>
      </c>
      <c r="W21" s="245">
        <f t="shared" si="6"/>
        <v>96</v>
      </c>
      <c r="X21" s="246">
        <f t="shared" si="6"/>
        <v>268</v>
      </c>
      <c r="Y21" s="245">
        <f t="shared" si="6"/>
        <v>28</v>
      </c>
      <c r="Z21" s="245">
        <f t="shared" si="6"/>
        <v>302</v>
      </c>
      <c r="AA21" s="245">
        <f t="shared" si="6"/>
        <v>817</v>
      </c>
      <c r="AB21" s="245">
        <f t="shared" si="6"/>
        <v>2522</v>
      </c>
      <c r="AC21" s="245">
        <f t="shared" si="6"/>
        <v>10</v>
      </c>
      <c r="AD21" s="245">
        <f t="shared" si="6"/>
        <v>38</v>
      </c>
      <c r="AE21" s="245">
        <f t="shared" si="6"/>
        <v>661</v>
      </c>
      <c r="AF21" s="238">
        <f t="shared" si="6"/>
        <v>1817</v>
      </c>
    </row>
    <row r="23" spans="2:45" ht="13.5">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row>
    <row r="24" spans="2:45" ht="13.5">
      <c r="F24" s="214"/>
      <c r="G24" s="214"/>
      <c r="H24" s="214"/>
      <c r="V24" s="214"/>
      <c r="W24" s="214"/>
      <c r="X24" s="214"/>
      <c r="Y24" s="214"/>
      <c r="Z24" s="214"/>
      <c r="AA24" s="214"/>
      <c r="AB24" s="214"/>
      <c r="AC24" s="214"/>
      <c r="AD24" s="214"/>
      <c r="AE24" s="214"/>
      <c r="AF24" s="214"/>
    </row>
    <row r="25" spans="2:45" ht="13.5">
      <c r="F25" s="214"/>
      <c r="G25" s="214"/>
      <c r="H25" s="214"/>
      <c r="V25" s="214"/>
      <c r="W25" s="214"/>
      <c r="X25" s="214"/>
      <c r="Y25" s="214"/>
      <c r="Z25" s="214"/>
      <c r="AA25" s="214"/>
      <c r="AB25" s="214"/>
      <c r="AC25" s="214"/>
      <c r="AD25" s="214"/>
      <c r="AE25" s="214"/>
      <c r="AF25" s="214"/>
    </row>
  </sheetData>
  <mergeCells count="17">
    <mergeCell ref="AA2:AB2"/>
    <mergeCell ref="AC2:AD2"/>
    <mergeCell ref="AE2:AF2"/>
    <mergeCell ref="B5:B13"/>
    <mergeCell ref="B14:B21"/>
    <mergeCell ref="N2:O2"/>
    <mergeCell ref="Q2:R2"/>
    <mergeCell ref="S2:T2"/>
    <mergeCell ref="U2:V2"/>
    <mergeCell ref="W2:X2"/>
    <mergeCell ref="Y2:Z2"/>
    <mergeCell ref="B2:C3"/>
    <mergeCell ref="D2:E2"/>
    <mergeCell ref="F2:G2"/>
    <mergeCell ref="H2:I2"/>
    <mergeCell ref="J2:K2"/>
    <mergeCell ref="L2:M2"/>
  </mergeCells>
  <phoneticPr fontId="1"/>
  <printOptions horizontalCentered="1"/>
  <pageMargins left="0.39370078740157483" right="0.39370078740157483" top="0.39370078740157483" bottom="0.39370078740157483" header="0" footer="0"/>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92D050"/>
  </sheetPr>
  <dimension ref="A1:AF57"/>
  <sheetViews>
    <sheetView zoomScaleNormal="100" workbookViewId="0">
      <pane xSplit="3" ySplit="3" topLeftCell="D4" activePane="bottomRight" state="frozen"/>
      <selection activeCell="W25" sqref="W25"/>
      <selection pane="topRight" activeCell="W25" sqref="W25"/>
      <selection pane="bottomLeft" activeCell="W25" sqref="W25"/>
      <selection pane="bottomRight" activeCell="W25" sqref="W25"/>
    </sheetView>
  </sheetViews>
  <sheetFormatPr defaultColWidth="8.125" defaultRowHeight="12"/>
  <cols>
    <col min="1" max="1" width="0.75" style="262" customWidth="1"/>
    <col min="2" max="2" width="5.375" style="262" customWidth="1"/>
    <col min="3" max="3" width="8.625" style="262" customWidth="1"/>
    <col min="4" max="4" width="6.625" style="204" customWidth="1"/>
    <col min="5" max="5" width="7.625" style="204" customWidth="1"/>
    <col min="6" max="15" width="6.625" style="204" customWidth="1"/>
    <col min="16" max="16" width="15.625" style="248" customWidth="1"/>
    <col min="17" max="31" width="5.75" style="204" customWidth="1"/>
    <col min="32" max="32" width="6.5" style="204" customWidth="1"/>
    <col min="33" max="256" width="8.125" style="262"/>
    <col min="257" max="257" width="0.75" style="262" customWidth="1"/>
    <col min="258" max="258" width="5.375" style="262" customWidth="1"/>
    <col min="259" max="259" width="8.625" style="262" customWidth="1"/>
    <col min="260" max="260" width="6.625" style="262" customWidth="1"/>
    <col min="261" max="261" width="7.625" style="262" customWidth="1"/>
    <col min="262" max="271" width="6.625" style="262" customWidth="1"/>
    <col min="272" max="272" width="15.625" style="262" customWidth="1"/>
    <col min="273" max="287" width="5.75" style="262" customWidth="1"/>
    <col min="288" max="288" width="6.5" style="262" customWidth="1"/>
    <col min="289" max="512" width="8.125" style="262"/>
    <col min="513" max="513" width="0.75" style="262" customWidth="1"/>
    <col min="514" max="514" width="5.375" style="262" customWidth="1"/>
    <col min="515" max="515" width="8.625" style="262" customWidth="1"/>
    <col min="516" max="516" width="6.625" style="262" customWidth="1"/>
    <col min="517" max="517" width="7.625" style="262" customWidth="1"/>
    <col min="518" max="527" width="6.625" style="262" customWidth="1"/>
    <col min="528" max="528" width="15.625" style="262" customWidth="1"/>
    <col min="529" max="543" width="5.75" style="262" customWidth="1"/>
    <col min="544" max="544" width="6.5" style="262" customWidth="1"/>
    <col min="545" max="768" width="8.125" style="262"/>
    <col min="769" max="769" width="0.75" style="262" customWidth="1"/>
    <col min="770" max="770" width="5.375" style="262" customWidth="1"/>
    <col min="771" max="771" width="8.625" style="262" customWidth="1"/>
    <col min="772" max="772" width="6.625" style="262" customWidth="1"/>
    <col min="773" max="773" width="7.625" style="262" customWidth="1"/>
    <col min="774" max="783" width="6.625" style="262" customWidth="1"/>
    <col min="784" max="784" width="15.625" style="262" customWidth="1"/>
    <col min="785" max="799" width="5.75" style="262" customWidth="1"/>
    <col min="800" max="800" width="6.5" style="262" customWidth="1"/>
    <col min="801" max="1024" width="8.125" style="262"/>
    <col min="1025" max="1025" width="0.75" style="262" customWidth="1"/>
    <col min="1026" max="1026" width="5.375" style="262" customWidth="1"/>
    <col min="1027" max="1027" width="8.625" style="262" customWidth="1"/>
    <col min="1028" max="1028" width="6.625" style="262" customWidth="1"/>
    <col min="1029" max="1029" width="7.625" style="262" customWidth="1"/>
    <col min="1030" max="1039" width="6.625" style="262" customWidth="1"/>
    <col min="1040" max="1040" width="15.625" style="262" customWidth="1"/>
    <col min="1041" max="1055" width="5.75" style="262" customWidth="1"/>
    <col min="1056" max="1056" width="6.5" style="262" customWidth="1"/>
    <col min="1057" max="1280" width="8.125" style="262"/>
    <col min="1281" max="1281" width="0.75" style="262" customWidth="1"/>
    <col min="1282" max="1282" width="5.375" style="262" customWidth="1"/>
    <col min="1283" max="1283" width="8.625" style="262" customWidth="1"/>
    <col min="1284" max="1284" width="6.625" style="262" customWidth="1"/>
    <col min="1285" max="1285" width="7.625" style="262" customWidth="1"/>
    <col min="1286" max="1295" width="6.625" style="262" customWidth="1"/>
    <col min="1296" max="1296" width="15.625" style="262" customWidth="1"/>
    <col min="1297" max="1311" width="5.75" style="262" customWidth="1"/>
    <col min="1312" max="1312" width="6.5" style="262" customWidth="1"/>
    <col min="1313" max="1536" width="8.125" style="262"/>
    <col min="1537" max="1537" width="0.75" style="262" customWidth="1"/>
    <col min="1538" max="1538" width="5.375" style="262" customWidth="1"/>
    <col min="1539" max="1539" width="8.625" style="262" customWidth="1"/>
    <col min="1540" max="1540" width="6.625" style="262" customWidth="1"/>
    <col min="1541" max="1541" width="7.625" style="262" customWidth="1"/>
    <col min="1542" max="1551" width="6.625" style="262" customWidth="1"/>
    <col min="1552" max="1552" width="15.625" style="262" customWidth="1"/>
    <col min="1553" max="1567" width="5.75" style="262" customWidth="1"/>
    <col min="1568" max="1568" width="6.5" style="262" customWidth="1"/>
    <col min="1569" max="1792" width="8.125" style="262"/>
    <col min="1793" max="1793" width="0.75" style="262" customWidth="1"/>
    <col min="1794" max="1794" width="5.375" style="262" customWidth="1"/>
    <col min="1795" max="1795" width="8.625" style="262" customWidth="1"/>
    <col min="1796" max="1796" width="6.625" style="262" customWidth="1"/>
    <col min="1797" max="1797" width="7.625" style="262" customWidth="1"/>
    <col min="1798" max="1807" width="6.625" style="262" customWidth="1"/>
    <col min="1808" max="1808" width="15.625" style="262" customWidth="1"/>
    <col min="1809" max="1823" width="5.75" style="262" customWidth="1"/>
    <col min="1824" max="1824" width="6.5" style="262" customWidth="1"/>
    <col min="1825" max="2048" width="8.125" style="262"/>
    <col min="2049" max="2049" width="0.75" style="262" customWidth="1"/>
    <col min="2050" max="2050" width="5.375" style="262" customWidth="1"/>
    <col min="2051" max="2051" width="8.625" style="262" customWidth="1"/>
    <col min="2052" max="2052" width="6.625" style="262" customWidth="1"/>
    <col min="2053" max="2053" width="7.625" style="262" customWidth="1"/>
    <col min="2054" max="2063" width="6.625" style="262" customWidth="1"/>
    <col min="2064" max="2064" width="15.625" style="262" customWidth="1"/>
    <col min="2065" max="2079" width="5.75" style="262" customWidth="1"/>
    <col min="2080" max="2080" width="6.5" style="262" customWidth="1"/>
    <col min="2081" max="2304" width="8.125" style="262"/>
    <col min="2305" max="2305" width="0.75" style="262" customWidth="1"/>
    <col min="2306" max="2306" width="5.375" style="262" customWidth="1"/>
    <col min="2307" max="2307" width="8.625" style="262" customWidth="1"/>
    <col min="2308" max="2308" width="6.625" style="262" customWidth="1"/>
    <col min="2309" max="2309" width="7.625" style="262" customWidth="1"/>
    <col min="2310" max="2319" width="6.625" style="262" customWidth="1"/>
    <col min="2320" max="2320" width="15.625" style="262" customWidth="1"/>
    <col min="2321" max="2335" width="5.75" style="262" customWidth="1"/>
    <col min="2336" max="2336" width="6.5" style="262" customWidth="1"/>
    <col min="2337" max="2560" width="8.125" style="262"/>
    <col min="2561" max="2561" width="0.75" style="262" customWidth="1"/>
    <col min="2562" max="2562" width="5.375" style="262" customWidth="1"/>
    <col min="2563" max="2563" width="8.625" style="262" customWidth="1"/>
    <col min="2564" max="2564" width="6.625" style="262" customWidth="1"/>
    <col min="2565" max="2565" width="7.625" style="262" customWidth="1"/>
    <col min="2566" max="2575" width="6.625" style="262" customWidth="1"/>
    <col min="2576" max="2576" width="15.625" style="262" customWidth="1"/>
    <col min="2577" max="2591" width="5.75" style="262" customWidth="1"/>
    <col min="2592" max="2592" width="6.5" style="262" customWidth="1"/>
    <col min="2593" max="2816" width="8.125" style="262"/>
    <col min="2817" max="2817" width="0.75" style="262" customWidth="1"/>
    <col min="2818" max="2818" width="5.375" style="262" customWidth="1"/>
    <col min="2819" max="2819" width="8.625" style="262" customWidth="1"/>
    <col min="2820" max="2820" width="6.625" style="262" customWidth="1"/>
    <col min="2821" max="2821" width="7.625" style="262" customWidth="1"/>
    <col min="2822" max="2831" width="6.625" style="262" customWidth="1"/>
    <col min="2832" max="2832" width="15.625" style="262" customWidth="1"/>
    <col min="2833" max="2847" width="5.75" style="262" customWidth="1"/>
    <col min="2848" max="2848" width="6.5" style="262" customWidth="1"/>
    <col min="2849" max="3072" width="8.125" style="262"/>
    <col min="3073" max="3073" width="0.75" style="262" customWidth="1"/>
    <col min="3074" max="3074" width="5.375" style="262" customWidth="1"/>
    <col min="3075" max="3075" width="8.625" style="262" customWidth="1"/>
    <col min="3076" max="3076" width="6.625" style="262" customWidth="1"/>
    <col min="3077" max="3077" width="7.625" style="262" customWidth="1"/>
    <col min="3078" max="3087" width="6.625" style="262" customWidth="1"/>
    <col min="3088" max="3088" width="15.625" style="262" customWidth="1"/>
    <col min="3089" max="3103" width="5.75" style="262" customWidth="1"/>
    <col min="3104" max="3104" width="6.5" style="262" customWidth="1"/>
    <col min="3105" max="3328" width="8.125" style="262"/>
    <col min="3329" max="3329" width="0.75" style="262" customWidth="1"/>
    <col min="3330" max="3330" width="5.375" style="262" customWidth="1"/>
    <col min="3331" max="3331" width="8.625" style="262" customWidth="1"/>
    <col min="3332" max="3332" width="6.625" style="262" customWidth="1"/>
    <col min="3333" max="3333" width="7.625" style="262" customWidth="1"/>
    <col min="3334" max="3343" width="6.625" style="262" customWidth="1"/>
    <col min="3344" max="3344" width="15.625" style="262" customWidth="1"/>
    <col min="3345" max="3359" width="5.75" style="262" customWidth="1"/>
    <col min="3360" max="3360" width="6.5" style="262" customWidth="1"/>
    <col min="3361" max="3584" width="8.125" style="262"/>
    <col min="3585" max="3585" width="0.75" style="262" customWidth="1"/>
    <col min="3586" max="3586" width="5.375" style="262" customWidth="1"/>
    <col min="3587" max="3587" width="8.625" style="262" customWidth="1"/>
    <col min="3588" max="3588" width="6.625" style="262" customWidth="1"/>
    <col min="3589" max="3589" width="7.625" style="262" customWidth="1"/>
    <col min="3590" max="3599" width="6.625" style="262" customWidth="1"/>
    <col min="3600" max="3600" width="15.625" style="262" customWidth="1"/>
    <col min="3601" max="3615" width="5.75" style="262" customWidth="1"/>
    <col min="3616" max="3616" width="6.5" style="262" customWidth="1"/>
    <col min="3617" max="3840" width="8.125" style="262"/>
    <col min="3841" max="3841" width="0.75" style="262" customWidth="1"/>
    <col min="3842" max="3842" width="5.375" style="262" customWidth="1"/>
    <col min="3843" max="3843" width="8.625" style="262" customWidth="1"/>
    <col min="3844" max="3844" width="6.625" style="262" customWidth="1"/>
    <col min="3845" max="3845" width="7.625" style="262" customWidth="1"/>
    <col min="3846" max="3855" width="6.625" style="262" customWidth="1"/>
    <col min="3856" max="3856" width="15.625" style="262" customWidth="1"/>
    <col min="3857" max="3871" width="5.75" style="262" customWidth="1"/>
    <col min="3872" max="3872" width="6.5" style="262" customWidth="1"/>
    <col min="3873" max="4096" width="8.125" style="262"/>
    <col min="4097" max="4097" width="0.75" style="262" customWidth="1"/>
    <col min="4098" max="4098" width="5.375" style="262" customWidth="1"/>
    <col min="4099" max="4099" width="8.625" style="262" customWidth="1"/>
    <col min="4100" max="4100" width="6.625" style="262" customWidth="1"/>
    <col min="4101" max="4101" width="7.625" style="262" customWidth="1"/>
    <col min="4102" max="4111" width="6.625" style="262" customWidth="1"/>
    <col min="4112" max="4112" width="15.625" style="262" customWidth="1"/>
    <col min="4113" max="4127" width="5.75" style="262" customWidth="1"/>
    <col min="4128" max="4128" width="6.5" style="262" customWidth="1"/>
    <col min="4129" max="4352" width="8.125" style="262"/>
    <col min="4353" max="4353" width="0.75" style="262" customWidth="1"/>
    <col min="4354" max="4354" width="5.375" style="262" customWidth="1"/>
    <col min="4355" max="4355" width="8.625" style="262" customWidth="1"/>
    <col min="4356" max="4356" width="6.625" style="262" customWidth="1"/>
    <col min="4357" max="4357" width="7.625" style="262" customWidth="1"/>
    <col min="4358" max="4367" width="6.625" style="262" customWidth="1"/>
    <col min="4368" max="4368" width="15.625" style="262" customWidth="1"/>
    <col min="4369" max="4383" width="5.75" style="262" customWidth="1"/>
    <col min="4384" max="4384" width="6.5" style="262" customWidth="1"/>
    <col min="4385" max="4608" width="8.125" style="262"/>
    <col min="4609" max="4609" width="0.75" style="262" customWidth="1"/>
    <col min="4610" max="4610" width="5.375" style="262" customWidth="1"/>
    <col min="4611" max="4611" width="8.625" style="262" customWidth="1"/>
    <col min="4612" max="4612" width="6.625" style="262" customWidth="1"/>
    <col min="4613" max="4613" width="7.625" style="262" customWidth="1"/>
    <col min="4614" max="4623" width="6.625" style="262" customWidth="1"/>
    <col min="4624" max="4624" width="15.625" style="262" customWidth="1"/>
    <col min="4625" max="4639" width="5.75" style="262" customWidth="1"/>
    <col min="4640" max="4640" width="6.5" style="262" customWidth="1"/>
    <col min="4641" max="4864" width="8.125" style="262"/>
    <col min="4865" max="4865" width="0.75" style="262" customWidth="1"/>
    <col min="4866" max="4866" width="5.375" style="262" customWidth="1"/>
    <col min="4867" max="4867" width="8.625" style="262" customWidth="1"/>
    <col min="4868" max="4868" width="6.625" style="262" customWidth="1"/>
    <col min="4869" max="4869" width="7.625" style="262" customWidth="1"/>
    <col min="4870" max="4879" width="6.625" style="262" customWidth="1"/>
    <col min="4880" max="4880" width="15.625" style="262" customWidth="1"/>
    <col min="4881" max="4895" width="5.75" style="262" customWidth="1"/>
    <col min="4896" max="4896" width="6.5" style="262" customWidth="1"/>
    <col min="4897" max="5120" width="8.125" style="262"/>
    <col min="5121" max="5121" width="0.75" style="262" customWidth="1"/>
    <col min="5122" max="5122" width="5.375" style="262" customWidth="1"/>
    <col min="5123" max="5123" width="8.625" style="262" customWidth="1"/>
    <col min="5124" max="5124" width="6.625" style="262" customWidth="1"/>
    <col min="5125" max="5125" width="7.625" style="262" customWidth="1"/>
    <col min="5126" max="5135" width="6.625" style="262" customWidth="1"/>
    <col min="5136" max="5136" width="15.625" style="262" customWidth="1"/>
    <col min="5137" max="5151" width="5.75" style="262" customWidth="1"/>
    <col min="5152" max="5152" width="6.5" style="262" customWidth="1"/>
    <col min="5153" max="5376" width="8.125" style="262"/>
    <col min="5377" max="5377" width="0.75" style="262" customWidth="1"/>
    <col min="5378" max="5378" width="5.375" style="262" customWidth="1"/>
    <col min="5379" max="5379" width="8.625" style="262" customWidth="1"/>
    <col min="5380" max="5380" width="6.625" style="262" customWidth="1"/>
    <col min="5381" max="5381" width="7.625" style="262" customWidth="1"/>
    <col min="5382" max="5391" width="6.625" style="262" customWidth="1"/>
    <col min="5392" max="5392" width="15.625" style="262" customWidth="1"/>
    <col min="5393" max="5407" width="5.75" style="262" customWidth="1"/>
    <col min="5408" max="5408" width="6.5" style="262" customWidth="1"/>
    <col min="5409" max="5632" width="8.125" style="262"/>
    <col min="5633" max="5633" width="0.75" style="262" customWidth="1"/>
    <col min="5634" max="5634" width="5.375" style="262" customWidth="1"/>
    <col min="5635" max="5635" width="8.625" style="262" customWidth="1"/>
    <col min="5636" max="5636" width="6.625" style="262" customWidth="1"/>
    <col min="5637" max="5637" width="7.625" style="262" customWidth="1"/>
    <col min="5638" max="5647" width="6.625" style="262" customWidth="1"/>
    <col min="5648" max="5648" width="15.625" style="262" customWidth="1"/>
    <col min="5649" max="5663" width="5.75" style="262" customWidth="1"/>
    <col min="5664" max="5664" width="6.5" style="262" customWidth="1"/>
    <col min="5665" max="5888" width="8.125" style="262"/>
    <col min="5889" max="5889" width="0.75" style="262" customWidth="1"/>
    <col min="5890" max="5890" width="5.375" style="262" customWidth="1"/>
    <col min="5891" max="5891" width="8.625" style="262" customWidth="1"/>
    <col min="5892" max="5892" width="6.625" style="262" customWidth="1"/>
    <col min="5893" max="5893" width="7.625" style="262" customWidth="1"/>
    <col min="5894" max="5903" width="6.625" style="262" customWidth="1"/>
    <col min="5904" max="5904" width="15.625" style="262" customWidth="1"/>
    <col min="5905" max="5919" width="5.75" style="262" customWidth="1"/>
    <col min="5920" max="5920" width="6.5" style="262" customWidth="1"/>
    <col min="5921" max="6144" width="8.125" style="262"/>
    <col min="6145" max="6145" width="0.75" style="262" customWidth="1"/>
    <col min="6146" max="6146" width="5.375" style="262" customWidth="1"/>
    <col min="6147" max="6147" width="8.625" style="262" customWidth="1"/>
    <col min="6148" max="6148" width="6.625" style="262" customWidth="1"/>
    <col min="6149" max="6149" width="7.625" style="262" customWidth="1"/>
    <col min="6150" max="6159" width="6.625" style="262" customWidth="1"/>
    <col min="6160" max="6160" width="15.625" style="262" customWidth="1"/>
    <col min="6161" max="6175" width="5.75" style="262" customWidth="1"/>
    <col min="6176" max="6176" width="6.5" style="262" customWidth="1"/>
    <col min="6177" max="6400" width="8.125" style="262"/>
    <col min="6401" max="6401" width="0.75" style="262" customWidth="1"/>
    <col min="6402" max="6402" width="5.375" style="262" customWidth="1"/>
    <col min="6403" max="6403" width="8.625" style="262" customWidth="1"/>
    <col min="6404" max="6404" width="6.625" style="262" customWidth="1"/>
    <col min="6405" max="6405" width="7.625" style="262" customWidth="1"/>
    <col min="6406" max="6415" width="6.625" style="262" customWidth="1"/>
    <col min="6416" max="6416" width="15.625" style="262" customWidth="1"/>
    <col min="6417" max="6431" width="5.75" style="262" customWidth="1"/>
    <col min="6432" max="6432" width="6.5" style="262" customWidth="1"/>
    <col min="6433" max="6656" width="8.125" style="262"/>
    <col min="6657" max="6657" width="0.75" style="262" customWidth="1"/>
    <col min="6658" max="6658" width="5.375" style="262" customWidth="1"/>
    <col min="6659" max="6659" width="8.625" style="262" customWidth="1"/>
    <col min="6660" max="6660" width="6.625" style="262" customWidth="1"/>
    <col min="6661" max="6661" width="7.625" style="262" customWidth="1"/>
    <col min="6662" max="6671" width="6.625" style="262" customWidth="1"/>
    <col min="6672" max="6672" width="15.625" style="262" customWidth="1"/>
    <col min="6673" max="6687" width="5.75" style="262" customWidth="1"/>
    <col min="6688" max="6688" width="6.5" style="262" customWidth="1"/>
    <col min="6689" max="6912" width="8.125" style="262"/>
    <col min="6913" max="6913" width="0.75" style="262" customWidth="1"/>
    <col min="6914" max="6914" width="5.375" style="262" customWidth="1"/>
    <col min="6915" max="6915" width="8.625" style="262" customWidth="1"/>
    <col min="6916" max="6916" width="6.625" style="262" customWidth="1"/>
    <col min="6917" max="6917" width="7.625" style="262" customWidth="1"/>
    <col min="6918" max="6927" width="6.625" style="262" customWidth="1"/>
    <col min="6928" max="6928" width="15.625" style="262" customWidth="1"/>
    <col min="6929" max="6943" width="5.75" style="262" customWidth="1"/>
    <col min="6944" max="6944" width="6.5" style="262" customWidth="1"/>
    <col min="6945" max="7168" width="8.125" style="262"/>
    <col min="7169" max="7169" width="0.75" style="262" customWidth="1"/>
    <col min="7170" max="7170" width="5.375" style="262" customWidth="1"/>
    <col min="7171" max="7171" width="8.625" style="262" customWidth="1"/>
    <col min="7172" max="7172" width="6.625" style="262" customWidth="1"/>
    <col min="7173" max="7173" width="7.625" style="262" customWidth="1"/>
    <col min="7174" max="7183" width="6.625" style="262" customWidth="1"/>
    <col min="7184" max="7184" width="15.625" style="262" customWidth="1"/>
    <col min="7185" max="7199" width="5.75" style="262" customWidth="1"/>
    <col min="7200" max="7200" width="6.5" style="262" customWidth="1"/>
    <col min="7201" max="7424" width="8.125" style="262"/>
    <col min="7425" max="7425" width="0.75" style="262" customWidth="1"/>
    <col min="7426" max="7426" width="5.375" style="262" customWidth="1"/>
    <col min="7427" max="7427" width="8.625" style="262" customWidth="1"/>
    <col min="7428" max="7428" width="6.625" style="262" customWidth="1"/>
    <col min="7429" max="7429" width="7.625" style="262" customWidth="1"/>
    <col min="7430" max="7439" width="6.625" style="262" customWidth="1"/>
    <col min="7440" max="7440" width="15.625" style="262" customWidth="1"/>
    <col min="7441" max="7455" width="5.75" style="262" customWidth="1"/>
    <col min="7456" max="7456" width="6.5" style="262" customWidth="1"/>
    <col min="7457" max="7680" width="8.125" style="262"/>
    <col min="7681" max="7681" width="0.75" style="262" customWidth="1"/>
    <col min="7682" max="7682" width="5.375" style="262" customWidth="1"/>
    <col min="7683" max="7683" width="8.625" style="262" customWidth="1"/>
    <col min="7684" max="7684" width="6.625" style="262" customWidth="1"/>
    <col min="7685" max="7685" width="7.625" style="262" customWidth="1"/>
    <col min="7686" max="7695" width="6.625" style="262" customWidth="1"/>
    <col min="7696" max="7696" width="15.625" style="262" customWidth="1"/>
    <col min="7697" max="7711" width="5.75" style="262" customWidth="1"/>
    <col min="7712" max="7712" width="6.5" style="262" customWidth="1"/>
    <col min="7713" max="7936" width="8.125" style="262"/>
    <col min="7937" max="7937" width="0.75" style="262" customWidth="1"/>
    <col min="7938" max="7938" width="5.375" style="262" customWidth="1"/>
    <col min="7939" max="7939" width="8.625" style="262" customWidth="1"/>
    <col min="7940" max="7940" width="6.625" style="262" customWidth="1"/>
    <col min="7941" max="7941" width="7.625" style="262" customWidth="1"/>
    <col min="7942" max="7951" width="6.625" style="262" customWidth="1"/>
    <col min="7952" max="7952" width="15.625" style="262" customWidth="1"/>
    <col min="7953" max="7967" width="5.75" style="262" customWidth="1"/>
    <col min="7968" max="7968" width="6.5" style="262" customWidth="1"/>
    <col min="7969" max="8192" width="8.125" style="262"/>
    <col min="8193" max="8193" width="0.75" style="262" customWidth="1"/>
    <col min="8194" max="8194" width="5.375" style="262" customWidth="1"/>
    <col min="8195" max="8195" width="8.625" style="262" customWidth="1"/>
    <col min="8196" max="8196" width="6.625" style="262" customWidth="1"/>
    <col min="8197" max="8197" width="7.625" style="262" customWidth="1"/>
    <col min="8198" max="8207" width="6.625" style="262" customWidth="1"/>
    <col min="8208" max="8208" width="15.625" style="262" customWidth="1"/>
    <col min="8209" max="8223" width="5.75" style="262" customWidth="1"/>
    <col min="8224" max="8224" width="6.5" style="262" customWidth="1"/>
    <col min="8225" max="8448" width="8.125" style="262"/>
    <col min="8449" max="8449" width="0.75" style="262" customWidth="1"/>
    <col min="8450" max="8450" width="5.375" style="262" customWidth="1"/>
    <col min="8451" max="8451" width="8.625" style="262" customWidth="1"/>
    <col min="8452" max="8452" width="6.625" style="262" customWidth="1"/>
    <col min="8453" max="8453" width="7.625" style="262" customWidth="1"/>
    <col min="8454" max="8463" width="6.625" style="262" customWidth="1"/>
    <col min="8464" max="8464" width="15.625" style="262" customWidth="1"/>
    <col min="8465" max="8479" width="5.75" style="262" customWidth="1"/>
    <col min="8480" max="8480" width="6.5" style="262" customWidth="1"/>
    <col min="8481" max="8704" width="8.125" style="262"/>
    <col min="8705" max="8705" width="0.75" style="262" customWidth="1"/>
    <col min="8706" max="8706" width="5.375" style="262" customWidth="1"/>
    <col min="8707" max="8707" width="8.625" style="262" customWidth="1"/>
    <col min="8708" max="8708" width="6.625" style="262" customWidth="1"/>
    <col min="8709" max="8709" width="7.625" style="262" customWidth="1"/>
    <col min="8710" max="8719" width="6.625" style="262" customWidth="1"/>
    <col min="8720" max="8720" width="15.625" style="262" customWidth="1"/>
    <col min="8721" max="8735" width="5.75" style="262" customWidth="1"/>
    <col min="8736" max="8736" width="6.5" style="262" customWidth="1"/>
    <col min="8737" max="8960" width="8.125" style="262"/>
    <col min="8961" max="8961" width="0.75" style="262" customWidth="1"/>
    <col min="8962" max="8962" width="5.375" style="262" customWidth="1"/>
    <col min="8963" max="8963" width="8.625" style="262" customWidth="1"/>
    <col min="8964" max="8964" width="6.625" style="262" customWidth="1"/>
    <col min="8965" max="8965" width="7.625" style="262" customWidth="1"/>
    <col min="8966" max="8975" width="6.625" style="262" customWidth="1"/>
    <col min="8976" max="8976" width="15.625" style="262" customWidth="1"/>
    <col min="8977" max="8991" width="5.75" style="262" customWidth="1"/>
    <col min="8992" max="8992" width="6.5" style="262" customWidth="1"/>
    <col min="8993" max="9216" width="8.125" style="262"/>
    <col min="9217" max="9217" width="0.75" style="262" customWidth="1"/>
    <col min="9218" max="9218" width="5.375" style="262" customWidth="1"/>
    <col min="9219" max="9219" width="8.625" style="262" customWidth="1"/>
    <col min="9220" max="9220" width="6.625" style="262" customWidth="1"/>
    <col min="9221" max="9221" width="7.625" style="262" customWidth="1"/>
    <col min="9222" max="9231" width="6.625" style="262" customWidth="1"/>
    <col min="9232" max="9232" width="15.625" style="262" customWidth="1"/>
    <col min="9233" max="9247" width="5.75" style="262" customWidth="1"/>
    <col min="9248" max="9248" width="6.5" style="262" customWidth="1"/>
    <col min="9249" max="9472" width="8.125" style="262"/>
    <col min="9473" max="9473" width="0.75" style="262" customWidth="1"/>
    <col min="9474" max="9474" width="5.375" style="262" customWidth="1"/>
    <col min="9475" max="9475" width="8.625" style="262" customWidth="1"/>
    <col min="9476" max="9476" width="6.625" style="262" customWidth="1"/>
    <col min="9477" max="9477" width="7.625" style="262" customWidth="1"/>
    <col min="9478" max="9487" width="6.625" style="262" customWidth="1"/>
    <col min="9488" max="9488" width="15.625" style="262" customWidth="1"/>
    <col min="9489" max="9503" width="5.75" style="262" customWidth="1"/>
    <col min="9504" max="9504" width="6.5" style="262" customWidth="1"/>
    <col min="9505" max="9728" width="8.125" style="262"/>
    <col min="9729" max="9729" width="0.75" style="262" customWidth="1"/>
    <col min="9730" max="9730" width="5.375" style="262" customWidth="1"/>
    <col min="9731" max="9731" width="8.625" style="262" customWidth="1"/>
    <col min="9732" max="9732" width="6.625" style="262" customWidth="1"/>
    <col min="9733" max="9733" width="7.625" style="262" customWidth="1"/>
    <col min="9734" max="9743" width="6.625" style="262" customWidth="1"/>
    <col min="9744" max="9744" width="15.625" style="262" customWidth="1"/>
    <col min="9745" max="9759" width="5.75" style="262" customWidth="1"/>
    <col min="9760" max="9760" width="6.5" style="262" customWidth="1"/>
    <col min="9761" max="9984" width="8.125" style="262"/>
    <col min="9985" max="9985" width="0.75" style="262" customWidth="1"/>
    <col min="9986" max="9986" width="5.375" style="262" customWidth="1"/>
    <col min="9987" max="9987" width="8.625" style="262" customWidth="1"/>
    <col min="9988" max="9988" width="6.625" style="262" customWidth="1"/>
    <col min="9989" max="9989" width="7.625" style="262" customWidth="1"/>
    <col min="9990" max="9999" width="6.625" style="262" customWidth="1"/>
    <col min="10000" max="10000" width="15.625" style="262" customWidth="1"/>
    <col min="10001" max="10015" width="5.75" style="262" customWidth="1"/>
    <col min="10016" max="10016" width="6.5" style="262" customWidth="1"/>
    <col min="10017" max="10240" width="8.125" style="262"/>
    <col min="10241" max="10241" width="0.75" style="262" customWidth="1"/>
    <col min="10242" max="10242" width="5.375" style="262" customWidth="1"/>
    <col min="10243" max="10243" width="8.625" style="262" customWidth="1"/>
    <col min="10244" max="10244" width="6.625" style="262" customWidth="1"/>
    <col min="10245" max="10245" width="7.625" style="262" customWidth="1"/>
    <col min="10246" max="10255" width="6.625" style="262" customWidth="1"/>
    <col min="10256" max="10256" width="15.625" style="262" customWidth="1"/>
    <col min="10257" max="10271" width="5.75" style="262" customWidth="1"/>
    <col min="10272" max="10272" width="6.5" style="262" customWidth="1"/>
    <col min="10273" max="10496" width="8.125" style="262"/>
    <col min="10497" max="10497" width="0.75" style="262" customWidth="1"/>
    <col min="10498" max="10498" width="5.375" style="262" customWidth="1"/>
    <col min="10499" max="10499" width="8.625" style="262" customWidth="1"/>
    <col min="10500" max="10500" width="6.625" style="262" customWidth="1"/>
    <col min="10501" max="10501" width="7.625" style="262" customWidth="1"/>
    <col min="10502" max="10511" width="6.625" style="262" customWidth="1"/>
    <col min="10512" max="10512" width="15.625" style="262" customWidth="1"/>
    <col min="10513" max="10527" width="5.75" style="262" customWidth="1"/>
    <col min="10528" max="10528" width="6.5" style="262" customWidth="1"/>
    <col min="10529" max="10752" width="8.125" style="262"/>
    <col min="10753" max="10753" width="0.75" style="262" customWidth="1"/>
    <col min="10754" max="10754" width="5.375" style="262" customWidth="1"/>
    <col min="10755" max="10755" width="8.625" style="262" customWidth="1"/>
    <col min="10756" max="10756" width="6.625" style="262" customWidth="1"/>
    <col min="10757" max="10757" width="7.625" style="262" customWidth="1"/>
    <col min="10758" max="10767" width="6.625" style="262" customWidth="1"/>
    <col min="10768" max="10768" width="15.625" style="262" customWidth="1"/>
    <col min="10769" max="10783" width="5.75" style="262" customWidth="1"/>
    <col min="10784" max="10784" width="6.5" style="262" customWidth="1"/>
    <col min="10785" max="11008" width="8.125" style="262"/>
    <col min="11009" max="11009" width="0.75" style="262" customWidth="1"/>
    <col min="11010" max="11010" width="5.375" style="262" customWidth="1"/>
    <col min="11011" max="11011" width="8.625" style="262" customWidth="1"/>
    <col min="11012" max="11012" width="6.625" style="262" customWidth="1"/>
    <col min="11013" max="11013" width="7.625" style="262" customWidth="1"/>
    <col min="11014" max="11023" width="6.625" style="262" customWidth="1"/>
    <col min="11024" max="11024" width="15.625" style="262" customWidth="1"/>
    <col min="11025" max="11039" width="5.75" style="262" customWidth="1"/>
    <col min="11040" max="11040" width="6.5" style="262" customWidth="1"/>
    <col min="11041" max="11264" width="8.125" style="262"/>
    <col min="11265" max="11265" width="0.75" style="262" customWidth="1"/>
    <col min="11266" max="11266" width="5.375" style="262" customWidth="1"/>
    <col min="11267" max="11267" width="8.625" style="262" customWidth="1"/>
    <col min="11268" max="11268" width="6.625" style="262" customWidth="1"/>
    <col min="11269" max="11269" width="7.625" style="262" customWidth="1"/>
    <col min="11270" max="11279" width="6.625" style="262" customWidth="1"/>
    <col min="11280" max="11280" width="15.625" style="262" customWidth="1"/>
    <col min="11281" max="11295" width="5.75" style="262" customWidth="1"/>
    <col min="11296" max="11296" width="6.5" style="262" customWidth="1"/>
    <col min="11297" max="11520" width="8.125" style="262"/>
    <col min="11521" max="11521" width="0.75" style="262" customWidth="1"/>
    <col min="11522" max="11522" width="5.375" style="262" customWidth="1"/>
    <col min="11523" max="11523" width="8.625" style="262" customWidth="1"/>
    <col min="11524" max="11524" width="6.625" style="262" customWidth="1"/>
    <col min="11525" max="11525" width="7.625" style="262" customWidth="1"/>
    <col min="11526" max="11535" width="6.625" style="262" customWidth="1"/>
    <col min="11536" max="11536" width="15.625" style="262" customWidth="1"/>
    <col min="11537" max="11551" width="5.75" style="262" customWidth="1"/>
    <col min="11552" max="11552" width="6.5" style="262" customWidth="1"/>
    <col min="11553" max="11776" width="8.125" style="262"/>
    <col min="11777" max="11777" width="0.75" style="262" customWidth="1"/>
    <col min="11778" max="11778" width="5.375" style="262" customWidth="1"/>
    <col min="11779" max="11779" width="8.625" style="262" customWidth="1"/>
    <col min="11780" max="11780" width="6.625" style="262" customWidth="1"/>
    <col min="11781" max="11781" width="7.625" style="262" customWidth="1"/>
    <col min="11782" max="11791" width="6.625" style="262" customWidth="1"/>
    <col min="11792" max="11792" width="15.625" style="262" customWidth="1"/>
    <col min="11793" max="11807" width="5.75" style="262" customWidth="1"/>
    <col min="11808" max="11808" width="6.5" style="262" customWidth="1"/>
    <col min="11809" max="12032" width="8.125" style="262"/>
    <col min="12033" max="12033" width="0.75" style="262" customWidth="1"/>
    <col min="12034" max="12034" width="5.375" style="262" customWidth="1"/>
    <col min="12035" max="12035" width="8.625" style="262" customWidth="1"/>
    <col min="12036" max="12036" width="6.625" style="262" customWidth="1"/>
    <col min="12037" max="12037" width="7.625" style="262" customWidth="1"/>
    <col min="12038" max="12047" width="6.625" style="262" customWidth="1"/>
    <col min="12048" max="12048" width="15.625" style="262" customWidth="1"/>
    <col min="12049" max="12063" width="5.75" style="262" customWidth="1"/>
    <col min="12064" max="12064" width="6.5" style="262" customWidth="1"/>
    <col min="12065" max="12288" width="8.125" style="262"/>
    <col min="12289" max="12289" width="0.75" style="262" customWidth="1"/>
    <col min="12290" max="12290" width="5.375" style="262" customWidth="1"/>
    <col min="12291" max="12291" width="8.625" style="262" customWidth="1"/>
    <col min="12292" max="12292" width="6.625" style="262" customWidth="1"/>
    <col min="12293" max="12293" width="7.625" style="262" customWidth="1"/>
    <col min="12294" max="12303" width="6.625" style="262" customWidth="1"/>
    <col min="12304" max="12304" width="15.625" style="262" customWidth="1"/>
    <col min="12305" max="12319" width="5.75" style="262" customWidth="1"/>
    <col min="12320" max="12320" width="6.5" style="262" customWidth="1"/>
    <col min="12321" max="12544" width="8.125" style="262"/>
    <col min="12545" max="12545" width="0.75" style="262" customWidth="1"/>
    <col min="12546" max="12546" width="5.375" style="262" customWidth="1"/>
    <col min="12547" max="12547" width="8.625" style="262" customWidth="1"/>
    <col min="12548" max="12548" width="6.625" style="262" customWidth="1"/>
    <col min="12549" max="12549" width="7.625" style="262" customWidth="1"/>
    <col min="12550" max="12559" width="6.625" style="262" customWidth="1"/>
    <col min="12560" max="12560" width="15.625" style="262" customWidth="1"/>
    <col min="12561" max="12575" width="5.75" style="262" customWidth="1"/>
    <col min="12576" max="12576" width="6.5" style="262" customWidth="1"/>
    <col min="12577" max="12800" width="8.125" style="262"/>
    <col min="12801" max="12801" width="0.75" style="262" customWidth="1"/>
    <col min="12802" max="12802" width="5.375" style="262" customWidth="1"/>
    <col min="12803" max="12803" width="8.625" style="262" customWidth="1"/>
    <col min="12804" max="12804" width="6.625" style="262" customWidth="1"/>
    <col min="12805" max="12805" width="7.625" style="262" customWidth="1"/>
    <col min="12806" max="12815" width="6.625" style="262" customWidth="1"/>
    <col min="12816" max="12816" width="15.625" style="262" customWidth="1"/>
    <col min="12817" max="12831" width="5.75" style="262" customWidth="1"/>
    <col min="12832" max="12832" width="6.5" style="262" customWidth="1"/>
    <col min="12833" max="13056" width="8.125" style="262"/>
    <col min="13057" max="13057" width="0.75" style="262" customWidth="1"/>
    <col min="13058" max="13058" width="5.375" style="262" customWidth="1"/>
    <col min="13059" max="13059" width="8.625" style="262" customWidth="1"/>
    <col min="13060" max="13060" width="6.625" style="262" customWidth="1"/>
    <col min="13061" max="13061" width="7.625" style="262" customWidth="1"/>
    <col min="13062" max="13071" width="6.625" style="262" customWidth="1"/>
    <col min="13072" max="13072" width="15.625" style="262" customWidth="1"/>
    <col min="13073" max="13087" width="5.75" style="262" customWidth="1"/>
    <col min="13088" max="13088" width="6.5" style="262" customWidth="1"/>
    <col min="13089" max="13312" width="8.125" style="262"/>
    <col min="13313" max="13313" width="0.75" style="262" customWidth="1"/>
    <col min="13314" max="13314" width="5.375" style="262" customWidth="1"/>
    <col min="13315" max="13315" width="8.625" style="262" customWidth="1"/>
    <col min="13316" max="13316" width="6.625" style="262" customWidth="1"/>
    <col min="13317" max="13317" width="7.625" style="262" customWidth="1"/>
    <col min="13318" max="13327" width="6.625" style="262" customWidth="1"/>
    <col min="13328" max="13328" width="15.625" style="262" customWidth="1"/>
    <col min="13329" max="13343" width="5.75" style="262" customWidth="1"/>
    <col min="13344" max="13344" width="6.5" style="262" customWidth="1"/>
    <col min="13345" max="13568" width="8.125" style="262"/>
    <col min="13569" max="13569" width="0.75" style="262" customWidth="1"/>
    <col min="13570" max="13570" width="5.375" style="262" customWidth="1"/>
    <col min="13571" max="13571" width="8.625" style="262" customWidth="1"/>
    <col min="13572" max="13572" width="6.625" style="262" customWidth="1"/>
    <col min="13573" max="13573" width="7.625" style="262" customWidth="1"/>
    <col min="13574" max="13583" width="6.625" style="262" customWidth="1"/>
    <col min="13584" max="13584" width="15.625" style="262" customWidth="1"/>
    <col min="13585" max="13599" width="5.75" style="262" customWidth="1"/>
    <col min="13600" max="13600" width="6.5" style="262" customWidth="1"/>
    <col min="13601" max="13824" width="8.125" style="262"/>
    <col min="13825" max="13825" width="0.75" style="262" customWidth="1"/>
    <col min="13826" max="13826" width="5.375" style="262" customWidth="1"/>
    <col min="13827" max="13827" width="8.625" style="262" customWidth="1"/>
    <col min="13828" max="13828" width="6.625" style="262" customWidth="1"/>
    <col min="13829" max="13829" width="7.625" style="262" customWidth="1"/>
    <col min="13830" max="13839" width="6.625" style="262" customWidth="1"/>
    <col min="13840" max="13840" width="15.625" style="262" customWidth="1"/>
    <col min="13841" max="13855" width="5.75" style="262" customWidth="1"/>
    <col min="13856" max="13856" width="6.5" style="262" customWidth="1"/>
    <col min="13857" max="14080" width="8.125" style="262"/>
    <col min="14081" max="14081" width="0.75" style="262" customWidth="1"/>
    <col min="14082" max="14082" width="5.375" style="262" customWidth="1"/>
    <col min="14083" max="14083" width="8.625" style="262" customWidth="1"/>
    <col min="14084" max="14084" width="6.625" style="262" customWidth="1"/>
    <col min="14085" max="14085" width="7.625" style="262" customWidth="1"/>
    <col min="14086" max="14095" width="6.625" style="262" customWidth="1"/>
    <col min="14096" max="14096" width="15.625" style="262" customWidth="1"/>
    <col min="14097" max="14111" width="5.75" style="262" customWidth="1"/>
    <col min="14112" max="14112" width="6.5" style="262" customWidth="1"/>
    <col min="14113" max="14336" width="8.125" style="262"/>
    <col min="14337" max="14337" width="0.75" style="262" customWidth="1"/>
    <col min="14338" max="14338" width="5.375" style="262" customWidth="1"/>
    <col min="14339" max="14339" width="8.625" style="262" customWidth="1"/>
    <col min="14340" max="14340" width="6.625" style="262" customWidth="1"/>
    <col min="14341" max="14341" width="7.625" style="262" customWidth="1"/>
    <col min="14342" max="14351" width="6.625" style="262" customWidth="1"/>
    <col min="14352" max="14352" width="15.625" style="262" customWidth="1"/>
    <col min="14353" max="14367" width="5.75" style="262" customWidth="1"/>
    <col min="14368" max="14368" width="6.5" style="262" customWidth="1"/>
    <col min="14369" max="14592" width="8.125" style="262"/>
    <col min="14593" max="14593" width="0.75" style="262" customWidth="1"/>
    <col min="14594" max="14594" width="5.375" style="262" customWidth="1"/>
    <col min="14595" max="14595" width="8.625" style="262" customWidth="1"/>
    <col min="14596" max="14596" width="6.625" style="262" customWidth="1"/>
    <col min="14597" max="14597" width="7.625" style="262" customWidth="1"/>
    <col min="14598" max="14607" width="6.625" style="262" customWidth="1"/>
    <col min="14608" max="14608" width="15.625" style="262" customWidth="1"/>
    <col min="14609" max="14623" width="5.75" style="262" customWidth="1"/>
    <col min="14624" max="14624" width="6.5" style="262" customWidth="1"/>
    <col min="14625" max="14848" width="8.125" style="262"/>
    <col min="14849" max="14849" width="0.75" style="262" customWidth="1"/>
    <col min="14850" max="14850" width="5.375" style="262" customWidth="1"/>
    <col min="14851" max="14851" width="8.625" style="262" customWidth="1"/>
    <col min="14852" max="14852" width="6.625" style="262" customWidth="1"/>
    <col min="14853" max="14853" width="7.625" style="262" customWidth="1"/>
    <col min="14854" max="14863" width="6.625" style="262" customWidth="1"/>
    <col min="14864" max="14864" width="15.625" style="262" customWidth="1"/>
    <col min="14865" max="14879" width="5.75" style="262" customWidth="1"/>
    <col min="14880" max="14880" width="6.5" style="262" customWidth="1"/>
    <col min="14881" max="15104" width="8.125" style="262"/>
    <col min="15105" max="15105" width="0.75" style="262" customWidth="1"/>
    <col min="15106" max="15106" width="5.375" style="262" customWidth="1"/>
    <col min="15107" max="15107" width="8.625" style="262" customWidth="1"/>
    <col min="15108" max="15108" width="6.625" style="262" customWidth="1"/>
    <col min="15109" max="15109" width="7.625" style="262" customWidth="1"/>
    <col min="15110" max="15119" width="6.625" style="262" customWidth="1"/>
    <col min="15120" max="15120" width="15.625" style="262" customWidth="1"/>
    <col min="15121" max="15135" width="5.75" style="262" customWidth="1"/>
    <col min="15136" max="15136" width="6.5" style="262" customWidth="1"/>
    <col min="15137" max="15360" width="8.125" style="262"/>
    <col min="15361" max="15361" width="0.75" style="262" customWidth="1"/>
    <col min="15362" max="15362" width="5.375" style="262" customWidth="1"/>
    <col min="15363" max="15363" width="8.625" style="262" customWidth="1"/>
    <col min="15364" max="15364" width="6.625" style="262" customWidth="1"/>
    <col min="15365" max="15365" width="7.625" style="262" customWidth="1"/>
    <col min="15366" max="15375" width="6.625" style="262" customWidth="1"/>
    <col min="15376" max="15376" width="15.625" style="262" customWidth="1"/>
    <col min="15377" max="15391" width="5.75" style="262" customWidth="1"/>
    <col min="15392" max="15392" width="6.5" style="262" customWidth="1"/>
    <col min="15393" max="15616" width="8.125" style="262"/>
    <col min="15617" max="15617" width="0.75" style="262" customWidth="1"/>
    <col min="15618" max="15618" width="5.375" style="262" customWidth="1"/>
    <col min="15619" max="15619" width="8.625" style="262" customWidth="1"/>
    <col min="15620" max="15620" width="6.625" style="262" customWidth="1"/>
    <col min="15621" max="15621" width="7.625" style="262" customWidth="1"/>
    <col min="15622" max="15631" width="6.625" style="262" customWidth="1"/>
    <col min="15632" max="15632" width="15.625" style="262" customWidth="1"/>
    <col min="15633" max="15647" width="5.75" style="262" customWidth="1"/>
    <col min="15648" max="15648" width="6.5" style="262" customWidth="1"/>
    <col min="15649" max="15872" width="8.125" style="262"/>
    <col min="15873" max="15873" width="0.75" style="262" customWidth="1"/>
    <col min="15874" max="15874" width="5.375" style="262" customWidth="1"/>
    <col min="15875" max="15875" width="8.625" style="262" customWidth="1"/>
    <col min="15876" max="15876" width="6.625" style="262" customWidth="1"/>
    <col min="15877" max="15877" width="7.625" style="262" customWidth="1"/>
    <col min="15878" max="15887" width="6.625" style="262" customWidth="1"/>
    <col min="15888" max="15888" width="15.625" style="262" customWidth="1"/>
    <col min="15889" max="15903" width="5.75" style="262" customWidth="1"/>
    <col min="15904" max="15904" width="6.5" style="262" customWidth="1"/>
    <col min="15905" max="16128" width="8.125" style="262"/>
    <col min="16129" max="16129" width="0.75" style="262" customWidth="1"/>
    <col min="16130" max="16130" width="5.375" style="262" customWidth="1"/>
    <col min="16131" max="16131" width="8.625" style="262" customWidth="1"/>
    <col min="16132" max="16132" width="6.625" style="262" customWidth="1"/>
    <col min="16133" max="16133" width="7.625" style="262" customWidth="1"/>
    <col min="16134" max="16143" width="6.625" style="262" customWidth="1"/>
    <col min="16144" max="16144" width="15.625" style="262" customWidth="1"/>
    <col min="16145" max="16159" width="5.75" style="262" customWidth="1"/>
    <col min="16160" max="16160" width="6.5" style="262" customWidth="1"/>
    <col min="16161" max="16384" width="8.125" style="262"/>
  </cols>
  <sheetData>
    <row r="1" spans="2:32" s="249" customFormat="1" ht="24" customHeight="1">
      <c r="B1" s="175" t="s">
        <v>132</v>
      </c>
      <c r="D1" s="177"/>
      <c r="E1" s="177"/>
      <c r="F1" s="177"/>
      <c r="G1" s="177"/>
      <c r="H1" s="177" t="s">
        <v>101</v>
      </c>
      <c r="I1" s="177"/>
      <c r="J1" s="177"/>
      <c r="K1" s="177"/>
      <c r="L1" s="250"/>
      <c r="M1" s="250"/>
      <c r="N1" s="250"/>
      <c r="O1" s="250"/>
      <c r="P1" s="250"/>
      <c r="Q1" s="250"/>
      <c r="R1" s="250"/>
      <c r="S1" s="250"/>
      <c r="T1" s="250"/>
      <c r="U1" s="250"/>
      <c r="V1" s="250"/>
      <c r="W1" s="250"/>
      <c r="X1" s="177"/>
      <c r="Y1" s="177"/>
      <c r="Z1" s="177"/>
      <c r="AA1" s="177"/>
      <c r="AB1" s="177"/>
      <c r="AC1" s="177"/>
      <c r="AD1" s="177"/>
      <c r="AE1" s="177"/>
      <c r="AF1" s="177"/>
    </row>
    <row r="2" spans="2:32" s="177" customFormat="1" ht="29.25" customHeight="1">
      <c r="B2" s="179"/>
      <c r="C2" s="180"/>
      <c r="D2" s="181" t="s">
        <v>133</v>
      </c>
      <c r="E2" s="182"/>
      <c r="F2" s="183" t="s">
        <v>103</v>
      </c>
      <c r="G2" s="184"/>
      <c r="H2" s="184" t="s">
        <v>104</v>
      </c>
      <c r="I2" s="184"/>
      <c r="J2" s="184" t="s">
        <v>105</v>
      </c>
      <c r="K2" s="184"/>
      <c r="L2" s="184" t="s">
        <v>106</v>
      </c>
      <c r="M2" s="184"/>
      <c r="N2" s="184" t="s">
        <v>107</v>
      </c>
      <c r="O2" s="184"/>
      <c r="P2" s="185"/>
      <c r="Q2" s="184" t="s">
        <v>108</v>
      </c>
      <c r="R2" s="184"/>
      <c r="S2" s="184" t="s">
        <v>109</v>
      </c>
      <c r="T2" s="184"/>
      <c r="U2" s="184" t="s">
        <v>110</v>
      </c>
      <c r="V2" s="184"/>
      <c r="W2" s="184" t="s">
        <v>111</v>
      </c>
      <c r="X2" s="184"/>
      <c r="Y2" s="184" t="s">
        <v>112</v>
      </c>
      <c r="Z2" s="184"/>
      <c r="AA2" s="184" t="s">
        <v>113</v>
      </c>
      <c r="AB2" s="184"/>
      <c r="AC2" s="184" t="s">
        <v>114</v>
      </c>
      <c r="AD2" s="184"/>
      <c r="AE2" s="184" t="s">
        <v>115</v>
      </c>
      <c r="AF2" s="186"/>
    </row>
    <row r="3" spans="2:32" s="177" customFormat="1" ht="29.25" customHeight="1">
      <c r="B3" s="187"/>
      <c r="C3" s="188"/>
      <c r="D3" s="251" t="s">
        <v>116</v>
      </c>
      <c r="E3" s="197" t="s">
        <v>117</v>
      </c>
      <c r="F3" s="252" t="s">
        <v>116</v>
      </c>
      <c r="G3" s="192" t="s">
        <v>117</v>
      </c>
      <c r="H3" s="192" t="s">
        <v>116</v>
      </c>
      <c r="I3" s="192" t="s">
        <v>117</v>
      </c>
      <c r="J3" s="192" t="s">
        <v>116</v>
      </c>
      <c r="K3" s="192" t="s">
        <v>117</v>
      </c>
      <c r="L3" s="192" t="s">
        <v>116</v>
      </c>
      <c r="M3" s="192" t="s">
        <v>117</v>
      </c>
      <c r="N3" s="192" t="s">
        <v>116</v>
      </c>
      <c r="O3" s="192" t="s">
        <v>117</v>
      </c>
      <c r="P3" s="253"/>
      <c r="Q3" s="196" t="s">
        <v>116</v>
      </c>
      <c r="R3" s="196" t="s">
        <v>117</v>
      </c>
      <c r="S3" s="196" t="s">
        <v>116</v>
      </c>
      <c r="T3" s="196" t="s">
        <v>117</v>
      </c>
      <c r="U3" s="196" t="s">
        <v>116</v>
      </c>
      <c r="V3" s="196" t="s">
        <v>117</v>
      </c>
      <c r="W3" s="196" t="s">
        <v>116</v>
      </c>
      <c r="X3" s="196" t="s">
        <v>117</v>
      </c>
      <c r="Y3" s="196" t="s">
        <v>116</v>
      </c>
      <c r="Z3" s="196" t="s">
        <v>117</v>
      </c>
      <c r="AA3" s="196" t="s">
        <v>116</v>
      </c>
      <c r="AB3" s="254" t="s">
        <v>117</v>
      </c>
      <c r="AC3" s="196" t="s">
        <v>116</v>
      </c>
      <c r="AD3" s="196" t="s">
        <v>117</v>
      </c>
      <c r="AE3" s="196" t="s">
        <v>116</v>
      </c>
      <c r="AF3" s="197" t="s">
        <v>117</v>
      </c>
    </row>
    <row r="4" spans="2:32" ht="16.149999999999999" customHeight="1">
      <c r="B4" s="255" t="s">
        <v>134</v>
      </c>
      <c r="C4" s="256"/>
      <c r="D4" s="257">
        <f t="shared" ref="D4:E14" si="0">SUM(F4,H4,J4,L4,N4,Q4,S4,U4,W4,Y4,AA4,AC4,AE4)</f>
        <v>3384</v>
      </c>
      <c r="E4" s="258">
        <f t="shared" si="0"/>
        <v>59332</v>
      </c>
      <c r="F4" s="259">
        <f t="shared" ref="F4:O4" si="1">SUM(F13,F45,F46,F47)</f>
        <v>190</v>
      </c>
      <c r="G4" s="260">
        <f t="shared" si="1"/>
        <v>6953</v>
      </c>
      <c r="H4" s="260">
        <f t="shared" si="1"/>
        <v>40</v>
      </c>
      <c r="I4" s="260">
        <f t="shared" si="1"/>
        <v>635</v>
      </c>
      <c r="J4" s="260">
        <f t="shared" si="1"/>
        <v>1307</v>
      </c>
      <c r="K4" s="260">
        <f t="shared" si="1"/>
        <v>27810</v>
      </c>
      <c r="L4" s="260">
        <f t="shared" si="1"/>
        <v>0</v>
      </c>
      <c r="M4" s="260">
        <f t="shared" si="1"/>
        <v>0</v>
      </c>
      <c r="N4" s="260">
        <f t="shared" si="1"/>
        <v>1</v>
      </c>
      <c r="O4" s="260">
        <f t="shared" si="1"/>
        <v>4</v>
      </c>
      <c r="P4" s="261"/>
      <c r="Q4" s="260">
        <f t="shared" ref="Q4:AF4" si="2">SUM(Q13,Q45,Q46,Q47)</f>
        <v>150</v>
      </c>
      <c r="R4" s="260">
        <f t="shared" si="2"/>
        <v>2852</v>
      </c>
      <c r="S4" s="260">
        <f t="shared" si="2"/>
        <v>69</v>
      </c>
      <c r="T4" s="260">
        <f t="shared" si="2"/>
        <v>1257</v>
      </c>
      <c r="U4" s="260">
        <f t="shared" si="2"/>
        <v>0</v>
      </c>
      <c r="V4" s="260">
        <f t="shared" si="2"/>
        <v>0</v>
      </c>
      <c r="W4" s="260">
        <f t="shared" si="2"/>
        <v>396</v>
      </c>
      <c r="X4" s="260">
        <f t="shared" si="2"/>
        <v>7541</v>
      </c>
      <c r="Y4" s="260">
        <f t="shared" si="2"/>
        <v>44</v>
      </c>
      <c r="Z4" s="260">
        <f t="shared" si="2"/>
        <v>1401</v>
      </c>
      <c r="AA4" s="260">
        <f t="shared" si="2"/>
        <v>11</v>
      </c>
      <c r="AB4" s="260">
        <f t="shared" si="2"/>
        <v>414</v>
      </c>
      <c r="AC4" s="260">
        <f t="shared" si="2"/>
        <v>12</v>
      </c>
      <c r="AD4" s="260">
        <f t="shared" si="2"/>
        <v>271</v>
      </c>
      <c r="AE4" s="260">
        <f t="shared" si="2"/>
        <v>1164</v>
      </c>
      <c r="AF4" s="258">
        <f t="shared" si="2"/>
        <v>10194</v>
      </c>
    </row>
    <row r="5" spans="2:32" ht="16.149999999999999" customHeight="1">
      <c r="B5" s="263"/>
      <c r="C5" s="264" t="s">
        <v>135</v>
      </c>
      <c r="D5" s="265">
        <f t="shared" si="0"/>
        <v>321</v>
      </c>
      <c r="E5" s="266">
        <f t="shared" si="0"/>
        <v>5722</v>
      </c>
      <c r="F5" s="267">
        <v>52</v>
      </c>
      <c r="G5" s="268">
        <v>1936</v>
      </c>
      <c r="H5" s="268">
        <v>1</v>
      </c>
      <c r="I5" s="268">
        <v>6</v>
      </c>
      <c r="J5" s="268">
        <v>252</v>
      </c>
      <c r="K5" s="268">
        <v>3369</v>
      </c>
      <c r="L5" s="268"/>
      <c r="M5" s="268"/>
      <c r="N5" s="268"/>
      <c r="O5" s="268"/>
      <c r="P5" s="261"/>
      <c r="Q5" s="268"/>
      <c r="R5" s="268"/>
      <c r="S5" s="268"/>
      <c r="T5" s="268"/>
      <c r="U5" s="268"/>
      <c r="V5" s="268"/>
      <c r="W5" s="268">
        <v>3</v>
      </c>
      <c r="X5" s="268">
        <v>183</v>
      </c>
      <c r="Y5" s="268"/>
      <c r="Z5" s="268"/>
      <c r="AA5" s="268"/>
      <c r="AB5" s="268"/>
      <c r="AC5" s="268">
        <v>7</v>
      </c>
      <c r="AD5" s="268">
        <v>133</v>
      </c>
      <c r="AE5" s="268">
        <v>6</v>
      </c>
      <c r="AF5" s="269">
        <v>95</v>
      </c>
    </row>
    <row r="6" spans="2:32" ht="16.149999999999999" customHeight="1">
      <c r="B6" s="270" t="s">
        <v>136</v>
      </c>
      <c r="C6" s="271" t="s">
        <v>137</v>
      </c>
      <c r="D6" s="272">
        <f t="shared" si="0"/>
        <v>30</v>
      </c>
      <c r="E6" s="266">
        <f t="shared" si="0"/>
        <v>2674</v>
      </c>
      <c r="F6" s="273">
        <v>11</v>
      </c>
      <c r="G6" s="274">
        <v>358</v>
      </c>
      <c r="H6" s="274">
        <v>1</v>
      </c>
      <c r="I6" s="274">
        <v>10</v>
      </c>
      <c r="J6" s="274">
        <v>4</v>
      </c>
      <c r="K6" s="274">
        <v>767</v>
      </c>
      <c r="L6" s="274"/>
      <c r="M6" s="274"/>
      <c r="N6" s="274"/>
      <c r="O6" s="274"/>
      <c r="P6" s="261"/>
      <c r="Q6" s="274">
        <v>2</v>
      </c>
      <c r="R6" s="274">
        <v>42</v>
      </c>
      <c r="S6" s="274"/>
      <c r="T6" s="274"/>
      <c r="U6" s="274"/>
      <c r="V6" s="274"/>
      <c r="W6" s="274">
        <v>3</v>
      </c>
      <c r="X6" s="274">
        <v>1295</v>
      </c>
      <c r="Y6" s="274"/>
      <c r="Z6" s="274"/>
      <c r="AA6" s="274"/>
      <c r="AB6" s="274"/>
      <c r="AC6" s="274">
        <v>1</v>
      </c>
      <c r="AD6" s="274">
        <v>8</v>
      </c>
      <c r="AE6" s="274">
        <v>8</v>
      </c>
      <c r="AF6" s="275">
        <v>194</v>
      </c>
    </row>
    <row r="7" spans="2:32" ht="16.149999999999999" customHeight="1">
      <c r="B7" s="270" t="s">
        <v>138</v>
      </c>
      <c r="C7" s="271" t="s">
        <v>139</v>
      </c>
      <c r="D7" s="272">
        <f t="shared" si="0"/>
        <v>21</v>
      </c>
      <c r="E7" s="266">
        <f t="shared" si="0"/>
        <v>2602</v>
      </c>
      <c r="F7" s="273">
        <v>6</v>
      </c>
      <c r="G7" s="274">
        <v>400</v>
      </c>
      <c r="H7" s="274"/>
      <c r="I7" s="274"/>
      <c r="J7" s="274">
        <v>8</v>
      </c>
      <c r="K7" s="274">
        <v>1440</v>
      </c>
      <c r="L7" s="274"/>
      <c r="M7" s="274"/>
      <c r="N7" s="274"/>
      <c r="O7" s="274"/>
      <c r="P7" s="276"/>
      <c r="Q7" s="274">
        <v>3</v>
      </c>
      <c r="R7" s="274">
        <v>90</v>
      </c>
      <c r="S7" s="274"/>
      <c r="T7" s="274"/>
      <c r="U7" s="274"/>
      <c r="V7" s="274"/>
      <c r="W7" s="274">
        <v>2</v>
      </c>
      <c r="X7" s="274">
        <v>400</v>
      </c>
      <c r="Y7" s="274">
        <v>2</v>
      </c>
      <c r="Z7" s="274">
        <v>272</v>
      </c>
      <c r="AA7" s="274"/>
      <c r="AB7" s="274"/>
      <c r="AC7" s="274"/>
      <c r="AD7" s="274"/>
      <c r="AE7" s="274"/>
      <c r="AF7" s="275"/>
    </row>
    <row r="8" spans="2:32" ht="16.149999999999999" customHeight="1">
      <c r="B8" s="270" t="s">
        <v>140</v>
      </c>
      <c r="C8" s="271" t="s">
        <v>122</v>
      </c>
      <c r="D8" s="272">
        <f t="shared" si="0"/>
        <v>335</v>
      </c>
      <c r="E8" s="266">
        <f t="shared" si="0"/>
        <v>4619</v>
      </c>
      <c r="F8" s="273">
        <v>5</v>
      </c>
      <c r="G8" s="274">
        <v>183</v>
      </c>
      <c r="H8" s="274"/>
      <c r="I8" s="274"/>
      <c r="J8" s="274">
        <v>62</v>
      </c>
      <c r="K8" s="274">
        <v>1723</v>
      </c>
      <c r="L8" s="274"/>
      <c r="M8" s="274"/>
      <c r="N8" s="274"/>
      <c r="O8" s="274"/>
      <c r="P8" s="276"/>
      <c r="Q8" s="274">
        <v>30</v>
      </c>
      <c r="R8" s="274">
        <v>189</v>
      </c>
      <c r="S8" s="274">
        <v>18</v>
      </c>
      <c r="T8" s="274">
        <v>257</v>
      </c>
      <c r="U8" s="274"/>
      <c r="V8" s="274"/>
      <c r="W8" s="274">
        <v>38</v>
      </c>
      <c r="X8" s="274">
        <v>847</v>
      </c>
      <c r="Y8" s="274">
        <v>1</v>
      </c>
      <c r="Z8" s="274">
        <v>25</v>
      </c>
      <c r="AA8" s="274"/>
      <c r="AB8" s="274"/>
      <c r="AC8" s="274"/>
      <c r="AD8" s="274"/>
      <c r="AE8" s="274">
        <v>181</v>
      </c>
      <c r="AF8" s="275">
        <v>1395</v>
      </c>
    </row>
    <row r="9" spans="2:32" ht="16.149999999999999" customHeight="1">
      <c r="B9" s="270" t="s">
        <v>141</v>
      </c>
      <c r="C9" s="271" t="s">
        <v>123</v>
      </c>
      <c r="D9" s="272">
        <f t="shared" si="0"/>
        <v>27</v>
      </c>
      <c r="E9" s="266">
        <f t="shared" si="0"/>
        <v>1554</v>
      </c>
      <c r="F9" s="273">
        <v>8</v>
      </c>
      <c r="G9" s="274">
        <v>410</v>
      </c>
      <c r="H9" s="274"/>
      <c r="I9" s="274"/>
      <c r="J9" s="274">
        <v>10</v>
      </c>
      <c r="K9" s="274">
        <v>700</v>
      </c>
      <c r="L9" s="274"/>
      <c r="M9" s="274"/>
      <c r="N9" s="274"/>
      <c r="O9" s="274"/>
      <c r="P9" s="276"/>
      <c r="Q9" s="274"/>
      <c r="R9" s="274"/>
      <c r="S9" s="274"/>
      <c r="T9" s="274"/>
      <c r="U9" s="274"/>
      <c r="V9" s="274"/>
      <c r="W9" s="274">
        <v>9</v>
      </c>
      <c r="X9" s="274">
        <v>444</v>
      </c>
      <c r="Y9" s="274"/>
      <c r="Z9" s="274"/>
      <c r="AA9" s="274"/>
      <c r="AB9" s="274"/>
      <c r="AC9" s="274"/>
      <c r="AD9" s="274"/>
      <c r="AE9" s="274"/>
      <c r="AF9" s="275"/>
    </row>
    <row r="10" spans="2:32" ht="16.149999999999999" customHeight="1">
      <c r="B10" s="270" t="s">
        <v>142</v>
      </c>
      <c r="C10" s="271" t="s">
        <v>143</v>
      </c>
      <c r="D10" s="272">
        <f t="shared" si="0"/>
        <v>66</v>
      </c>
      <c r="E10" s="266">
        <f t="shared" si="0"/>
        <v>1614</v>
      </c>
      <c r="F10" s="273">
        <v>16</v>
      </c>
      <c r="G10" s="274">
        <v>602</v>
      </c>
      <c r="H10" s="274"/>
      <c r="I10" s="274"/>
      <c r="J10" s="274">
        <v>43</v>
      </c>
      <c r="K10" s="274">
        <v>679</v>
      </c>
      <c r="L10" s="274"/>
      <c r="M10" s="274"/>
      <c r="N10" s="274"/>
      <c r="O10" s="274"/>
      <c r="P10" s="276"/>
      <c r="Q10" s="274"/>
      <c r="R10" s="274"/>
      <c r="S10" s="274"/>
      <c r="T10" s="274"/>
      <c r="U10" s="274"/>
      <c r="V10" s="274"/>
      <c r="W10" s="274">
        <v>1</v>
      </c>
      <c r="X10" s="274">
        <v>176</v>
      </c>
      <c r="Y10" s="274">
        <v>2</v>
      </c>
      <c r="Z10" s="274">
        <v>27</v>
      </c>
      <c r="AA10" s="274"/>
      <c r="AB10" s="277"/>
      <c r="AC10" s="274">
        <v>4</v>
      </c>
      <c r="AD10" s="274">
        <v>130</v>
      </c>
      <c r="AE10" s="274"/>
      <c r="AF10" s="275"/>
    </row>
    <row r="11" spans="2:32" ht="16.149999999999999" customHeight="1">
      <c r="B11" s="270" t="s">
        <v>144</v>
      </c>
      <c r="C11" s="271" t="s">
        <v>145</v>
      </c>
      <c r="D11" s="272">
        <f t="shared" si="0"/>
        <v>25</v>
      </c>
      <c r="E11" s="266">
        <f t="shared" si="0"/>
        <v>1276</v>
      </c>
      <c r="F11" s="273">
        <v>8</v>
      </c>
      <c r="G11" s="274">
        <v>340</v>
      </c>
      <c r="H11" s="274">
        <v>2</v>
      </c>
      <c r="I11" s="274">
        <v>143</v>
      </c>
      <c r="J11" s="274">
        <v>3</v>
      </c>
      <c r="K11" s="274">
        <v>141</v>
      </c>
      <c r="L11" s="274"/>
      <c r="M11" s="274"/>
      <c r="N11" s="274"/>
      <c r="O11" s="274"/>
      <c r="P11" s="276"/>
      <c r="Q11" s="274"/>
      <c r="R11" s="274"/>
      <c r="S11" s="274">
        <v>1</v>
      </c>
      <c r="T11" s="274">
        <v>70</v>
      </c>
      <c r="U11" s="274"/>
      <c r="V11" s="274"/>
      <c r="W11" s="274">
        <v>7</v>
      </c>
      <c r="X11" s="274">
        <v>477</v>
      </c>
      <c r="Y11" s="274">
        <v>4</v>
      </c>
      <c r="Z11" s="274">
        <v>105</v>
      </c>
      <c r="AA11" s="274"/>
      <c r="AB11" s="277"/>
      <c r="AC11" s="274"/>
      <c r="AD11" s="274"/>
      <c r="AE11" s="274"/>
      <c r="AF11" s="275"/>
    </row>
    <row r="12" spans="2:32" ht="16.149999999999999" customHeight="1">
      <c r="B12" s="270" t="s">
        <v>146</v>
      </c>
      <c r="C12" s="271" t="s">
        <v>147</v>
      </c>
      <c r="D12" s="272">
        <f t="shared" si="0"/>
        <v>14</v>
      </c>
      <c r="E12" s="266">
        <f t="shared" si="0"/>
        <v>316</v>
      </c>
      <c r="F12" s="273">
        <v>5</v>
      </c>
      <c r="G12" s="274">
        <v>119</v>
      </c>
      <c r="H12" s="274">
        <v>2</v>
      </c>
      <c r="I12" s="274">
        <v>13</v>
      </c>
      <c r="J12" s="274">
        <v>1</v>
      </c>
      <c r="K12" s="274">
        <v>150</v>
      </c>
      <c r="L12" s="274"/>
      <c r="M12" s="274"/>
      <c r="N12" s="274"/>
      <c r="O12" s="274"/>
      <c r="P12" s="276"/>
      <c r="Q12" s="274"/>
      <c r="R12" s="274"/>
      <c r="S12" s="274">
        <v>4</v>
      </c>
      <c r="T12" s="274">
        <v>16</v>
      </c>
      <c r="U12" s="274"/>
      <c r="V12" s="274"/>
      <c r="W12" s="274"/>
      <c r="X12" s="274"/>
      <c r="Y12" s="274">
        <v>2</v>
      </c>
      <c r="Z12" s="274">
        <v>18</v>
      </c>
      <c r="AA12" s="274"/>
      <c r="AB12" s="277"/>
      <c r="AC12" s="274"/>
      <c r="AD12" s="274"/>
      <c r="AE12" s="274"/>
      <c r="AF12" s="275"/>
    </row>
    <row r="13" spans="2:32" ht="16.149999999999999" customHeight="1">
      <c r="B13" s="278"/>
      <c r="C13" s="279" t="s">
        <v>148</v>
      </c>
      <c r="D13" s="280">
        <f t="shared" si="0"/>
        <v>839</v>
      </c>
      <c r="E13" s="281">
        <f t="shared" si="0"/>
        <v>20377</v>
      </c>
      <c r="F13" s="282">
        <f t="shared" ref="F13:O13" si="3">SUM(F5:F12)</f>
        <v>111</v>
      </c>
      <c r="G13" s="283">
        <f t="shared" si="3"/>
        <v>4348</v>
      </c>
      <c r="H13" s="283">
        <f t="shared" si="3"/>
        <v>6</v>
      </c>
      <c r="I13" s="283">
        <f t="shared" si="3"/>
        <v>172</v>
      </c>
      <c r="J13" s="283">
        <f t="shared" si="3"/>
        <v>383</v>
      </c>
      <c r="K13" s="283">
        <f t="shared" si="3"/>
        <v>8969</v>
      </c>
      <c r="L13" s="283">
        <f t="shared" si="3"/>
        <v>0</v>
      </c>
      <c r="M13" s="283">
        <f t="shared" si="3"/>
        <v>0</v>
      </c>
      <c r="N13" s="283">
        <f t="shared" si="3"/>
        <v>0</v>
      </c>
      <c r="O13" s="283">
        <f t="shared" si="3"/>
        <v>0</v>
      </c>
      <c r="P13" s="276"/>
      <c r="Q13" s="283">
        <f t="shared" ref="Q13:AF13" si="4">SUM(Q5:Q12)</f>
        <v>35</v>
      </c>
      <c r="R13" s="283">
        <f t="shared" si="4"/>
        <v>321</v>
      </c>
      <c r="S13" s="283">
        <f t="shared" si="4"/>
        <v>23</v>
      </c>
      <c r="T13" s="283">
        <f t="shared" si="4"/>
        <v>343</v>
      </c>
      <c r="U13" s="283">
        <f t="shared" si="4"/>
        <v>0</v>
      </c>
      <c r="V13" s="283">
        <f t="shared" si="4"/>
        <v>0</v>
      </c>
      <c r="W13" s="283">
        <f t="shared" si="4"/>
        <v>63</v>
      </c>
      <c r="X13" s="283">
        <f t="shared" si="4"/>
        <v>3822</v>
      </c>
      <c r="Y13" s="283">
        <f t="shared" si="4"/>
        <v>11</v>
      </c>
      <c r="Z13" s="283">
        <f t="shared" si="4"/>
        <v>447</v>
      </c>
      <c r="AA13" s="283">
        <f t="shared" si="4"/>
        <v>0</v>
      </c>
      <c r="AB13" s="284">
        <f t="shared" si="4"/>
        <v>0</v>
      </c>
      <c r="AC13" s="283">
        <f t="shared" si="4"/>
        <v>12</v>
      </c>
      <c r="AD13" s="283">
        <f t="shared" si="4"/>
        <v>271</v>
      </c>
      <c r="AE13" s="283">
        <f t="shared" si="4"/>
        <v>195</v>
      </c>
      <c r="AF13" s="281">
        <f t="shared" si="4"/>
        <v>1684</v>
      </c>
    </row>
    <row r="14" spans="2:32" ht="16.149999999999999" customHeight="1">
      <c r="B14" s="285" t="s">
        <v>64</v>
      </c>
      <c r="C14" s="286" t="s">
        <v>66</v>
      </c>
      <c r="D14" s="265">
        <f t="shared" si="0"/>
        <v>1007</v>
      </c>
      <c r="E14" s="287">
        <f t="shared" si="0"/>
        <v>13945</v>
      </c>
      <c r="F14" s="288">
        <v>14</v>
      </c>
      <c r="G14" s="289">
        <v>551</v>
      </c>
      <c r="H14" s="290">
        <v>8</v>
      </c>
      <c r="I14" s="291">
        <v>225</v>
      </c>
      <c r="J14" s="291">
        <v>375</v>
      </c>
      <c r="K14" s="291">
        <v>6601</v>
      </c>
      <c r="L14" s="291">
        <v>0</v>
      </c>
      <c r="M14" s="291">
        <v>0</v>
      </c>
      <c r="N14" s="291">
        <v>0</v>
      </c>
      <c r="O14" s="291">
        <v>0</v>
      </c>
      <c r="P14" s="292"/>
      <c r="Q14" s="291">
        <v>38</v>
      </c>
      <c r="R14" s="291">
        <v>960</v>
      </c>
      <c r="S14" s="291">
        <v>38</v>
      </c>
      <c r="T14" s="291">
        <v>770</v>
      </c>
      <c r="U14" s="291">
        <v>0</v>
      </c>
      <c r="V14" s="291">
        <v>0</v>
      </c>
      <c r="W14" s="291">
        <v>36</v>
      </c>
      <c r="X14" s="291">
        <v>1170</v>
      </c>
      <c r="Y14" s="291">
        <v>5</v>
      </c>
      <c r="Z14" s="291">
        <v>180</v>
      </c>
      <c r="AA14" s="291">
        <v>0</v>
      </c>
      <c r="AB14" s="293">
        <v>0</v>
      </c>
      <c r="AC14" s="291">
        <v>0</v>
      </c>
      <c r="AD14" s="291">
        <v>0</v>
      </c>
      <c r="AE14" s="291">
        <v>493</v>
      </c>
      <c r="AF14" s="287">
        <v>3488</v>
      </c>
    </row>
    <row r="15" spans="2:32" ht="16.149999999999999" customHeight="1">
      <c r="B15" s="294"/>
      <c r="C15" s="271" t="s">
        <v>149</v>
      </c>
      <c r="D15" s="272"/>
      <c r="E15" s="266"/>
      <c r="F15" s="273"/>
      <c r="G15" s="274"/>
      <c r="H15" s="274"/>
      <c r="I15" s="274"/>
      <c r="J15" s="274"/>
      <c r="K15" s="274"/>
      <c r="L15" s="274"/>
      <c r="M15" s="274"/>
      <c r="N15" s="274"/>
      <c r="O15" s="274"/>
      <c r="P15" s="276"/>
      <c r="Q15" s="274"/>
      <c r="R15" s="274"/>
      <c r="S15" s="274"/>
      <c r="T15" s="274"/>
      <c r="U15" s="274"/>
      <c r="V15" s="274"/>
      <c r="W15" s="274"/>
      <c r="X15" s="274"/>
      <c r="Y15" s="274"/>
      <c r="Z15" s="274"/>
      <c r="AA15" s="274"/>
      <c r="AB15" s="277"/>
      <c r="AC15" s="274"/>
      <c r="AD15" s="274"/>
      <c r="AE15" s="274"/>
      <c r="AF15" s="275"/>
    </row>
    <row r="16" spans="2:32" ht="16.149999999999999" customHeight="1">
      <c r="B16" s="294"/>
      <c r="C16" s="271" t="s">
        <v>150</v>
      </c>
      <c r="D16" s="272"/>
      <c r="E16" s="266"/>
      <c r="F16" s="273"/>
      <c r="G16" s="274"/>
      <c r="H16" s="274"/>
      <c r="I16" s="274"/>
      <c r="J16" s="274"/>
      <c r="K16" s="274"/>
      <c r="L16" s="274"/>
      <c r="M16" s="274"/>
      <c r="N16" s="274"/>
      <c r="O16" s="274"/>
      <c r="P16" s="276"/>
      <c r="Q16" s="274"/>
      <c r="R16" s="274"/>
      <c r="S16" s="274"/>
      <c r="T16" s="274"/>
      <c r="U16" s="274"/>
      <c r="V16" s="274"/>
      <c r="W16" s="274"/>
      <c r="X16" s="274"/>
      <c r="Y16" s="274"/>
      <c r="Z16" s="274"/>
      <c r="AA16" s="274"/>
      <c r="AB16" s="277"/>
      <c r="AC16" s="274"/>
      <c r="AD16" s="274"/>
      <c r="AE16" s="274"/>
      <c r="AF16" s="275"/>
    </row>
    <row r="17" spans="1:32" ht="16.149999999999999" customHeight="1">
      <c r="B17" s="294"/>
      <c r="C17" s="271" t="s">
        <v>151</v>
      </c>
      <c r="D17" s="272"/>
      <c r="E17" s="266"/>
      <c r="F17" s="273"/>
      <c r="G17" s="274"/>
      <c r="H17" s="274"/>
      <c r="I17" s="274"/>
      <c r="J17" s="274"/>
      <c r="K17" s="274"/>
      <c r="L17" s="274"/>
      <c r="M17" s="274"/>
      <c r="N17" s="274"/>
      <c r="O17" s="274"/>
      <c r="P17" s="276"/>
      <c r="Q17" s="274"/>
      <c r="R17" s="274"/>
      <c r="S17" s="274"/>
      <c r="T17" s="274"/>
      <c r="U17" s="274"/>
      <c r="V17" s="274"/>
      <c r="W17" s="274"/>
      <c r="X17" s="274"/>
      <c r="Y17" s="274"/>
      <c r="Z17" s="274"/>
      <c r="AA17" s="274"/>
      <c r="AB17" s="277"/>
      <c r="AC17" s="274"/>
      <c r="AD17" s="274"/>
      <c r="AE17" s="274"/>
      <c r="AF17" s="275"/>
    </row>
    <row r="18" spans="1:32" ht="16.149999999999999" customHeight="1">
      <c r="B18" s="294"/>
      <c r="C18" s="271" t="s">
        <v>152</v>
      </c>
      <c r="D18" s="272"/>
      <c r="E18" s="266"/>
      <c r="F18" s="273"/>
      <c r="G18" s="274"/>
      <c r="H18" s="274"/>
      <c r="I18" s="274"/>
      <c r="J18" s="274"/>
      <c r="K18" s="274"/>
      <c r="L18" s="274"/>
      <c r="M18" s="274"/>
      <c r="N18" s="274"/>
      <c r="O18" s="274"/>
      <c r="P18" s="276"/>
      <c r="Q18" s="274"/>
      <c r="R18" s="274"/>
      <c r="S18" s="274"/>
      <c r="T18" s="274"/>
      <c r="U18" s="274"/>
      <c r="V18" s="274"/>
      <c r="W18" s="274"/>
      <c r="X18" s="274"/>
      <c r="Y18" s="274"/>
      <c r="Z18" s="274"/>
      <c r="AA18" s="274"/>
      <c r="AB18" s="277"/>
      <c r="AC18" s="274"/>
      <c r="AD18" s="274"/>
      <c r="AE18" s="274"/>
      <c r="AF18" s="275"/>
    </row>
    <row r="19" spans="1:32" ht="16.149999999999999" customHeight="1">
      <c r="B19" s="295"/>
      <c r="C19" s="271" t="s">
        <v>153</v>
      </c>
      <c r="D19" s="272"/>
      <c r="E19" s="266"/>
      <c r="F19" s="273"/>
      <c r="G19" s="274"/>
      <c r="H19" s="274"/>
      <c r="I19" s="274"/>
      <c r="J19" s="274"/>
      <c r="K19" s="274"/>
      <c r="L19" s="274"/>
      <c r="M19" s="274"/>
      <c r="N19" s="274"/>
      <c r="O19" s="274"/>
      <c r="P19" s="276"/>
      <c r="Q19" s="274"/>
      <c r="R19" s="274"/>
      <c r="S19" s="274"/>
      <c r="T19" s="274"/>
      <c r="U19" s="274"/>
      <c r="V19" s="274"/>
      <c r="W19" s="274"/>
      <c r="X19" s="274"/>
      <c r="Y19" s="274"/>
      <c r="Z19" s="274"/>
      <c r="AA19" s="274"/>
      <c r="AB19" s="277"/>
      <c r="AC19" s="274"/>
      <c r="AD19" s="274"/>
      <c r="AE19" s="274"/>
      <c r="AF19" s="275"/>
    </row>
    <row r="20" spans="1:32" ht="16.149999999999999" customHeight="1">
      <c r="B20" s="294" t="s">
        <v>72</v>
      </c>
      <c r="C20" s="286" t="s">
        <v>66</v>
      </c>
      <c r="D20" s="296">
        <f>SUM(F20,H20,J20,L20,N20,Q20,S20,U20,W20,Y20,AA20,AC20,AE20)</f>
        <v>387</v>
      </c>
      <c r="E20" s="297">
        <f>SUM(G20,I20,K20,M20,O20,R20,T20,V20,X20,Z20,AB20,AD20,AF20)</f>
        <v>3394</v>
      </c>
      <c r="F20" s="296">
        <v>9</v>
      </c>
      <c r="G20" s="289">
        <v>343</v>
      </c>
      <c r="H20" s="289">
        <v>3</v>
      </c>
      <c r="I20" s="289">
        <v>6</v>
      </c>
      <c r="J20" s="289">
        <v>210</v>
      </c>
      <c r="K20" s="289">
        <v>2472</v>
      </c>
      <c r="L20" s="289">
        <v>0</v>
      </c>
      <c r="M20" s="289">
        <v>0</v>
      </c>
      <c r="N20" s="289">
        <v>0</v>
      </c>
      <c r="O20" s="289">
        <v>0</v>
      </c>
      <c r="P20" s="276"/>
      <c r="Q20" s="289">
        <v>0</v>
      </c>
      <c r="R20" s="289">
        <v>0</v>
      </c>
      <c r="S20" s="289">
        <v>0</v>
      </c>
      <c r="T20" s="289">
        <v>0</v>
      </c>
      <c r="U20" s="289">
        <v>0</v>
      </c>
      <c r="V20" s="289">
        <v>0</v>
      </c>
      <c r="W20" s="289">
        <v>154</v>
      </c>
      <c r="X20" s="289">
        <v>524</v>
      </c>
      <c r="Y20" s="289">
        <v>2</v>
      </c>
      <c r="Z20" s="289">
        <v>36</v>
      </c>
      <c r="AA20" s="289">
        <v>0</v>
      </c>
      <c r="AB20" s="298">
        <v>0</v>
      </c>
      <c r="AC20" s="289">
        <v>0</v>
      </c>
      <c r="AD20" s="289">
        <v>0</v>
      </c>
      <c r="AE20" s="289">
        <v>9</v>
      </c>
      <c r="AF20" s="297">
        <v>13</v>
      </c>
    </row>
    <row r="21" spans="1:32" ht="16.149999999999999" customHeight="1">
      <c r="A21" s="262">
        <v>0</v>
      </c>
      <c r="B21" s="294"/>
      <c r="C21" s="271" t="s">
        <v>154</v>
      </c>
      <c r="D21" s="299"/>
      <c r="E21" s="266"/>
      <c r="F21" s="273"/>
      <c r="G21" s="274"/>
      <c r="H21" s="274"/>
      <c r="I21" s="274"/>
      <c r="J21" s="274"/>
      <c r="K21" s="274"/>
      <c r="L21" s="274"/>
      <c r="M21" s="274"/>
      <c r="N21" s="274"/>
      <c r="O21" s="274"/>
      <c r="P21" s="276"/>
      <c r="Q21" s="274"/>
      <c r="R21" s="274"/>
      <c r="S21" s="274"/>
      <c r="T21" s="274"/>
      <c r="U21" s="274"/>
      <c r="V21" s="274"/>
      <c r="W21" s="274"/>
      <c r="X21" s="274"/>
      <c r="Y21" s="274"/>
      <c r="Z21" s="274"/>
      <c r="AA21" s="274"/>
      <c r="AB21" s="277"/>
      <c r="AC21" s="274"/>
      <c r="AD21" s="274"/>
      <c r="AE21" s="274"/>
      <c r="AF21" s="275"/>
    </row>
    <row r="22" spans="1:32" ht="16.149999999999999" customHeight="1">
      <c r="B22" s="294"/>
      <c r="C22" s="271" t="s">
        <v>155</v>
      </c>
      <c r="D22" s="299"/>
      <c r="E22" s="266"/>
      <c r="F22" s="273"/>
      <c r="G22" s="274"/>
      <c r="H22" s="274"/>
      <c r="I22" s="274"/>
      <c r="J22" s="274"/>
      <c r="K22" s="274"/>
      <c r="L22" s="274"/>
      <c r="M22" s="274"/>
      <c r="N22" s="274"/>
      <c r="O22" s="274"/>
      <c r="P22" s="276"/>
      <c r="Q22" s="274"/>
      <c r="R22" s="274"/>
      <c r="S22" s="274"/>
      <c r="T22" s="274"/>
      <c r="U22" s="274"/>
      <c r="V22" s="274"/>
      <c r="W22" s="274"/>
      <c r="X22" s="274"/>
      <c r="Y22" s="274"/>
      <c r="Z22" s="274"/>
      <c r="AA22" s="274"/>
      <c r="AB22" s="277"/>
      <c r="AC22" s="274"/>
      <c r="AD22" s="274"/>
      <c r="AE22" s="274"/>
      <c r="AF22" s="275"/>
    </row>
    <row r="23" spans="1:32" ht="16.149999999999999" customHeight="1">
      <c r="B23" s="294"/>
      <c r="C23" s="271" t="s">
        <v>156</v>
      </c>
      <c r="D23" s="299"/>
      <c r="E23" s="266"/>
      <c r="F23" s="273"/>
      <c r="G23" s="274"/>
      <c r="H23" s="274"/>
      <c r="I23" s="274"/>
      <c r="J23" s="274"/>
      <c r="K23" s="274"/>
      <c r="L23" s="274"/>
      <c r="M23" s="274"/>
      <c r="N23" s="274"/>
      <c r="O23" s="274"/>
      <c r="P23" s="276"/>
      <c r="Q23" s="274"/>
      <c r="R23" s="274"/>
      <c r="S23" s="274"/>
      <c r="T23" s="274"/>
      <c r="U23" s="274"/>
      <c r="V23" s="274"/>
      <c r="W23" s="274"/>
      <c r="X23" s="274"/>
      <c r="Y23" s="274"/>
      <c r="Z23" s="274"/>
      <c r="AA23" s="274"/>
      <c r="AB23" s="277"/>
      <c r="AC23" s="274"/>
      <c r="AD23" s="274"/>
      <c r="AE23" s="274"/>
      <c r="AF23" s="275"/>
    </row>
    <row r="24" spans="1:32" ht="16.149999999999999" customHeight="1">
      <c r="B24" s="294"/>
      <c r="C24" s="271" t="s">
        <v>157</v>
      </c>
      <c r="D24" s="299"/>
      <c r="E24" s="266"/>
      <c r="F24" s="273"/>
      <c r="G24" s="274"/>
      <c r="H24" s="274"/>
      <c r="I24" s="274"/>
      <c r="J24" s="274"/>
      <c r="K24" s="274"/>
      <c r="L24" s="274"/>
      <c r="M24" s="274"/>
      <c r="N24" s="274"/>
      <c r="O24" s="274"/>
      <c r="P24" s="276"/>
      <c r="Q24" s="274"/>
      <c r="R24" s="274"/>
      <c r="S24" s="274"/>
      <c r="T24" s="274"/>
      <c r="U24" s="274"/>
      <c r="V24" s="274"/>
      <c r="W24" s="274"/>
      <c r="X24" s="274"/>
      <c r="Y24" s="274"/>
      <c r="Z24" s="274"/>
      <c r="AA24" s="274"/>
      <c r="AB24" s="277"/>
      <c r="AC24" s="274"/>
      <c r="AD24" s="274"/>
      <c r="AE24" s="274"/>
      <c r="AF24" s="275"/>
    </row>
    <row r="25" spans="1:32" ht="16.149999999999999" customHeight="1">
      <c r="B25" s="295"/>
      <c r="C25" s="300" t="s">
        <v>158</v>
      </c>
      <c r="D25" s="282"/>
      <c r="E25" s="281"/>
      <c r="F25" s="301"/>
      <c r="G25" s="302"/>
      <c r="H25" s="302"/>
      <c r="I25" s="302"/>
      <c r="J25" s="302"/>
      <c r="K25" s="302"/>
      <c r="L25" s="302"/>
      <c r="M25" s="302"/>
      <c r="N25" s="302"/>
      <c r="O25" s="302"/>
      <c r="P25" s="276"/>
      <c r="Q25" s="302"/>
      <c r="R25" s="302"/>
      <c r="S25" s="302"/>
      <c r="T25" s="302"/>
      <c r="U25" s="302"/>
      <c r="V25" s="302"/>
      <c r="W25" s="302"/>
      <c r="X25" s="302"/>
      <c r="Y25" s="302"/>
      <c r="Z25" s="302"/>
      <c r="AA25" s="302"/>
      <c r="AB25" s="303"/>
      <c r="AC25" s="302"/>
      <c r="AD25" s="302"/>
      <c r="AE25" s="302"/>
      <c r="AF25" s="304"/>
    </row>
    <row r="26" spans="1:32" ht="16.149999999999999" customHeight="1">
      <c r="B26" s="305" t="s">
        <v>159</v>
      </c>
      <c r="C26" s="286" t="s">
        <v>66</v>
      </c>
      <c r="D26" s="296">
        <f t="shared" ref="D26:E47" si="5">SUM(F26,H26,J26,L26,N26,Q26,S26,U26,W26,Y26,AA26,AC26,AE26)</f>
        <v>188</v>
      </c>
      <c r="E26" s="297">
        <f t="shared" si="5"/>
        <v>3777</v>
      </c>
      <c r="F26" s="296">
        <f>SUM(F27:F29)</f>
        <v>8</v>
      </c>
      <c r="G26" s="289">
        <f t="shared" ref="G26:O26" si="6">SUM(G27:G29)</f>
        <v>452</v>
      </c>
      <c r="H26" s="289">
        <f t="shared" si="6"/>
        <v>2</v>
      </c>
      <c r="I26" s="289">
        <f t="shared" si="6"/>
        <v>26</v>
      </c>
      <c r="J26" s="289">
        <f t="shared" si="6"/>
        <v>28</v>
      </c>
      <c r="K26" s="289">
        <f t="shared" si="6"/>
        <v>1431</v>
      </c>
      <c r="L26" s="289">
        <f t="shared" si="6"/>
        <v>0</v>
      </c>
      <c r="M26" s="289">
        <f t="shared" si="6"/>
        <v>0</v>
      </c>
      <c r="N26" s="289">
        <f t="shared" si="6"/>
        <v>0</v>
      </c>
      <c r="O26" s="289">
        <f t="shared" si="6"/>
        <v>0</v>
      </c>
      <c r="P26" s="276"/>
      <c r="Q26" s="289">
        <f t="shared" ref="Q26:AF26" si="7">SUM(Q27:Q29)</f>
        <v>13</v>
      </c>
      <c r="R26" s="289">
        <f t="shared" si="7"/>
        <v>175</v>
      </c>
      <c r="S26" s="289">
        <f t="shared" si="7"/>
        <v>5</v>
      </c>
      <c r="T26" s="289">
        <f t="shared" si="7"/>
        <v>65</v>
      </c>
      <c r="U26" s="289">
        <f t="shared" si="7"/>
        <v>0</v>
      </c>
      <c r="V26" s="289">
        <f t="shared" si="7"/>
        <v>0</v>
      </c>
      <c r="W26" s="289">
        <f t="shared" si="7"/>
        <v>26</v>
      </c>
      <c r="X26" s="289">
        <f t="shared" si="7"/>
        <v>324</v>
      </c>
      <c r="Y26" s="289">
        <f t="shared" si="7"/>
        <v>9</v>
      </c>
      <c r="Z26" s="289">
        <f t="shared" si="7"/>
        <v>215</v>
      </c>
      <c r="AA26" s="289">
        <f t="shared" si="7"/>
        <v>3</v>
      </c>
      <c r="AB26" s="298">
        <f t="shared" si="7"/>
        <v>224</v>
      </c>
      <c r="AC26" s="289">
        <f t="shared" si="7"/>
        <v>0</v>
      </c>
      <c r="AD26" s="289">
        <f t="shared" si="7"/>
        <v>0</v>
      </c>
      <c r="AE26" s="289">
        <f t="shared" si="7"/>
        <v>94</v>
      </c>
      <c r="AF26" s="297">
        <f t="shared" si="7"/>
        <v>865</v>
      </c>
    </row>
    <row r="27" spans="1:32" ht="16.149999999999999" customHeight="1">
      <c r="B27" s="306"/>
      <c r="C27" s="307" t="s">
        <v>79</v>
      </c>
      <c r="D27" s="299">
        <f t="shared" si="5"/>
        <v>25</v>
      </c>
      <c r="E27" s="266">
        <f t="shared" si="5"/>
        <v>1372</v>
      </c>
      <c r="F27" s="273">
        <v>4</v>
      </c>
      <c r="G27" s="274">
        <v>261</v>
      </c>
      <c r="H27" s="274"/>
      <c r="I27" s="274"/>
      <c r="J27" s="274">
        <v>5</v>
      </c>
      <c r="K27" s="274">
        <v>569</v>
      </c>
      <c r="L27" s="274"/>
      <c r="M27" s="274"/>
      <c r="N27" s="274"/>
      <c r="O27" s="274"/>
      <c r="P27" s="276"/>
      <c r="Q27" s="274"/>
      <c r="R27" s="274"/>
      <c r="S27" s="274"/>
      <c r="T27" s="274"/>
      <c r="U27" s="274"/>
      <c r="V27" s="274"/>
      <c r="W27" s="274">
        <v>7</v>
      </c>
      <c r="X27" s="274">
        <v>143</v>
      </c>
      <c r="Y27" s="274">
        <v>5</v>
      </c>
      <c r="Z27" s="274">
        <v>110</v>
      </c>
      <c r="AA27" s="274">
        <v>3</v>
      </c>
      <c r="AB27" s="277">
        <v>224</v>
      </c>
      <c r="AC27" s="274"/>
      <c r="AD27" s="274"/>
      <c r="AE27" s="274">
        <v>1</v>
      </c>
      <c r="AF27" s="275">
        <v>65</v>
      </c>
    </row>
    <row r="28" spans="1:32" ht="16.149999999999999" customHeight="1">
      <c r="B28" s="306"/>
      <c r="C28" s="307" t="s">
        <v>80</v>
      </c>
      <c r="D28" s="299">
        <f t="shared" si="5"/>
        <v>114</v>
      </c>
      <c r="E28" s="266">
        <f t="shared" si="5"/>
        <v>1426</v>
      </c>
      <c r="F28" s="273">
        <v>2</v>
      </c>
      <c r="G28" s="274">
        <v>66</v>
      </c>
      <c r="H28" s="274">
        <v>2</v>
      </c>
      <c r="I28" s="274">
        <v>26</v>
      </c>
      <c r="J28" s="274">
        <v>7</v>
      </c>
      <c r="K28" s="274">
        <v>301</v>
      </c>
      <c r="L28" s="274"/>
      <c r="M28" s="274"/>
      <c r="N28" s="274"/>
      <c r="O28" s="274"/>
      <c r="P28" s="276"/>
      <c r="Q28" s="274">
        <v>11</v>
      </c>
      <c r="R28" s="274">
        <v>159</v>
      </c>
      <c r="S28" s="274">
        <v>1</v>
      </c>
      <c r="T28" s="274">
        <v>4</v>
      </c>
      <c r="U28" s="274"/>
      <c r="V28" s="274"/>
      <c r="W28" s="274">
        <v>17</v>
      </c>
      <c r="X28" s="274">
        <v>124</v>
      </c>
      <c r="Y28" s="274">
        <v>4</v>
      </c>
      <c r="Z28" s="274">
        <v>105</v>
      </c>
      <c r="AA28" s="274"/>
      <c r="AB28" s="277"/>
      <c r="AC28" s="274"/>
      <c r="AD28" s="274"/>
      <c r="AE28" s="274">
        <v>70</v>
      </c>
      <c r="AF28" s="275">
        <v>641</v>
      </c>
    </row>
    <row r="29" spans="1:32" ht="16.149999999999999" customHeight="1">
      <c r="B29" s="308"/>
      <c r="C29" s="309" t="s">
        <v>81</v>
      </c>
      <c r="D29" s="282">
        <f t="shared" si="5"/>
        <v>49</v>
      </c>
      <c r="E29" s="281">
        <f t="shared" si="5"/>
        <v>979</v>
      </c>
      <c r="F29" s="301">
        <v>2</v>
      </c>
      <c r="G29" s="302">
        <v>125</v>
      </c>
      <c r="H29" s="302"/>
      <c r="I29" s="302"/>
      <c r="J29" s="302">
        <v>16</v>
      </c>
      <c r="K29" s="302">
        <v>561</v>
      </c>
      <c r="L29" s="302"/>
      <c r="M29" s="302"/>
      <c r="N29" s="302"/>
      <c r="O29" s="302"/>
      <c r="P29" s="276"/>
      <c r="Q29" s="302">
        <v>2</v>
      </c>
      <c r="R29" s="302">
        <v>16</v>
      </c>
      <c r="S29" s="302">
        <v>4</v>
      </c>
      <c r="T29" s="302">
        <v>61</v>
      </c>
      <c r="U29" s="302"/>
      <c r="V29" s="302"/>
      <c r="W29" s="302">
        <v>2</v>
      </c>
      <c r="X29" s="302">
        <v>57</v>
      </c>
      <c r="Y29" s="302"/>
      <c r="Z29" s="302"/>
      <c r="AA29" s="302"/>
      <c r="AB29" s="303"/>
      <c r="AC29" s="302"/>
      <c r="AD29" s="302"/>
      <c r="AE29" s="302">
        <v>23</v>
      </c>
      <c r="AF29" s="304">
        <v>159</v>
      </c>
    </row>
    <row r="30" spans="1:32" ht="16.149999999999999" customHeight="1">
      <c r="B30" s="310" t="s">
        <v>160</v>
      </c>
      <c r="C30" s="311" t="s">
        <v>66</v>
      </c>
      <c r="D30" s="288">
        <f t="shared" si="5"/>
        <v>156</v>
      </c>
      <c r="E30" s="287">
        <f t="shared" si="5"/>
        <v>3139</v>
      </c>
      <c r="F30" s="288">
        <f t="shared" ref="F30:O30" si="8">SUM(F31:F32)</f>
        <v>10</v>
      </c>
      <c r="G30" s="291">
        <f t="shared" si="8"/>
        <v>231</v>
      </c>
      <c r="H30" s="291">
        <f t="shared" si="8"/>
        <v>1</v>
      </c>
      <c r="I30" s="291">
        <f>SUM(I31:I32)</f>
        <v>8</v>
      </c>
      <c r="J30" s="291">
        <f t="shared" si="8"/>
        <v>61</v>
      </c>
      <c r="K30" s="291">
        <f t="shared" si="8"/>
        <v>1734</v>
      </c>
      <c r="L30" s="291">
        <f t="shared" si="8"/>
        <v>0</v>
      </c>
      <c r="M30" s="291">
        <f t="shared" si="8"/>
        <v>0</v>
      </c>
      <c r="N30" s="291">
        <f t="shared" si="8"/>
        <v>0</v>
      </c>
      <c r="O30" s="291">
        <f t="shared" si="8"/>
        <v>0</v>
      </c>
      <c r="P30" s="276"/>
      <c r="Q30" s="291">
        <f t="shared" ref="Q30:AF30" si="9">SUM(Q31:Q32)</f>
        <v>9</v>
      </c>
      <c r="R30" s="291">
        <f t="shared" si="9"/>
        <v>69</v>
      </c>
      <c r="S30" s="291">
        <f t="shared" si="9"/>
        <v>0</v>
      </c>
      <c r="T30" s="291">
        <f t="shared" si="9"/>
        <v>0</v>
      </c>
      <c r="U30" s="291">
        <f t="shared" si="9"/>
        <v>0</v>
      </c>
      <c r="V30" s="291">
        <f t="shared" si="9"/>
        <v>0</v>
      </c>
      <c r="W30" s="291">
        <f t="shared" si="9"/>
        <v>7</v>
      </c>
      <c r="X30" s="291">
        <f t="shared" si="9"/>
        <v>368</v>
      </c>
      <c r="Y30" s="291">
        <f t="shared" si="9"/>
        <v>3</v>
      </c>
      <c r="Z30" s="291">
        <f t="shared" si="9"/>
        <v>73</v>
      </c>
      <c r="AA30" s="291">
        <f t="shared" si="9"/>
        <v>0</v>
      </c>
      <c r="AB30" s="293">
        <f t="shared" si="9"/>
        <v>0</v>
      </c>
      <c r="AC30" s="291">
        <f t="shared" si="9"/>
        <v>0</v>
      </c>
      <c r="AD30" s="291">
        <f t="shared" si="9"/>
        <v>0</v>
      </c>
      <c r="AE30" s="291">
        <f t="shared" si="9"/>
        <v>65</v>
      </c>
      <c r="AF30" s="287">
        <f t="shared" si="9"/>
        <v>656</v>
      </c>
    </row>
    <row r="31" spans="1:32" ht="16.149999999999999" customHeight="1">
      <c r="B31" s="294"/>
      <c r="C31" s="307" t="s">
        <v>83</v>
      </c>
      <c r="D31" s="299">
        <f t="shared" si="5"/>
        <v>118</v>
      </c>
      <c r="E31" s="266">
        <f>SUM(G31,I31,K31,M31,O31,R31,T31,V31,X31,Z31,AB31,AD31,AF31)</f>
        <v>2623</v>
      </c>
      <c r="F31" s="273">
        <v>9</v>
      </c>
      <c r="G31" s="274">
        <v>226</v>
      </c>
      <c r="H31" s="274"/>
      <c r="I31" s="274"/>
      <c r="J31" s="274">
        <v>52</v>
      </c>
      <c r="K31" s="274">
        <v>1407</v>
      </c>
      <c r="L31" s="274"/>
      <c r="M31" s="274"/>
      <c r="N31" s="274"/>
      <c r="O31" s="274"/>
      <c r="P31" s="276"/>
      <c r="Q31" s="274">
        <v>9</v>
      </c>
      <c r="R31" s="274">
        <v>69</v>
      </c>
      <c r="S31" s="274"/>
      <c r="T31" s="274"/>
      <c r="U31" s="274"/>
      <c r="V31" s="274"/>
      <c r="W31" s="274">
        <v>6</v>
      </c>
      <c r="X31" s="274">
        <v>302</v>
      </c>
      <c r="Y31" s="274">
        <v>3</v>
      </c>
      <c r="Z31" s="274">
        <v>73</v>
      </c>
      <c r="AA31" s="274"/>
      <c r="AB31" s="277"/>
      <c r="AC31" s="274"/>
      <c r="AD31" s="274"/>
      <c r="AE31" s="274">
        <v>39</v>
      </c>
      <c r="AF31" s="275">
        <v>546</v>
      </c>
    </row>
    <row r="32" spans="1:32" ht="16.149999999999999" customHeight="1">
      <c r="B32" s="295"/>
      <c r="C32" s="312" t="s">
        <v>161</v>
      </c>
      <c r="D32" s="313">
        <f t="shared" si="5"/>
        <v>38</v>
      </c>
      <c r="E32" s="314">
        <f>SUM(G32,I32,K32,M32,O32,R32,T32,V32,X32,Z32,AB32,AD32,AF32)</f>
        <v>516</v>
      </c>
      <c r="F32" s="315">
        <v>1</v>
      </c>
      <c r="G32" s="316">
        <v>5</v>
      </c>
      <c r="H32" s="316">
        <v>1</v>
      </c>
      <c r="I32" s="316">
        <v>8</v>
      </c>
      <c r="J32" s="316">
        <v>9</v>
      </c>
      <c r="K32" s="316">
        <v>327</v>
      </c>
      <c r="L32" s="316"/>
      <c r="M32" s="316"/>
      <c r="N32" s="316"/>
      <c r="O32" s="316"/>
      <c r="P32" s="276"/>
      <c r="Q32" s="316"/>
      <c r="R32" s="316"/>
      <c r="S32" s="316"/>
      <c r="T32" s="316"/>
      <c r="U32" s="316"/>
      <c r="V32" s="316"/>
      <c r="W32" s="316">
        <v>1</v>
      </c>
      <c r="X32" s="316">
        <v>66</v>
      </c>
      <c r="Y32" s="316"/>
      <c r="Z32" s="316"/>
      <c r="AA32" s="316"/>
      <c r="AB32" s="317"/>
      <c r="AC32" s="316"/>
      <c r="AD32" s="316"/>
      <c r="AE32" s="316">
        <v>26</v>
      </c>
      <c r="AF32" s="318">
        <v>110</v>
      </c>
    </row>
    <row r="33" spans="2:32" ht="16.149999999999999" customHeight="1">
      <c r="B33" s="310" t="s">
        <v>162</v>
      </c>
      <c r="C33" s="319" t="s">
        <v>163</v>
      </c>
      <c r="D33" s="296">
        <f t="shared" si="5"/>
        <v>131</v>
      </c>
      <c r="E33" s="297">
        <f t="shared" si="5"/>
        <v>4296</v>
      </c>
      <c r="F33" s="296">
        <f t="shared" ref="F33:O33" si="10">SUM(F34:F37)</f>
        <v>3</v>
      </c>
      <c r="G33" s="289">
        <f t="shared" si="10"/>
        <v>314</v>
      </c>
      <c r="H33" s="289">
        <f t="shared" si="10"/>
        <v>4</v>
      </c>
      <c r="I33" s="289">
        <f t="shared" si="10"/>
        <v>16</v>
      </c>
      <c r="J33" s="289">
        <f t="shared" si="10"/>
        <v>40</v>
      </c>
      <c r="K33" s="289">
        <f t="shared" si="10"/>
        <v>2129</v>
      </c>
      <c r="L33" s="289">
        <f t="shared" si="10"/>
        <v>0</v>
      </c>
      <c r="M33" s="289">
        <f t="shared" si="10"/>
        <v>0</v>
      </c>
      <c r="N33" s="289">
        <f t="shared" si="10"/>
        <v>0</v>
      </c>
      <c r="O33" s="289">
        <f t="shared" si="10"/>
        <v>0</v>
      </c>
      <c r="P33" s="276"/>
      <c r="Q33" s="289">
        <f t="shared" ref="Q33:AF33" si="11">SUM(Q34:Q37)</f>
        <v>19</v>
      </c>
      <c r="R33" s="289">
        <f t="shared" si="11"/>
        <v>868</v>
      </c>
      <c r="S33" s="289">
        <f t="shared" si="11"/>
        <v>0</v>
      </c>
      <c r="T33" s="289">
        <f t="shared" si="11"/>
        <v>0</v>
      </c>
      <c r="U33" s="289">
        <f t="shared" si="11"/>
        <v>0</v>
      </c>
      <c r="V33" s="289">
        <f t="shared" si="11"/>
        <v>0</v>
      </c>
      <c r="W33" s="289">
        <f t="shared" si="11"/>
        <v>6</v>
      </c>
      <c r="X33" s="289">
        <f t="shared" si="11"/>
        <v>160</v>
      </c>
      <c r="Y33" s="289">
        <f t="shared" si="11"/>
        <v>2</v>
      </c>
      <c r="Z33" s="289">
        <f t="shared" si="11"/>
        <v>53</v>
      </c>
      <c r="AA33" s="289">
        <f t="shared" si="11"/>
        <v>0</v>
      </c>
      <c r="AB33" s="298">
        <f t="shared" si="11"/>
        <v>0</v>
      </c>
      <c r="AC33" s="289">
        <f t="shared" si="11"/>
        <v>0</v>
      </c>
      <c r="AD33" s="289">
        <f t="shared" si="11"/>
        <v>0</v>
      </c>
      <c r="AE33" s="289">
        <f t="shared" si="11"/>
        <v>57</v>
      </c>
      <c r="AF33" s="297">
        <f t="shared" si="11"/>
        <v>756</v>
      </c>
    </row>
    <row r="34" spans="2:32" ht="16.149999999999999" customHeight="1">
      <c r="B34" s="88"/>
      <c r="C34" s="307" t="s">
        <v>86</v>
      </c>
      <c r="D34" s="299">
        <f t="shared" si="5"/>
        <v>9</v>
      </c>
      <c r="E34" s="266">
        <f t="shared" si="5"/>
        <v>880</v>
      </c>
      <c r="F34" s="273">
        <v>1</v>
      </c>
      <c r="G34" s="274">
        <v>117</v>
      </c>
      <c r="H34" s="274"/>
      <c r="I34" s="274"/>
      <c r="J34" s="274">
        <v>5</v>
      </c>
      <c r="K34" s="274">
        <v>558</v>
      </c>
      <c r="L34" s="274"/>
      <c r="M34" s="274"/>
      <c r="N34" s="274"/>
      <c r="O34" s="274"/>
      <c r="P34" s="276"/>
      <c r="Q34" s="274">
        <v>1</v>
      </c>
      <c r="R34" s="274">
        <v>30</v>
      </c>
      <c r="S34" s="274"/>
      <c r="T34" s="274"/>
      <c r="U34" s="274"/>
      <c r="V34" s="274"/>
      <c r="W34" s="274"/>
      <c r="X34" s="274"/>
      <c r="Y34" s="274">
        <v>1</v>
      </c>
      <c r="Z34" s="274">
        <v>29</v>
      </c>
      <c r="AA34" s="274"/>
      <c r="AB34" s="277"/>
      <c r="AC34" s="274"/>
      <c r="AD34" s="274"/>
      <c r="AE34" s="274">
        <v>1</v>
      </c>
      <c r="AF34" s="275">
        <v>146</v>
      </c>
    </row>
    <row r="35" spans="2:32" ht="16.149999999999999" customHeight="1">
      <c r="B35" s="88"/>
      <c r="C35" s="307" t="s">
        <v>87</v>
      </c>
      <c r="D35" s="299">
        <f t="shared" si="5"/>
        <v>75</v>
      </c>
      <c r="E35" s="266">
        <f t="shared" si="5"/>
        <v>2347</v>
      </c>
      <c r="F35" s="273"/>
      <c r="G35" s="274"/>
      <c r="H35" s="274">
        <v>2</v>
      </c>
      <c r="I35" s="274">
        <v>14</v>
      </c>
      <c r="J35" s="274">
        <v>16</v>
      </c>
      <c r="K35" s="274">
        <v>1005</v>
      </c>
      <c r="L35" s="274"/>
      <c r="M35" s="274"/>
      <c r="N35" s="274"/>
      <c r="O35" s="274"/>
      <c r="P35" s="276"/>
      <c r="Q35" s="274">
        <v>17</v>
      </c>
      <c r="R35" s="274">
        <v>827</v>
      </c>
      <c r="S35" s="274"/>
      <c r="T35" s="274"/>
      <c r="U35" s="274"/>
      <c r="V35" s="274"/>
      <c r="W35" s="274">
        <v>4</v>
      </c>
      <c r="X35" s="274">
        <v>47</v>
      </c>
      <c r="Y35" s="274"/>
      <c r="Z35" s="274"/>
      <c r="AA35" s="274"/>
      <c r="AB35" s="277"/>
      <c r="AC35" s="274"/>
      <c r="AD35" s="274"/>
      <c r="AE35" s="274">
        <v>36</v>
      </c>
      <c r="AF35" s="275">
        <v>454</v>
      </c>
    </row>
    <row r="36" spans="2:32" ht="16.149999999999999" customHeight="1">
      <c r="B36" s="88"/>
      <c r="C36" s="307" t="s">
        <v>164</v>
      </c>
      <c r="D36" s="299">
        <f t="shared" si="5"/>
        <v>5</v>
      </c>
      <c r="E36" s="266">
        <f t="shared" si="5"/>
        <v>334</v>
      </c>
      <c r="F36" s="320">
        <v>2</v>
      </c>
      <c r="G36" s="321">
        <v>197</v>
      </c>
      <c r="H36" s="274"/>
      <c r="I36" s="274"/>
      <c r="J36" s="274"/>
      <c r="K36" s="274"/>
      <c r="L36" s="274"/>
      <c r="M36" s="274"/>
      <c r="N36" s="274"/>
      <c r="O36" s="274"/>
      <c r="P36" s="276"/>
      <c r="Q36" s="274"/>
      <c r="R36" s="274"/>
      <c r="S36" s="274"/>
      <c r="T36" s="274"/>
      <c r="U36" s="274"/>
      <c r="V36" s="274"/>
      <c r="W36" s="274">
        <v>2</v>
      </c>
      <c r="X36" s="274">
        <v>113</v>
      </c>
      <c r="Y36" s="274">
        <v>1</v>
      </c>
      <c r="Z36" s="274">
        <v>24</v>
      </c>
      <c r="AA36" s="274"/>
      <c r="AB36" s="277"/>
      <c r="AC36" s="274"/>
      <c r="AD36" s="274"/>
      <c r="AE36" s="274"/>
      <c r="AF36" s="275"/>
    </row>
    <row r="37" spans="2:32" ht="16.149999999999999" customHeight="1">
      <c r="B37" s="95"/>
      <c r="C37" s="309" t="s">
        <v>165</v>
      </c>
      <c r="D37" s="282">
        <f t="shared" si="5"/>
        <v>42</v>
      </c>
      <c r="E37" s="281">
        <f t="shared" si="5"/>
        <v>735</v>
      </c>
      <c r="F37" s="301"/>
      <c r="G37" s="302"/>
      <c r="H37" s="302">
        <v>2</v>
      </c>
      <c r="I37" s="302">
        <v>2</v>
      </c>
      <c r="J37" s="302">
        <v>19</v>
      </c>
      <c r="K37" s="302">
        <v>566</v>
      </c>
      <c r="L37" s="302"/>
      <c r="M37" s="302"/>
      <c r="N37" s="302"/>
      <c r="O37" s="302"/>
      <c r="P37" s="276"/>
      <c r="Q37" s="302">
        <v>1</v>
      </c>
      <c r="R37" s="302">
        <v>11</v>
      </c>
      <c r="S37" s="302"/>
      <c r="T37" s="302"/>
      <c r="U37" s="302"/>
      <c r="V37" s="302"/>
      <c r="W37" s="302"/>
      <c r="X37" s="302"/>
      <c r="Y37" s="302"/>
      <c r="Z37" s="302"/>
      <c r="AA37" s="302"/>
      <c r="AB37" s="303"/>
      <c r="AC37" s="302"/>
      <c r="AD37" s="302"/>
      <c r="AE37" s="302">
        <v>20</v>
      </c>
      <c r="AF37" s="304">
        <v>156</v>
      </c>
    </row>
    <row r="38" spans="2:32" ht="16.149999999999999" customHeight="1">
      <c r="B38" s="310" t="s">
        <v>90</v>
      </c>
      <c r="C38" s="311" t="s">
        <v>66</v>
      </c>
      <c r="D38" s="288">
        <f t="shared" si="5"/>
        <v>447</v>
      </c>
      <c r="E38" s="287">
        <f t="shared" si="5"/>
        <v>4879</v>
      </c>
      <c r="F38" s="288">
        <f t="shared" ref="F38:O38" si="12">SUM(F39:F40)</f>
        <v>20</v>
      </c>
      <c r="G38" s="291">
        <f t="shared" si="12"/>
        <v>235</v>
      </c>
      <c r="H38" s="291">
        <f t="shared" si="12"/>
        <v>2</v>
      </c>
      <c r="I38" s="291">
        <f t="shared" si="12"/>
        <v>6</v>
      </c>
      <c r="J38" s="291">
        <f t="shared" si="12"/>
        <v>101</v>
      </c>
      <c r="K38" s="291">
        <f t="shared" si="12"/>
        <v>2212</v>
      </c>
      <c r="L38" s="291">
        <f t="shared" si="12"/>
        <v>0</v>
      </c>
      <c r="M38" s="291">
        <f t="shared" si="12"/>
        <v>0</v>
      </c>
      <c r="N38" s="291">
        <f t="shared" si="12"/>
        <v>1</v>
      </c>
      <c r="O38" s="291">
        <f t="shared" si="12"/>
        <v>4</v>
      </c>
      <c r="P38" s="276"/>
      <c r="Q38" s="291">
        <f t="shared" ref="Q38:AF38" si="13">SUM(Q39:Q40)</f>
        <v>25</v>
      </c>
      <c r="R38" s="291">
        <f t="shared" si="13"/>
        <v>263</v>
      </c>
      <c r="S38" s="291">
        <f t="shared" si="13"/>
        <v>0</v>
      </c>
      <c r="T38" s="291">
        <f t="shared" si="13"/>
        <v>0</v>
      </c>
      <c r="U38" s="291">
        <f t="shared" si="13"/>
        <v>0</v>
      </c>
      <c r="V38" s="291">
        <f t="shared" si="13"/>
        <v>0</v>
      </c>
      <c r="W38" s="291">
        <f t="shared" si="13"/>
        <v>84</v>
      </c>
      <c r="X38" s="291">
        <f t="shared" si="13"/>
        <v>665</v>
      </c>
      <c r="Y38" s="291">
        <f t="shared" si="13"/>
        <v>8</v>
      </c>
      <c r="Z38" s="291">
        <f t="shared" si="13"/>
        <v>149</v>
      </c>
      <c r="AA38" s="291">
        <f t="shared" si="13"/>
        <v>0</v>
      </c>
      <c r="AB38" s="293">
        <f t="shared" si="13"/>
        <v>0</v>
      </c>
      <c r="AC38" s="291">
        <f t="shared" si="13"/>
        <v>0</v>
      </c>
      <c r="AD38" s="291">
        <f t="shared" si="13"/>
        <v>0</v>
      </c>
      <c r="AE38" s="291">
        <f t="shared" si="13"/>
        <v>206</v>
      </c>
      <c r="AF38" s="287">
        <f t="shared" si="13"/>
        <v>1345</v>
      </c>
    </row>
    <row r="39" spans="2:32" ht="16.149999999999999" customHeight="1">
      <c r="B39" s="294"/>
      <c r="C39" s="307" t="s">
        <v>166</v>
      </c>
      <c r="D39" s="299">
        <f>SUM(F39,H39,J39,L39,N39,Q39,S39,U39,W39,Y39,AA39,AC39,AE39)</f>
        <v>400</v>
      </c>
      <c r="E39" s="266">
        <f>SUM(G39,I39,K39,M39,O39,R39,T39,V39,X39,Z39,AB39,AD39,AF39)</f>
        <v>3142</v>
      </c>
      <c r="F39" s="273">
        <v>16</v>
      </c>
      <c r="G39" s="274">
        <v>151</v>
      </c>
      <c r="H39" s="274">
        <v>2</v>
      </c>
      <c r="I39" s="274">
        <v>6</v>
      </c>
      <c r="J39" s="274">
        <v>92</v>
      </c>
      <c r="K39" s="274">
        <v>1189</v>
      </c>
      <c r="L39" s="274"/>
      <c r="M39" s="274"/>
      <c r="N39" s="274">
        <v>1</v>
      </c>
      <c r="O39" s="274">
        <v>4</v>
      </c>
      <c r="P39" s="276"/>
      <c r="Q39" s="274">
        <v>23</v>
      </c>
      <c r="R39" s="274">
        <v>217</v>
      </c>
      <c r="S39" s="274"/>
      <c r="T39" s="274"/>
      <c r="U39" s="274"/>
      <c r="V39" s="274"/>
      <c r="W39" s="274">
        <v>83</v>
      </c>
      <c r="X39" s="274">
        <v>662</v>
      </c>
      <c r="Y39" s="274">
        <v>8</v>
      </c>
      <c r="Z39" s="274">
        <v>149</v>
      </c>
      <c r="AA39" s="274"/>
      <c r="AB39" s="277"/>
      <c r="AC39" s="274"/>
      <c r="AD39" s="274"/>
      <c r="AE39" s="274">
        <v>175</v>
      </c>
      <c r="AF39" s="275">
        <v>764</v>
      </c>
    </row>
    <row r="40" spans="2:32" ht="16.149999999999999" customHeight="1">
      <c r="B40" s="295"/>
      <c r="C40" s="307" t="s">
        <v>167</v>
      </c>
      <c r="D40" s="299">
        <f>SUM(F40,H40,J40,L40,N40,Q40,S40,U40,W40,Y40,AA40,AC40,AE40)</f>
        <v>47</v>
      </c>
      <c r="E40" s="266">
        <f>SUM(G40,I40,K40,M40,O40,R40,T40,V40,X40,Z40,AB40,AD40,AF40)</f>
        <v>1737</v>
      </c>
      <c r="F40" s="273">
        <v>4</v>
      </c>
      <c r="G40" s="274">
        <v>84</v>
      </c>
      <c r="H40" s="274"/>
      <c r="I40" s="274"/>
      <c r="J40" s="274">
        <v>9</v>
      </c>
      <c r="K40" s="274">
        <v>1023</v>
      </c>
      <c r="L40" s="274"/>
      <c r="M40" s="274"/>
      <c r="N40" s="274"/>
      <c r="O40" s="274"/>
      <c r="P40" s="276"/>
      <c r="Q40" s="274">
        <v>2</v>
      </c>
      <c r="R40" s="274">
        <v>46</v>
      </c>
      <c r="S40" s="274"/>
      <c r="T40" s="274"/>
      <c r="U40" s="274"/>
      <c r="V40" s="274"/>
      <c r="W40" s="274">
        <v>1</v>
      </c>
      <c r="X40" s="274">
        <v>3</v>
      </c>
      <c r="Y40" s="274"/>
      <c r="Z40" s="274"/>
      <c r="AA40" s="274"/>
      <c r="AB40" s="277"/>
      <c r="AC40" s="274"/>
      <c r="AD40" s="274"/>
      <c r="AE40" s="274">
        <v>31</v>
      </c>
      <c r="AF40" s="275">
        <v>581</v>
      </c>
    </row>
    <row r="41" spans="2:32" ht="16.149999999999999" customHeight="1">
      <c r="B41" s="322" t="s">
        <v>93</v>
      </c>
      <c r="C41" s="286" t="s">
        <v>66</v>
      </c>
      <c r="D41" s="296">
        <f t="shared" si="5"/>
        <v>146</v>
      </c>
      <c r="E41" s="297">
        <f t="shared" si="5"/>
        <v>3888</v>
      </c>
      <c r="F41" s="296">
        <f t="shared" ref="F41:O41" si="14">SUM(F42:F44)</f>
        <v>11</v>
      </c>
      <c r="G41" s="289">
        <f t="shared" si="14"/>
        <v>383</v>
      </c>
      <c r="H41" s="289">
        <f t="shared" si="14"/>
        <v>10</v>
      </c>
      <c r="I41" s="289">
        <f t="shared" si="14"/>
        <v>64</v>
      </c>
      <c r="J41" s="289">
        <f t="shared" si="14"/>
        <v>83</v>
      </c>
      <c r="K41" s="289">
        <f t="shared" si="14"/>
        <v>1560</v>
      </c>
      <c r="L41" s="289">
        <f t="shared" si="14"/>
        <v>0</v>
      </c>
      <c r="M41" s="289">
        <f t="shared" si="14"/>
        <v>0</v>
      </c>
      <c r="N41" s="289">
        <f t="shared" si="14"/>
        <v>0</v>
      </c>
      <c r="O41" s="289">
        <f t="shared" si="14"/>
        <v>0</v>
      </c>
      <c r="P41" s="276"/>
      <c r="Q41" s="289">
        <f t="shared" ref="Q41:AF41" si="15">SUM(Q42:Q44)</f>
        <v>1</v>
      </c>
      <c r="R41" s="289">
        <f t="shared" si="15"/>
        <v>36</v>
      </c>
      <c r="S41" s="289">
        <f t="shared" si="15"/>
        <v>0</v>
      </c>
      <c r="T41" s="289">
        <f t="shared" si="15"/>
        <v>0</v>
      </c>
      <c r="U41" s="289">
        <f t="shared" si="15"/>
        <v>0</v>
      </c>
      <c r="V41" s="289">
        <f t="shared" si="15"/>
        <v>0</v>
      </c>
      <c r="W41" s="289">
        <f t="shared" si="15"/>
        <v>10</v>
      </c>
      <c r="X41" s="289">
        <f t="shared" si="15"/>
        <v>374</v>
      </c>
      <c r="Y41" s="289">
        <f t="shared" si="15"/>
        <v>3</v>
      </c>
      <c r="Z41" s="289">
        <f t="shared" si="15"/>
        <v>188</v>
      </c>
      <c r="AA41" s="289">
        <f t="shared" si="15"/>
        <v>0</v>
      </c>
      <c r="AB41" s="298">
        <f t="shared" si="15"/>
        <v>0</v>
      </c>
      <c r="AC41" s="289">
        <f t="shared" si="15"/>
        <v>0</v>
      </c>
      <c r="AD41" s="289">
        <f t="shared" si="15"/>
        <v>0</v>
      </c>
      <c r="AE41" s="289">
        <f t="shared" si="15"/>
        <v>28</v>
      </c>
      <c r="AF41" s="297">
        <f t="shared" si="15"/>
        <v>1283</v>
      </c>
    </row>
    <row r="42" spans="2:32" ht="16.149999999999999" customHeight="1">
      <c r="B42" s="88"/>
      <c r="C42" s="323" t="s">
        <v>168</v>
      </c>
      <c r="D42" s="299">
        <f t="shared" si="5"/>
        <v>77</v>
      </c>
      <c r="E42" s="266">
        <f t="shared" si="5"/>
        <v>3061</v>
      </c>
      <c r="F42" s="320">
        <v>7</v>
      </c>
      <c r="G42" s="321">
        <v>328</v>
      </c>
      <c r="H42" s="321">
        <v>2</v>
      </c>
      <c r="I42" s="321">
        <v>33</v>
      </c>
      <c r="J42" s="321">
        <v>59</v>
      </c>
      <c r="K42" s="321">
        <v>1387</v>
      </c>
      <c r="L42" s="321"/>
      <c r="M42" s="321"/>
      <c r="N42" s="321"/>
      <c r="O42" s="321"/>
      <c r="P42" s="276"/>
      <c r="Q42" s="274"/>
      <c r="R42" s="274"/>
      <c r="S42" s="274"/>
      <c r="T42" s="274"/>
      <c r="U42" s="274"/>
      <c r="V42" s="274"/>
      <c r="W42" s="274">
        <v>3</v>
      </c>
      <c r="X42" s="274">
        <v>207</v>
      </c>
      <c r="Y42" s="274">
        <v>2</v>
      </c>
      <c r="Z42" s="274">
        <v>166</v>
      </c>
      <c r="AA42" s="274"/>
      <c r="AB42" s="277"/>
      <c r="AC42" s="274"/>
      <c r="AD42" s="274"/>
      <c r="AE42" s="274">
        <v>4</v>
      </c>
      <c r="AF42" s="275">
        <v>940</v>
      </c>
    </row>
    <row r="43" spans="2:32" ht="16.149999999999999" customHeight="1">
      <c r="B43" s="88"/>
      <c r="C43" s="323" t="s">
        <v>169</v>
      </c>
      <c r="D43" s="299">
        <f t="shared" si="5"/>
        <v>33</v>
      </c>
      <c r="E43" s="266">
        <f t="shared" si="5"/>
        <v>591</v>
      </c>
      <c r="F43" s="320">
        <v>4</v>
      </c>
      <c r="G43" s="321">
        <v>55</v>
      </c>
      <c r="H43" s="321">
        <v>1</v>
      </c>
      <c r="I43" s="321">
        <v>8</v>
      </c>
      <c r="J43" s="321">
        <v>24</v>
      </c>
      <c r="K43" s="321">
        <v>173</v>
      </c>
      <c r="L43" s="321"/>
      <c r="M43" s="321"/>
      <c r="N43" s="321"/>
      <c r="O43" s="321"/>
      <c r="P43" s="276"/>
      <c r="Q43" s="274">
        <v>1</v>
      </c>
      <c r="R43" s="274">
        <v>36</v>
      </c>
      <c r="S43" s="274"/>
      <c r="T43" s="274"/>
      <c r="U43" s="274"/>
      <c r="V43" s="274"/>
      <c r="W43" s="274">
        <v>1</v>
      </c>
      <c r="X43" s="274">
        <v>135</v>
      </c>
      <c r="Y43" s="274"/>
      <c r="Z43" s="274"/>
      <c r="AA43" s="274"/>
      <c r="AB43" s="277"/>
      <c r="AC43" s="274"/>
      <c r="AD43" s="274"/>
      <c r="AE43" s="274">
        <v>2</v>
      </c>
      <c r="AF43" s="275">
        <v>184</v>
      </c>
    </row>
    <row r="44" spans="2:32" ht="16.149999999999999" customHeight="1">
      <c r="B44" s="95"/>
      <c r="C44" s="324" t="s">
        <v>170</v>
      </c>
      <c r="D44" s="282">
        <f t="shared" si="5"/>
        <v>36</v>
      </c>
      <c r="E44" s="281">
        <f t="shared" si="5"/>
        <v>236</v>
      </c>
      <c r="F44" s="325"/>
      <c r="G44" s="326"/>
      <c r="H44" s="326">
        <v>7</v>
      </c>
      <c r="I44" s="326">
        <v>23</v>
      </c>
      <c r="J44" s="326"/>
      <c r="K44" s="326"/>
      <c r="L44" s="326"/>
      <c r="M44" s="326"/>
      <c r="N44" s="326"/>
      <c r="O44" s="326"/>
      <c r="P44" s="276"/>
      <c r="Q44" s="302"/>
      <c r="R44" s="302"/>
      <c r="S44" s="302"/>
      <c r="T44" s="302"/>
      <c r="U44" s="302"/>
      <c r="V44" s="302"/>
      <c r="W44" s="302">
        <v>6</v>
      </c>
      <c r="X44" s="302">
        <v>32</v>
      </c>
      <c r="Y44" s="302">
        <v>1</v>
      </c>
      <c r="Z44" s="302">
        <v>22</v>
      </c>
      <c r="AA44" s="302"/>
      <c r="AB44" s="303"/>
      <c r="AC44" s="302"/>
      <c r="AD44" s="302"/>
      <c r="AE44" s="302">
        <v>22</v>
      </c>
      <c r="AF44" s="304">
        <v>159</v>
      </c>
    </row>
    <row r="45" spans="2:32" ht="16.149999999999999" customHeight="1">
      <c r="B45" s="327" t="s">
        <v>97</v>
      </c>
      <c r="C45" s="328"/>
      <c r="D45" s="259">
        <f t="shared" si="5"/>
        <v>2462</v>
      </c>
      <c r="E45" s="258">
        <f t="shared" si="5"/>
        <v>37318</v>
      </c>
      <c r="F45" s="259">
        <f t="shared" ref="F45:O45" si="16">SUM(F41,F38,F33,F30,F26,F20,F14)</f>
        <v>75</v>
      </c>
      <c r="G45" s="260">
        <f t="shared" si="16"/>
        <v>2509</v>
      </c>
      <c r="H45" s="260">
        <f t="shared" si="16"/>
        <v>30</v>
      </c>
      <c r="I45" s="260">
        <f t="shared" si="16"/>
        <v>351</v>
      </c>
      <c r="J45" s="260">
        <f t="shared" si="16"/>
        <v>898</v>
      </c>
      <c r="K45" s="260">
        <f t="shared" si="16"/>
        <v>18139</v>
      </c>
      <c r="L45" s="260">
        <f t="shared" si="16"/>
        <v>0</v>
      </c>
      <c r="M45" s="260">
        <f t="shared" si="16"/>
        <v>0</v>
      </c>
      <c r="N45" s="260">
        <f t="shared" si="16"/>
        <v>1</v>
      </c>
      <c r="O45" s="260">
        <f t="shared" si="16"/>
        <v>4</v>
      </c>
      <c r="P45" s="292"/>
      <c r="Q45" s="260">
        <f t="shared" ref="Q45:AF45" si="17">SUM(Q41,Q38,Q33,Q30,Q26,Q20,Q14)</f>
        <v>105</v>
      </c>
      <c r="R45" s="260">
        <f t="shared" si="17"/>
        <v>2371</v>
      </c>
      <c r="S45" s="260">
        <f t="shared" si="17"/>
        <v>43</v>
      </c>
      <c r="T45" s="260">
        <f t="shared" si="17"/>
        <v>835</v>
      </c>
      <c r="U45" s="260">
        <f t="shared" si="17"/>
        <v>0</v>
      </c>
      <c r="V45" s="260">
        <f t="shared" si="17"/>
        <v>0</v>
      </c>
      <c r="W45" s="260">
        <f t="shared" si="17"/>
        <v>323</v>
      </c>
      <c r="X45" s="260">
        <f t="shared" si="17"/>
        <v>3585</v>
      </c>
      <c r="Y45" s="260">
        <f t="shared" si="17"/>
        <v>32</v>
      </c>
      <c r="Z45" s="260">
        <f t="shared" si="17"/>
        <v>894</v>
      </c>
      <c r="AA45" s="260">
        <f t="shared" si="17"/>
        <v>3</v>
      </c>
      <c r="AB45" s="260">
        <f t="shared" si="17"/>
        <v>224</v>
      </c>
      <c r="AC45" s="260">
        <f t="shared" si="17"/>
        <v>0</v>
      </c>
      <c r="AD45" s="260">
        <f t="shared" si="17"/>
        <v>0</v>
      </c>
      <c r="AE45" s="260">
        <f t="shared" si="17"/>
        <v>952</v>
      </c>
      <c r="AF45" s="258">
        <f t="shared" si="17"/>
        <v>8406</v>
      </c>
    </row>
    <row r="46" spans="2:32" ht="16.149999999999999" customHeight="1">
      <c r="B46" s="329" t="s">
        <v>22</v>
      </c>
      <c r="C46" s="330" t="s">
        <v>171</v>
      </c>
      <c r="D46" s="296">
        <f t="shared" si="5"/>
        <v>23</v>
      </c>
      <c r="E46" s="297">
        <f t="shared" si="5"/>
        <v>502</v>
      </c>
      <c r="F46" s="331">
        <v>2</v>
      </c>
      <c r="G46" s="332">
        <v>26</v>
      </c>
      <c r="H46" s="332">
        <v>4</v>
      </c>
      <c r="I46" s="332">
        <v>112</v>
      </c>
      <c r="J46" s="332">
        <v>4</v>
      </c>
      <c r="K46" s="332">
        <v>151</v>
      </c>
      <c r="L46" s="332"/>
      <c r="M46" s="332"/>
      <c r="N46" s="332"/>
      <c r="O46" s="332"/>
      <c r="P46" s="276"/>
      <c r="Q46" s="332"/>
      <c r="R46" s="332"/>
      <c r="S46" s="332">
        <v>3</v>
      </c>
      <c r="T46" s="332">
        <v>79</v>
      </c>
      <c r="U46" s="332"/>
      <c r="V46" s="332"/>
      <c r="W46" s="332">
        <v>10</v>
      </c>
      <c r="X46" s="332">
        <v>134</v>
      </c>
      <c r="Y46" s="332"/>
      <c r="Z46" s="332"/>
      <c r="AA46" s="332"/>
      <c r="AB46" s="333"/>
      <c r="AC46" s="332"/>
      <c r="AD46" s="332"/>
      <c r="AE46" s="332"/>
      <c r="AF46" s="334"/>
    </row>
    <row r="47" spans="2:32" ht="16.149999999999999" customHeight="1">
      <c r="B47" s="335"/>
      <c r="C47" s="309" t="s">
        <v>172</v>
      </c>
      <c r="D47" s="282">
        <f t="shared" si="5"/>
        <v>60</v>
      </c>
      <c r="E47" s="281">
        <f t="shared" si="5"/>
        <v>1135</v>
      </c>
      <c r="F47" s="325">
        <v>2</v>
      </c>
      <c r="G47" s="326">
        <v>70</v>
      </c>
      <c r="H47" s="302"/>
      <c r="I47" s="302"/>
      <c r="J47" s="302">
        <v>22</v>
      </c>
      <c r="K47" s="302">
        <v>551</v>
      </c>
      <c r="L47" s="302"/>
      <c r="M47" s="302"/>
      <c r="N47" s="302"/>
      <c r="O47" s="302"/>
      <c r="P47" s="276"/>
      <c r="Q47" s="302">
        <v>10</v>
      </c>
      <c r="R47" s="302">
        <v>160</v>
      </c>
      <c r="S47" s="302"/>
      <c r="T47" s="302"/>
      <c r="U47" s="302"/>
      <c r="V47" s="302"/>
      <c r="W47" s="302"/>
      <c r="X47" s="302"/>
      <c r="Y47" s="326">
        <v>1</v>
      </c>
      <c r="Z47" s="326">
        <v>60</v>
      </c>
      <c r="AA47" s="302">
        <v>8</v>
      </c>
      <c r="AB47" s="303">
        <v>190</v>
      </c>
      <c r="AC47" s="302">
        <v>0</v>
      </c>
      <c r="AD47" s="302">
        <v>0</v>
      </c>
      <c r="AE47" s="302">
        <v>17</v>
      </c>
      <c r="AF47" s="304">
        <v>104</v>
      </c>
    </row>
    <row r="49" spans="6:18" ht="13.5">
      <c r="F49" s="214"/>
      <c r="G49" s="214"/>
      <c r="H49" s="214"/>
      <c r="I49" s="214"/>
      <c r="J49" s="214"/>
      <c r="K49" s="214"/>
      <c r="L49" s="214"/>
      <c r="M49" s="214"/>
      <c r="N49" s="214"/>
      <c r="O49" s="214"/>
      <c r="P49" s="214"/>
      <c r="Q49" s="214"/>
    </row>
    <row r="50" spans="6:18" ht="13.5">
      <c r="F50" s="214"/>
      <c r="G50" s="214"/>
      <c r="H50" s="214"/>
      <c r="I50" s="214"/>
      <c r="J50" s="214"/>
      <c r="K50" s="214"/>
      <c r="L50" s="214"/>
      <c r="M50" s="214"/>
      <c r="N50" s="214"/>
      <c r="O50" s="214"/>
      <c r="P50" s="214"/>
      <c r="Q50" s="214"/>
      <c r="R50" s="214"/>
    </row>
    <row r="51" spans="6:18" ht="13.5">
      <c r="F51" s="214"/>
      <c r="G51" s="214"/>
      <c r="H51" s="214"/>
      <c r="I51" s="214"/>
      <c r="J51" s="214"/>
      <c r="K51" s="214"/>
      <c r="L51" s="214"/>
      <c r="M51" s="214"/>
      <c r="N51" s="214"/>
      <c r="O51" s="214"/>
      <c r="P51" s="214"/>
      <c r="Q51" s="214"/>
      <c r="R51" s="214"/>
    </row>
    <row r="52" spans="6:18" ht="13.5">
      <c r="F52" s="214"/>
      <c r="G52" s="214"/>
      <c r="H52" s="214"/>
      <c r="I52" s="214"/>
      <c r="J52" s="214"/>
      <c r="K52" s="214"/>
      <c r="L52" s="214"/>
      <c r="M52" s="214"/>
      <c r="N52" s="214"/>
      <c r="O52" s="214"/>
      <c r="P52" s="214"/>
      <c r="Q52" s="214"/>
      <c r="R52" s="214"/>
    </row>
    <row r="53" spans="6:18" ht="13.5">
      <c r="F53" s="214"/>
      <c r="G53" s="214"/>
      <c r="H53" s="214"/>
      <c r="I53" s="214"/>
      <c r="J53" s="214"/>
      <c r="K53" s="214"/>
      <c r="L53" s="214"/>
      <c r="M53" s="214"/>
      <c r="N53" s="214"/>
      <c r="O53" s="214"/>
      <c r="P53" s="214"/>
      <c r="Q53" s="214"/>
      <c r="R53" s="214"/>
    </row>
    <row r="54" spans="6:18" ht="13.5">
      <c r="F54" s="214"/>
      <c r="G54" s="214"/>
      <c r="H54" s="214"/>
      <c r="I54" s="214"/>
      <c r="J54" s="214"/>
      <c r="K54" s="214"/>
      <c r="L54" s="214"/>
      <c r="M54" s="214"/>
      <c r="N54" s="214"/>
      <c r="O54" s="214"/>
      <c r="P54" s="214"/>
      <c r="Q54" s="214"/>
      <c r="R54" s="214"/>
    </row>
    <row r="55" spans="6:18" ht="13.5">
      <c r="F55" s="214"/>
      <c r="G55" s="214"/>
      <c r="H55" s="214"/>
      <c r="I55" s="214"/>
      <c r="J55" s="214"/>
      <c r="K55" s="214"/>
      <c r="L55" s="214"/>
      <c r="M55" s="214"/>
      <c r="N55" s="214"/>
      <c r="O55" s="214"/>
      <c r="P55" s="214"/>
      <c r="Q55" s="214"/>
      <c r="R55" s="214"/>
    </row>
    <row r="56" spans="6:18" ht="13.5">
      <c r="F56" s="214"/>
      <c r="G56" s="214"/>
      <c r="H56" s="214"/>
      <c r="I56" s="214"/>
      <c r="J56" s="214"/>
      <c r="K56" s="214"/>
      <c r="L56" s="214"/>
      <c r="M56" s="214"/>
      <c r="N56" s="214"/>
      <c r="O56" s="214"/>
      <c r="P56" s="214"/>
      <c r="Q56" s="214"/>
      <c r="R56" s="214"/>
    </row>
    <row r="57" spans="6:18" ht="13.5">
      <c r="F57" s="214"/>
      <c r="G57" s="214"/>
      <c r="H57" s="214"/>
      <c r="I57" s="214"/>
      <c r="J57" s="214"/>
      <c r="K57" s="214"/>
      <c r="L57" s="214"/>
      <c r="M57" s="214"/>
      <c r="N57" s="214"/>
      <c r="O57" s="214"/>
      <c r="P57" s="214"/>
      <c r="Q57" s="214"/>
      <c r="R57" s="214"/>
    </row>
  </sheetData>
  <mergeCells count="25">
    <mergeCell ref="B46:B47"/>
    <mergeCell ref="B26:B29"/>
    <mergeCell ref="B30:B32"/>
    <mergeCell ref="B33:B37"/>
    <mergeCell ref="B38:B40"/>
    <mergeCell ref="B41:B44"/>
    <mergeCell ref="B45:C45"/>
    <mergeCell ref="AA2:AB2"/>
    <mergeCell ref="AC2:AD2"/>
    <mergeCell ref="AE2:AF2"/>
    <mergeCell ref="B4:C4"/>
    <mergeCell ref="B14:B19"/>
    <mergeCell ref="B20:B25"/>
    <mergeCell ref="N2:O2"/>
    <mergeCell ref="Q2:R2"/>
    <mergeCell ref="S2:T2"/>
    <mergeCell ref="U2:V2"/>
    <mergeCell ref="W2:X2"/>
    <mergeCell ref="Y2:Z2"/>
    <mergeCell ref="B2:C3"/>
    <mergeCell ref="D2:E2"/>
    <mergeCell ref="F2:G2"/>
    <mergeCell ref="H2:I2"/>
    <mergeCell ref="J2:K2"/>
    <mergeCell ref="L2:M2"/>
  </mergeCells>
  <phoneticPr fontId="1"/>
  <printOptions horizontalCentered="1"/>
  <pageMargins left="0.39370078740157483" right="0.39370078740157483" top="0.39370078740157483" bottom="0.39370078740157483" header="0" footer="0"/>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rgb="FF92D050"/>
  </sheetPr>
  <dimension ref="B1:ID24"/>
  <sheetViews>
    <sheetView view="pageBreakPreview" topLeftCell="B1" zoomScaleNormal="75" zoomScaleSheetLayoutView="100" workbookViewId="0">
      <pane xSplit="2" ySplit="7" topLeftCell="D8" activePane="bottomRight" state="frozen"/>
      <selection activeCell="W25" sqref="W25"/>
      <selection pane="topRight" activeCell="W25" sqref="W25"/>
      <selection pane="bottomLeft" activeCell="W25" sqref="W25"/>
      <selection pane="bottomRight" activeCell="W25" sqref="W25"/>
    </sheetView>
  </sheetViews>
  <sheetFormatPr defaultRowHeight="12"/>
  <cols>
    <col min="1" max="1" width="1.125" style="420" customWidth="1"/>
    <col min="2" max="2" width="3.625" style="420" customWidth="1"/>
    <col min="3" max="3" width="20.75" style="486" customWidth="1"/>
    <col min="4" max="4" width="6.625" style="420" customWidth="1"/>
    <col min="5" max="5" width="3.625" style="420" customWidth="1"/>
    <col min="6" max="6" width="6.125" style="420" customWidth="1"/>
    <col min="7" max="7" width="6.625" style="420" customWidth="1"/>
    <col min="8" max="13" width="6.375" style="420" customWidth="1"/>
    <col min="14" max="14" width="6.25" style="420" customWidth="1"/>
    <col min="15" max="15" width="6.375" style="420" customWidth="1"/>
    <col min="16" max="16" width="17.625" style="420" customWidth="1"/>
    <col min="17" max="17" width="5.875" style="420" hidden="1" customWidth="1"/>
    <col min="18" max="24" width="4.375" style="420" customWidth="1"/>
    <col min="25" max="25" width="6.25" style="204" customWidth="1"/>
    <col min="26" max="43" width="4.375" style="420" customWidth="1"/>
    <col min="44" max="256" width="9" style="420"/>
    <col min="257" max="257" width="1.125" style="420" customWidth="1"/>
    <col min="258" max="258" width="3.625" style="420" customWidth="1"/>
    <col min="259" max="259" width="20.75" style="420" customWidth="1"/>
    <col min="260" max="260" width="6.625" style="420" customWidth="1"/>
    <col min="261" max="261" width="3.625" style="420" customWidth="1"/>
    <col min="262" max="262" width="6.125" style="420" customWidth="1"/>
    <col min="263" max="263" width="6.625" style="420" customWidth="1"/>
    <col min="264" max="269" width="6.375" style="420" customWidth="1"/>
    <col min="270" max="270" width="6.25" style="420" customWidth="1"/>
    <col min="271" max="271" width="6.375" style="420" customWidth="1"/>
    <col min="272" max="272" width="17.625" style="420" customWidth="1"/>
    <col min="273" max="273" width="0" style="420" hidden="1" customWidth="1"/>
    <col min="274" max="280" width="4.375" style="420" customWidth="1"/>
    <col min="281" max="281" width="6.25" style="420" customWidth="1"/>
    <col min="282" max="299" width="4.375" style="420" customWidth="1"/>
    <col min="300" max="512" width="9" style="420"/>
    <col min="513" max="513" width="1.125" style="420" customWidth="1"/>
    <col min="514" max="514" width="3.625" style="420" customWidth="1"/>
    <col min="515" max="515" width="20.75" style="420" customWidth="1"/>
    <col min="516" max="516" width="6.625" style="420" customWidth="1"/>
    <col min="517" max="517" width="3.625" style="420" customWidth="1"/>
    <col min="518" max="518" width="6.125" style="420" customWidth="1"/>
    <col min="519" max="519" width="6.625" style="420" customWidth="1"/>
    <col min="520" max="525" width="6.375" style="420" customWidth="1"/>
    <col min="526" max="526" width="6.25" style="420" customWidth="1"/>
    <col min="527" max="527" width="6.375" style="420" customWidth="1"/>
    <col min="528" max="528" width="17.625" style="420" customWidth="1"/>
    <col min="529" max="529" width="0" style="420" hidden="1" customWidth="1"/>
    <col min="530" max="536" width="4.375" style="420" customWidth="1"/>
    <col min="537" max="537" width="6.25" style="420" customWidth="1"/>
    <col min="538" max="555" width="4.375" style="420" customWidth="1"/>
    <col min="556" max="768" width="9" style="420"/>
    <col min="769" max="769" width="1.125" style="420" customWidth="1"/>
    <col min="770" max="770" width="3.625" style="420" customWidth="1"/>
    <col min="771" max="771" width="20.75" style="420" customWidth="1"/>
    <col min="772" max="772" width="6.625" style="420" customWidth="1"/>
    <col min="773" max="773" width="3.625" style="420" customWidth="1"/>
    <col min="774" max="774" width="6.125" style="420" customWidth="1"/>
    <col min="775" max="775" width="6.625" style="420" customWidth="1"/>
    <col min="776" max="781" width="6.375" style="420" customWidth="1"/>
    <col min="782" max="782" width="6.25" style="420" customWidth="1"/>
    <col min="783" max="783" width="6.375" style="420" customWidth="1"/>
    <col min="784" max="784" width="17.625" style="420" customWidth="1"/>
    <col min="785" max="785" width="0" style="420" hidden="1" customWidth="1"/>
    <col min="786" max="792" width="4.375" style="420" customWidth="1"/>
    <col min="793" max="793" width="6.25" style="420" customWidth="1"/>
    <col min="794" max="811" width="4.375" style="420" customWidth="1"/>
    <col min="812" max="1024" width="9" style="420"/>
    <col min="1025" max="1025" width="1.125" style="420" customWidth="1"/>
    <col min="1026" max="1026" width="3.625" style="420" customWidth="1"/>
    <col min="1027" max="1027" width="20.75" style="420" customWidth="1"/>
    <col min="1028" max="1028" width="6.625" style="420" customWidth="1"/>
    <col min="1029" max="1029" width="3.625" style="420" customWidth="1"/>
    <col min="1030" max="1030" width="6.125" style="420" customWidth="1"/>
    <col min="1031" max="1031" width="6.625" style="420" customWidth="1"/>
    <col min="1032" max="1037" width="6.375" style="420" customWidth="1"/>
    <col min="1038" max="1038" width="6.25" style="420" customWidth="1"/>
    <col min="1039" max="1039" width="6.375" style="420" customWidth="1"/>
    <col min="1040" max="1040" width="17.625" style="420" customWidth="1"/>
    <col min="1041" max="1041" width="0" style="420" hidden="1" customWidth="1"/>
    <col min="1042" max="1048" width="4.375" style="420" customWidth="1"/>
    <col min="1049" max="1049" width="6.25" style="420" customWidth="1"/>
    <col min="1050" max="1067" width="4.375" style="420" customWidth="1"/>
    <col min="1068" max="1280" width="9" style="420"/>
    <col min="1281" max="1281" width="1.125" style="420" customWidth="1"/>
    <col min="1282" max="1282" width="3.625" style="420" customWidth="1"/>
    <col min="1283" max="1283" width="20.75" style="420" customWidth="1"/>
    <col min="1284" max="1284" width="6.625" style="420" customWidth="1"/>
    <col min="1285" max="1285" width="3.625" style="420" customWidth="1"/>
    <col min="1286" max="1286" width="6.125" style="420" customWidth="1"/>
    <col min="1287" max="1287" width="6.625" style="420" customWidth="1"/>
    <col min="1288" max="1293" width="6.375" style="420" customWidth="1"/>
    <col min="1294" max="1294" width="6.25" style="420" customWidth="1"/>
    <col min="1295" max="1295" width="6.375" style="420" customWidth="1"/>
    <col min="1296" max="1296" width="17.625" style="420" customWidth="1"/>
    <col min="1297" max="1297" width="0" style="420" hidden="1" customWidth="1"/>
    <col min="1298" max="1304" width="4.375" style="420" customWidth="1"/>
    <col min="1305" max="1305" width="6.25" style="420" customWidth="1"/>
    <col min="1306" max="1323" width="4.375" style="420" customWidth="1"/>
    <col min="1324" max="1536" width="9" style="420"/>
    <col min="1537" max="1537" width="1.125" style="420" customWidth="1"/>
    <col min="1538" max="1538" width="3.625" style="420" customWidth="1"/>
    <col min="1539" max="1539" width="20.75" style="420" customWidth="1"/>
    <col min="1540" max="1540" width="6.625" style="420" customWidth="1"/>
    <col min="1541" max="1541" width="3.625" style="420" customWidth="1"/>
    <col min="1542" max="1542" width="6.125" style="420" customWidth="1"/>
    <col min="1543" max="1543" width="6.625" style="420" customWidth="1"/>
    <col min="1544" max="1549" width="6.375" style="420" customWidth="1"/>
    <col min="1550" max="1550" width="6.25" style="420" customWidth="1"/>
    <col min="1551" max="1551" width="6.375" style="420" customWidth="1"/>
    <col min="1552" max="1552" width="17.625" style="420" customWidth="1"/>
    <col min="1553" max="1553" width="0" style="420" hidden="1" customWidth="1"/>
    <col min="1554" max="1560" width="4.375" style="420" customWidth="1"/>
    <col min="1561" max="1561" width="6.25" style="420" customWidth="1"/>
    <col min="1562" max="1579" width="4.375" style="420" customWidth="1"/>
    <col min="1580" max="1792" width="9" style="420"/>
    <col min="1793" max="1793" width="1.125" style="420" customWidth="1"/>
    <col min="1794" max="1794" width="3.625" style="420" customWidth="1"/>
    <col min="1795" max="1795" width="20.75" style="420" customWidth="1"/>
    <col min="1796" max="1796" width="6.625" style="420" customWidth="1"/>
    <col min="1797" max="1797" width="3.625" style="420" customWidth="1"/>
    <col min="1798" max="1798" width="6.125" style="420" customWidth="1"/>
    <col min="1799" max="1799" width="6.625" style="420" customWidth="1"/>
    <col min="1800" max="1805" width="6.375" style="420" customWidth="1"/>
    <col min="1806" max="1806" width="6.25" style="420" customWidth="1"/>
    <col min="1807" max="1807" width="6.375" style="420" customWidth="1"/>
    <col min="1808" max="1808" width="17.625" style="420" customWidth="1"/>
    <col min="1809" max="1809" width="0" style="420" hidden="1" customWidth="1"/>
    <col min="1810" max="1816" width="4.375" style="420" customWidth="1"/>
    <col min="1817" max="1817" width="6.25" style="420" customWidth="1"/>
    <col min="1818" max="1835" width="4.375" style="420" customWidth="1"/>
    <col min="1836" max="2048" width="9" style="420"/>
    <col min="2049" max="2049" width="1.125" style="420" customWidth="1"/>
    <col min="2050" max="2050" width="3.625" style="420" customWidth="1"/>
    <col min="2051" max="2051" width="20.75" style="420" customWidth="1"/>
    <col min="2052" max="2052" width="6.625" style="420" customWidth="1"/>
    <col min="2053" max="2053" width="3.625" style="420" customWidth="1"/>
    <col min="2054" max="2054" width="6.125" style="420" customWidth="1"/>
    <col min="2055" max="2055" width="6.625" style="420" customWidth="1"/>
    <col min="2056" max="2061" width="6.375" style="420" customWidth="1"/>
    <col min="2062" max="2062" width="6.25" style="420" customWidth="1"/>
    <col min="2063" max="2063" width="6.375" style="420" customWidth="1"/>
    <col min="2064" max="2064" width="17.625" style="420" customWidth="1"/>
    <col min="2065" max="2065" width="0" style="420" hidden="1" customWidth="1"/>
    <col min="2066" max="2072" width="4.375" style="420" customWidth="1"/>
    <col min="2073" max="2073" width="6.25" style="420" customWidth="1"/>
    <col min="2074" max="2091" width="4.375" style="420" customWidth="1"/>
    <col min="2092" max="2304" width="9" style="420"/>
    <col min="2305" max="2305" width="1.125" style="420" customWidth="1"/>
    <col min="2306" max="2306" width="3.625" style="420" customWidth="1"/>
    <col min="2307" max="2307" width="20.75" style="420" customWidth="1"/>
    <col min="2308" max="2308" width="6.625" style="420" customWidth="1"/>
    <col min="2309" max="2309" width="3.625" style="420" customWidth="1"/>
    <col min="2310" max="2310" width="6.125" style="420" customWidth="1"/>
    <col min="2311" max="2311" width="6.625" style="420" customWidth="1"/>
    <col min="2312" max="2317" width="6.375" style="420" customWidth="1"/>
    <col min="2318" max="2318" width="6.25" style="420" customWidth="1"/>
    <col min="2319" max="2319" width="6.375" style="420" customWidth="1"/>
    <col min="2320" max="2320" width="17.625" style="420" customWidth="1"/>
    <col min="2321" max="2321" width="0" style="420" hidden="1" customWidth="1"/>
    <col min="2322" max="2328" width="4.375" style="420" customWidth="1"/>
    <col min="2329" max="2329" width="6.25" style="420" customWidth="1"/>
    <col min="2330" max="2347" width="4.375" style="420" customWidth="1"/>
    <col min="2348" max="2560" width="9" style="420"/>
    <col min="2561" max="2561" width="1.125" style="420" customWidth="1"/>
    <col min="2562" max="2562" width="3.625" style="420" customWidth="1"/>
    <col min="2563" max="2563" width="20.75" style="420" customWidth="1"/>
    <col min="2564" max="2564" width="6.625" style="420" customWidth="1"/>
    <col min="2565" max="2565" width="3.625" style="420" customWidth="1"/>
    <col min="2566" max="2566" width="6.125" style="420" customWidth="1"/>
    <col min="2567" max="2567" width="6.625" style="420" customWidth="1"/>
    <col min="2568" max="2573" width="6.375" style="420" customWidth="1"/>
    <col min="2574" max="2574" width="6.25" style="420" customWidth="1"/>
    <col min="2575" max="2575" width="6.375" style="420" customWidth="1"/>
    <col min="2576" max="2576" width="17.625" style="420" customWidth="1"/>
    <col min="2577" max="2577" width="0" style="420" hidden="1" customWidth="1"/>
    <col min="2578" max="2584" width="4.375" style="420" customWidth="1"/>
    <col min="2585" max="2585" width="6.25" style="420" customWidth="1"/>
    <col min="2586" max="2603" width="4.375" style="420" customWidth="1"/>
    <col min="2604" max="2816" width="9" style="420"/>
    <col min="2817" max="2817" width="1.125" style="420" customWidth="1"/>
    <col min="2818" max="2818" width="3.625" style="420" customWidth="1"/>
    <col min="2819" max="2819" width="20.75" style="420" customWidth="1"/>
    <col min="2820" max="2820" width="6.625" style="420" customWidth="1"/>
    <col min="2821" max="2821" width="3.625" style="420" customWidth="1"/>
    <col min="2822" max="2822" width="6.125" style="420" customWidth="1"/>
    <col min="2823" max="2823" width="6.625" style="420" customWidth="1"/>
    <col min="2824" max="2829" width="6.375" style="420" customWidth="1"/>
    <col min="2830" max="2830" width="6.25" style="420" customWidth="1"/>
    <col min="2831" max="2831" width="6.375" style="420" customWidth="1"/>
    <col min="2832" max="2832" width="17.625" style="420" customWidth="1"/>
    <col min="2833" max="2833" width="0" style="420" hidden="1" customWidth="1"/>
    <col min="2834" max="2840" width="4.375" style="420" customWidth="1"/>
    <col min="2841" max="2841" width="6.25" style="420" customWidth="1"/>
    <col min="2842" max="2859" width="4.375" style="420" customWidth="1"/>
    <col min="2860" max="3072" width="9" style="420"/>
    <col min="3073" max="3073" width="1.125" style="420" customWidth="1"/>
    <col min="3074" max="3074" width="3.625" style="420" customWidth="1"/>
    <col min="3075" max="3075" width="20.75" style="420" customWidth="1"/>
    <col min="3076" max="3076" width="6.625" style="420" customWidth="1"/>
    <col min="3077" max="3077" width="3.625" style="420" customWidth="1"/>
    <col min="3078" max="3078" width="6.125" style="420" customWidth="1"/>
    <col min="3079" max="3079" width="6.625" style="420" customWidth="1"/>
    <col min="3080" max="3085" width="6.375" style="420" customWidth="1"/>
    <col min="3086" max="3086" width="6.25" style="420" customWidth="1"/>
    <col min="3087" max="3087" width="6.375" style="420" customWidth="1"/>
    <col min="3088" max="3088" width="17.625" style="420" customWidth="1"/>
    <col min="3089" max="3089" width="0" style="420" hidden="1" customWidth="1"/>
    <col min="3090" max="3096" width="4.375" style="420" customWidth="1"/>
    <col min="3097" max="3097" width="6.25" style="420" customWidth="1"/>
    <col min="3098" max="3115" width="4.375" style="420" customWidth="1"/>
    <col min="3116" max="3328" width="9" style="420"/>
    <col min="3329" max="3329" width="1.125" style="420" customWidth="1"/>
    <col min="3330" max="3330" width="3.625" style="420" customWidth="1"/>
    <col min="3331" max="3331" width="20.75" style="420" customWidth="1"/>
    <col min="3332" max="3332" width="6.625" style="420" customWidth="1"/>
    <col min="3333" max="3333" width="3.625" style="420" customWidth="1"/>
    <col min="3334" max="3334" width="6.125" style="420" customWidth="1"/>
    <col min="3335" max="3335" width="6.625" style="420" customWidth="1"/>
    <col min="3336" max="3341" width="6.375" style="420" customWidth="1"/>
    <col min="3342" max="3342" width="6.25" style="420" customWidth="1"/>
    <col min="3343" max="3343" width="6.375" style="420" customWidth="1"/>
    <col min="3344" max="3344" width="17.625" style="420" customWidth="1"/>
    <col min="3345" max="3345" width="0" style="420" hidden="1" customWidth="1"/>
    <col min="3346" max="3352" width="4.375" style="420" customWidth="1"/>
    <col min="3353" max="3353" width="6.25" style="420" customWidth="1"/>
    <col min="3354" max="3371" width="4.375" style="420" customWidth="1"/>
    <col min="3372" max="3584" width="9" style="420"/>
    <col min="3585" max="3585" width="1.125" style="420" customWidth="1"/>
    <col min="3586" max="3586" width="3.625" style="420" customWidth="1"/>
    <col min="3587" max="3587" width="20.75" style="420" customWidth="1"/>
    <col min="3588" max="3588" width="6.625" style="420" customWidth="1"/>
    <col min="3589" max="3589" width="3.625" style="420" customWidth="1"/>
    <col min="3590" max="3590" width="6.125" style="420" customWidth="1"/>
    <col min="3591" max="3591" width="6.625" style="420" customWidth="1"/>
    <col min="3592" max="3597" width="6.375" style="420" customWidth="1"/>
    <col min="3598" max="3598" width="6.25" style="420" customWidth="1"/>
    <col min="3599" max="3599" width="6.375" style="420" customWidth="1"/>
    <col min="3600" max="3600" width="17.625" style="420" customWidth="1"/>
    <col min="3601" max="3601" width="0" style="420" hidden="1" customWidth="1"/>
    <col min="3602" max="3608" width="4.375" style="420" customWidth="1"/>
    <col min="3609" max="3609" width="6.25" style="420" customWidth="1"/>
    <col min="3610" max="3627" width="4.375" style="420" customWidth="1"/>
    <col min="3628" max="3840" width="9" style="420"/>
    <col min="3841" max="3841" width="1.125" style="420" customWidth="1"/>
    <col min="3842" max="3842" width="3.625" style="420" customWidth="1"/>
    <col min="3843" max="3843" width="20.75" style="420" customWidth="1"/>
    <col min="3844" max="3844" width="6.625" style="420" customWidth="1"/>
    <col min="3845" max="3845" width="3.625" style="420" customWidth="1"/>
    <col min="3846" max="3846" width="6.125" style="420" customWidth="1"/>
    <col min="3847" max="3847" width="6.625" style="420" customWidth="1"/>
    <col min="3848" max="3853" width="6.375" style="420" customWidth="1"/>
    <col min="3854" max="3854" width="6.25" style="420" customWidth="1"/>
    <col min="3855" max="3855" width="6.375" style="420" customWidth="1"/>
    <col min="3856" max="3856" width="17.625" style="420" customWidth="1"/>
    <col min="3857" max="3857" width="0" style="420" hidden="1" customWidth="1"/>
    <col min="3858" max="3864" width="4.375" style="420" customWidth="1"/>
    <col min="3865" max="3865" width="6.25" style="420" customWidth="1"/>
    <col min="3866" max="3883" width="4.375" style="420" customWidth="1"/>
    <col min="3884" max="4096" width="9" style="420"/>
    <col min="4097" max="4097" width="1.125" style="420" customWidth="1"/>
    <col min="4098" max="4098" width="3.625" style="420" customWidth="1"/>
    <col min="4099" max="4099" width="20.75" style="420" customWidth="1"/>
    <col min="4100" max="4100" width="6.625" style="420" customWidth="1"/>
    <col min="4101" max="4101" width="3.625" style="420" customWidth="1"/>
    <col min="4102" max="4102" width="6.125" style="420" customWidth="1"/>
    <col min="4103" max="4103" width="6.625" style="420" customWidth="1"/>
    <col min="4104" max="4109" width="6.375" style="420" customWidth="1"/>
    <col min="4110" max="4110" width="6.25" style="420" customWidth="1"/>
    <col min="4111" max="4111" width="6.375" style="420" customWidth="1"/>
    <col min="4112" max="4112" width="17.625" style="420" customWidth="1"/>
    <col min="4113" max="4113" width="0" style="420" hidden="1" customWidth="1"/>
    <col min="4114" max="4120" width="4.375" style="420" customWidth="1"/>
    <col min="4121" max="4121" width="6.25" style="420" customWidth="1"/>
    <col min="4122" max="4139" width="4.375" style="420" customWidth="1"/>
    <col min="4140" max="4352" width="9" style="420"/>
    <col min="4353" max="4353" width="1.125" style="420" customWidth="1"/>
    <col min="4354" max="4354" width="3.625" style="420" customWidth="1"/>
    <col min="4355" max="4355" width="20.75" style="420" customWidth="1"/>
    <col min="4356" max="4356" width="6.625" style="420" customWidth="1"/>
    <col min="4357" max="4357" width="3.625" style="420" customWidth="1"/>
    <col min="4358" max="4358" width="6.125" style="420" customWidth="1"/>
    <col min="4359" max="4359" width="6.625" style="420" customWidth="1"/>
    <col min="4360" max="4365" width="6.375" style="420" customWidth="1"/>
    <col min="4366" max="4366" width="6.25" style="420" customWidth="1"/>
    <col min="4367" max="4367" width="6.375" style="420" customWidth="1"/>
    <col min="4368" max="4368" width="17.625" style="420" customWidth="1"/>
    <col min="4369" max="4369" width="0" style="420" hidden="1" customWidth="1"/>
    <col min="4370" max="4376" width="4.375" style="420" customWidth="1"/>
    <col min="4377" max="4377" width="6.25" style="420" customWidth="1"/>
    <col min="4378" max="4395" width="4.375" style="420" customWidth="1"/>
    <col min="4396" max="4608" width="9" style="420"/>
    <col min="4609" max="4609" width="1.125" style="420" customWidth="1"/>
    <col min="4610" max="4610" width="3.625" style="420" customWidth="1"/>
    <col min="4611" max="4611" width="20.75" style="420" customWidth="1"/>
    <col min="4612" max="4612" width="6.625" style="420" customWidth="1"/>
    <col min="4613" max="4613" width="3.625" style="420" customWidth="1"/>
    <col min="4614" max="4614" width="6.125" style="420" customWidth="1"/>
    <col min="4615" max="4615" width="6.625" style="420" customWidth="1"/>
    <col min="4616" max="4621" width="6.375" style="420" customWidth="1"/>
    <col min="4622" max="4622" width="6.25" style="420" customWidth="1"/>
    <col min="4623" max="4623" width="6.375" style="420" customWidth="1"/>
    <col min="4624" max="4624" width="17.625" style="420" customWidth="1"/>
    <col min="4625" max="4625" width="0" style="420" hidden="1" customWidth="1"/>
    <col min="4626" max="4632" width="4.375" style="420" customWidth="1"/>
    <col min="4633" max="4633" width="6.25" style="420" customWidth="1"/>
    <col min="4634" max="4651" width="4.375" style="420" customWidth="1"/>
    <col min="4652" max="4864" width="9" style="420"/>
    <col min="4865" max="4865" width="1.125" style="420" customWidth="1"/>
    <col min="4866" max="4866" width="3.625" style="420" customWidth="1"/>
    <col min="4867" max="4867" width="20.75" style="420" customWidth="1"/>
    <col min="4868" max="4868" width="6.625" style="420" customWidth="1"/>
    <col min="4869" max="4869" width="3.625" style="420" customWidth="1"/>
    <col min="4870" max="4870" width="6.125" style="420" customWidth="1"/>
    <col min="4871" max="4871" width="6.625" style="420" customWidth="1"/>
    <col min="4872" max="4877" width="6.375" style="420" customWidth="1"/>
    <col min="4878" max="4878" width="6.25" style="420" customWidth="1"/>
    <col min="4879" max="4879" width="6.375" style="420" customWidth="1"/>
    <col min="4880" max="4880" width="17.625" style="420" customWidth="1"/>
    <col min="4881" max="4881" width="0" style="420" hidden="1" customWidth="1"/>
    <col min="4882" max="4888" width="4.375" style="420" customWidth="1"/>
    <col min="4889" max="4889" width="6.25" style="420" customWidth="1"/>
    <col min="4890" max="4907" width="4.375" style="420" customWidth="1"/>
    <col min="4908" max="5120" width="9" style="420"/>
    <col min="5121" max="5121" width="1.125" style="420" customWidth="1"/>
    <col min="5122" max="5122" width="3.625" style="420" customWidth="1"/>
    <col min="5123" max="5123" width="20.75" style="420" customWidth="1"/>
    <col min="5124" max="5124" width="6.625" style="420" customWidth="1"/>
    <col min="5125" max="5125" width="3.625" style="420" customWidth="1"/>
    <col min="5126" max="5126" width="6.125" style="420" customWidth="1"/>
    <col min="5127" max="5127" width="6.625" style="420" customWidth="1"/>
    <col min="5128" max="5133" width="6.375" style="420" customWidth="1"/>
    <col min="5134" max="5134" width="6.25" style="420" customWidth="1"/>
    <col min="5135" max="5135" width="6.375" style="420" customWidth="1"/>
    <col min="5136" max="5136" width="17.625" style="420" customWidth="1"/>
    <col min="5137" max="5137" width="0" style="420" hidden="1" customWidth="1"/>
    <col min="5138" max="5144" width="4.375" style="420" customWidth="1"/>
    <col min="5145" max="5145" width="6.25" style="420" customWidth="1"/>
    <col min="5146" max="5163" width="4.375" style="420" customWidth="1"/>
    <col min="5164" max="5376" width="9" style="420"/>
    <col min="5377" max="5377" width="1.125" style="420" customWidth="1"/>
    <col min="5378" max="5378" width="3.625" style="420" customWidth="1"/>
    <col min="5379" max="5379" width="20.75" style="420" customWidth="1"/>
    <col min="5380" max="5380" width="6.625" style="420" customWidth="1"/>
    <col min="5381" max="5381" width="3.625" style="420" customWidth="1"/>
    <col min="5382" max="5382" width="6.125" style="420" customWidth="1"/>
    <col min="5383" max="5383" width="6.625" style="420" customWidth="1"/>
    <col min="5384" max="5389" width="6.375" style="420" customWidth="1"/>
    <col min="5390" max="5390" width="6.25" style="420" customWidth="1"/>
    <col min="5391" max="5391" width="6.375" style="420" customWidth="1"/>
    <col min="5392" max="5392" width="17.625" style="420" customWidth="1"/>
    <col min="5393" max="5393" width="0" style="420" hidden="1" customWidth="1"/>
    <col min="5394" max="5400" width="4.375" style="420" customWidth="1"/>
    <col min="5401" max="5401" width="6.25" style="420" customWidth="1"/>
    <col min="5402" max="5419" width="4.375" style="420" customWidth="1"/>
    <col min="5420" max="5632" width="9" style="420"/>
    <col min="5633" max="5633" width="1.125" style="420" customWidth="1"/>
    <col min="5634" max="5634" width="3.625" style="420" customWidth="1"/>
    <col min="5635" max="5635" width="20.75" style="420" customWidth="1"/>
    <col min="5636" max="5636" width="6.625" style="420" customWidth="1"/>
    <col min="5637" max="5637" width="3.625" style="420" customWidth="1"/>
    <col min="5638" max="5638" width="6.125" style="420" customWidth="1"/>
    <col min="5639" max="5639" width="6.625" style="420" customWidth="1"/>
    <col min="5640" max="5645" width="6.375" style="420" customWidth="1"/>
    <col min="5646" max="5646" width="6.25" style="420" customWidth="1"/>
    <col min="5647" max="5647" width="6.375" style="420" customWidth="1"/>
    <col min="5648" max="5648" width="17.625" style="420" customWidth="1"/>
    <col min="5649" max="5649" width="0" style="420" hidden="1" customWidth="1"/>
    <col min="5650" max="5656" width="4.375" style="420" customWidth="1"/>
    <col min="5657" max="5657" width="6.25" style="420" customWidth="1"/>
    <col min="5658" max="5675" width="4.375" style="420" customWidth="1"/>
    <col min="5676" max="5888" width="9" style="420"/>
    <col min="5889" max="5889" width="1.125" style="420" customWidth="1"/>
    <col min="5890" max="5890" width="3.625" style="420" customWidth="1"/>
    <col min="5891" max="5891" width="20.75" style="420" customWidth="1"/>
    <col min="5892" max="5892" width="6.625" style="420" customWidth="1"/>
    <col min="5893" max="5893" width="3.625" style="420" customWidth="1"/>
    <col min="5894" max="5894" width="6.125" style="420" customWidth="1"/>
    <col min="5895" max="5895" width="6.625" style="420" customWidth="1"/>
    <col min="5896" max="5901" width="6.375" style="420" customWidth="1"/>
    <col min="5902" max="5902" width="6.25" style="420" customWidth="1"/>
    <col min="5903" max="5903" width="6.375" style="420" customWidth="1"/>
    <col min="5904" max="5904" width="17.625" style="420" customWidth="1"/>
    <col min="5905" max="5905" width="0" style="420" hidden="1" customWidth="1"/>
    <col min="5906" max="5912" width="4.375" style="420" customWidth="1"/>
    <col min="5913" max="5913" width="6.25" style="420" customWidth="1"/>
    <col min="5914" max="5931" width="4.375" style="420" customWidth="1"/>
    <col min="5932" max="6144" width="9" style="420"/>
    <col min="6145" max="6145" width="1.125" style="420" customWidth="1"/>
    <col min="6146" max="6146" width="3.625" style="420" customWidth="1"/>
    <col min="6147" max="6147" width="20.75" style="420" customWidth="1"/>
    <col min="6148" max="6148" width="6.625" style="420" customWidth="1"/>
    <col min="6149" max="6149" width="3.625" style="420" customWidth="1"/>
    <col min="6150" max="6150" width="6.125" style="420" customWidth="1"/>
    <col min="6151" max="6151" width="6.625" style="420" customWidth="1"/>
    <col min="6152" max="6157" width="6.375" style="420" customWidth="1"/>
    <col min="6158" max="6158" width="6.25" style="420" customWidth="1"/>
    <col min="6159" max="6159" width="6.375" style="420" customWidth="1"/>
    <col min="6160" max="6160" width="17.625" style="420" customWidth="1"/>
    <col min="6161" max="6161" width="0" style="420" hidden="1" customWidth="1"/>
    <col min="6162" max="6168" width="4.375" style="420" customWidth="1"/>
    <col min="6169" max="6169" width="6.25" style="420" customWidth="1"/>
    <col min="6170" max="6187" width="4.375" style="420" customWidth="1"/>
    <col min="6188" max="6400" width="9" style="420"/>
    <col min="6401" max="6401" width="1.125" style="420" customWidth="1"/>
    <col min="6402" max="6402" width="3.625" style="420" customWidth="1"/>
    <col min="6403" max="6403" width="20.75" style="420" customWidth="1"/>
    <col min="6404" max="6404" width="6.625" style="420" customWidth="1"/>
    <col min="6405" max="6405" width="3.625" style="420" customWidth="1"/>
    <col min="6406" max="6406" width="6.125" style="420" customWidth="1"/>
    <col min="6407" max="6407" width="6.625" style="420" customWidth="1"/>
    <col min="6408" max="6413" width="6.375" style="420" customWidth="1"/>
    <col min="6414" max="6414" width="6.25" style="420" customWidth="1"/>
    <col min="6415" max="6415" width="6.375" style="420" customWidth="1"/>
    <col min="6416" max="6416" width="17.625" style="420" customWidth="1"/>
    <col min="6417" max="6417" width="0" style="420" hidden="1" customWidth="1"/>
    <col min="6418" max="6424" width="4.375" style="420" customWidth="1"/>
    <col min="6425" max="6425" width="6.25" style="420" customWidth="1"/>
    <col min="6426" max="6443" width="4.375" style="420" customWidth="1"/>
    <col min="6444" max="6656" width="9" style="420"/>
    <col min="6657" max="6657" width="1.125" style="420" customWidth="1"/>
    <col min="6658" max="6658" width="3.625" style="420" customWidth="1"/>
    <col min="6659" max="6659" width="20.75" style="420" customWidth="1"/>
    <col min="6660" max="6660" width="6.625" style="420" customWidth="1"/>
    <col min="6661" max="6661" width="3.625" style="420" customWidth="1"/>
    <col min="6662" max="6662" width="6.125" style="420" customWidth="1"/>
    <col min="6663" max="6663" width="6.625" style="420" customWidth="1"/>
    <col min="6664" max="6669" width="6.375" style="420" customWidth="1"/>
    <col min="6670" max="6670" width="6.25" style="420" customWidth="1"/>
    <col min="6671" max="6671" width="6.375" style="420" customWidth="1"/>
    <col min="6672" max="6672" width="17.625" style="420" customWidth="1"/>
    <col min="6673" max="6673" width="0" style="420" hidden="1" customWidth="1"/>
    <col min="6674" max="6680" width="4.375" style="420" customWidth="1"/>
    <col min="6681" max="6681" width="6.25" style="420" customWidth="1"/>
    <col min="6682" max="6699" width="4.375" style="420" customWidth="1"/>
    <col min="6700" max="6912" width="9" style="420"/>
    <col min="6913" max="6913" width="1.125" style="420" customWidth="1"/>
    <col min="6914" max="6914" width="3.625" style="420" customWidth="1"/>
    <col min="6915" max="6915" width="20.75" style="420" customWidth="1"/>
    <col min="6916" max="6916" width="6.625" style="420" customWidth="1"/>
    <col min="6917" max="6917" width="3.625" style="420" customWidth="1"/>
    <col min="6918" max="6918" width="6.125" style="420" customWidth="1"/>
    <col min="6919" max="6919" width="6.625" style="420" customWidth="1"/>
    <col min="6920" max="6925" width="6.375" style="420" customWidth="1"/>
    <col min="6926" max="6926" width="6.25" style="420" customWidth="1"/>
    <col min="6927" max="6927" width="6.375" style="420" customWidth="1"/>
    <col min="6928" max="6928" width="17.625" style="420" customWidth="1"/>
    <col min="6929" max="6929" width="0" style="420" hidden="1" customWidth="1"/>
    <col min="6930" max="6936" width="4.375" style="420" customWidth="1"/>
    <col min="6937" max="6937" width="6.25" style="420" customWidth="1"/>
    <col min="6938" max="6955" width="4.375" style="420" customWidth="1"/>
    <col min="6956" max="7168" width="9" style="420"/>
    <col min="7169" max="7169" width="1.125" style="420" customWidth="1"/>
    <col min="7170" max="7170" width="3.625" style="420" customWidth="1"/>
    <col min="7171" max="7171" width="20.75" style="420" customWidth="1"/>
    <col min="7172" max="7172" width="6.625" style="420" customWidth="1"/>
    <col min="7173" max="7173" width="3.625" style="420" customWidth="1"/>
    <col min="7174" max="7174" width="6.125" style="420" customWidth="1"/>
    <col min="7175" max="7175" width="6.625" style="420" customWidth="1"/>
    <col min="7176" max="7181" width="6.375" style="420" customWidth="1"/>
    <col min="7182" max="7182" width="6.25" style="420" customWidth="1"/>
    <col min="7183" max="7183" width="6.375" style="420" customWidth="1"/>
    <col min="7184" max="7184" width="17.625" style="420" customWidth="1"/>
    <col min="7185" max="7185" width="0" style="420" hidden="1" customWidth="1"/>
    <col min="7186" max="7192" width="4.375" style="420" customWidth="1"/>
    <col min="7193" max="7193" width="6.25" style="420" customWidth="1"/>
    <col min="7194" max="7211" width="4.375" style="420" customWidth="1"/>
    <col min="7212" max="7424" width="9" style="420"/>
    <col min="7425" max="7425" width="1.125" style="420" customWidth="1"/>
    <col min="7426" max="7426" width="3.625" style="420" customWidth="1"/>
    <col min="7427" max="7427" width="20.75" style="420" customWidth="1"/>
    <col min="7428" max="7428" width="6.625" style="420" customWidth="1"/>
    <col min="7429" max="7429" width="3.625" style="420" customWidth="1"/>
    <col min="7430" max="7430" width="6.125" style="420" customWidth="1"/>
    <col min="7431" max="7431" width="6.625" style="420" customWidth="1"/>
    <col min="7432" max="7437" width="6.375" style="420" customWidth="1"/>
    <col min="7438" max="7438" width="6.25" style="420" customWidth="1"/>
    <col min="7439" max="7439" width="6.375" style="420" customWidth="1"/>
    <col min="7440" max="7440" width="17.625" style="420" customWidth="1"/>
    <col min="7441" max="7441" width="0" style="420" hidden="1" customWidth="1"/>
    <col min="7442" max="7448" width="4.375" style="420" customWidth="1"/>
    <col min="7449" max="7449" width="6.25" style="420" customWidth="1"/>
    <col min="7450" max="7467" width="4.375" style="420" customWidth="1"/>
    <col min="7468" max="7680" width="9" style="420"/>
    <col min="7681" max="7681" width="1.125" style="420" customWidth="1"/>
    <col min="7682" max="7682" width="3.625" style="420" customWidth="1"/>
    <col min="7683" max="7683" width="20.75" style="420" customWidth="1"/>
    <col min="7684" max="7684" width="6.625" style="420" customWidth="1"/>
    <col min="7685" max="7685" width="3.625" style="420" customWidth="1"/>
    <col min="7686" max="7686" width="6.125" style="420" customWidth="1"/>
    <col min="7687" max="7687" width="6.625" style="420" customWidth="1"/>
    <col min="7688" max="7693" width="6.375" style="420" customWidth="1"/>
    <col min="7694" max="7694" width="6.25" style="420" customWidth="1"/>
    <col min="7695" max="7695" width="6.375" style="420" customWidth="1"/>
    <col min="7696" max="7696" width="17.625" style="420" customWidth="1"/>
    <col min="7697" max="7697" width="0" style="420" hidden="1" customWidth="1"/>
    <col min="7698" max="7704" width="4.375" style="420" customWidth="1"/>
    <col min="7705" max="7705" width="6.25" style="420" customWidth="1"/>
    <col min="7706" max="7723" width="4.375" style="420" customWidth="1"/>
    <col min="7724" max="7936" width="9" style="420"/>
    <col min="7937" max="7937" width="1.125" style="420" customWidth="1"/>
    <col min="7938" max="7938" width="3.625" style="420" customWidth="1"/>
    <col min="7939" max="7939" width="20.75" style="420" customWidth="1"/>
    <col min="7940" max="7940" width="6.625" style="420" customWidth="1"/>
    <col min="7941" max="7941" width="3.625" style="420" customWidth="1"/>
    <col min="7942" max="7942" width="6.125" style="420" customWidth="1"/>
    <col min="7943" max="7943" width="6.625" style="420" customWidth="1"/>
    <col min="7944" max="7949" width="6.375" style="420" customWidth="1"/>
    <col min="7950" max="7950" width="6.25" style="420" customWidth="1"/>
    <col min="7951" max="7951" width="6.375" style="420" customWidth="1"/>
    <col min="7952" max="7952" width="17.625" style="420" customWidth="1"/>
    <col min="7953" max="7953" width="0" style="420" hidden="1" customWidth="1"/>
    <col min="7954" max="7960" width="4.375" style="420" customWidth="1"/>
    <col min="7961" max="7961" width="6.25" style="420" customWidth="1"/>
    <col min="7962" max="7979" width="4.375" style="420" customWidth="1"/>
    <col min="7980" max="8192" width="9" style="420"/>
    <col min="8193" max="8193" width="1.125" style="420" customWidth="1"/>
    <col min="8194" max="8194" width="3.625" style="420" customWidth="1"/>
    <col min="8195" max="8195" width="20.75" style="420" customWidth="1"/>
    <col min="8196" max="8196" width="6.625" style="420" customWidth="1"/>
    <col min="8197" max="8197" width="3.625" style="420" customWidth="1"/>
    <col min="8198" max="8198" width="6.125" style="420" customWidth="1"/>
    <col min="8199" max="8199" width="6.625" style="420" customWidth="1"/>
    <col min="8200" max="8205" width="6.375" style="420" customWidth="1"/>
    <col min="8206" max="8206" width="6.25" style="420" customWidth="1"/>
    <col min="8207" max="8207" width="6.375" style="420" customWidth="1"/>
    <col min="8208" max="8208" width="17.625" style="420" customWidth="1"/>
    <col min="8209" max="8209" width="0" style="420" hidden="1" customWidth="1"/>
    <col min="8210" max="8216" width="4.375" style="420" customWidth="1"/>
    <col min="8217" max="8217" width="6.25" style="420" customWidth="1"/>
    <col min="8218" max="8235" width="4.375" style="420" customWidth="1"/>
    <col min="8236" max="8448" width="9" style="420"/>
    <col min="8449" max="8449" width="1.125" style="420" customWidth="1"/>
    <col min="8450" max="8450" width="3.625" style="420" customWidth="1"/>
    <col min="8451" max="8451" width="20.75" style="420" customWidth="1"/>
    <col min="8452" max="8452" width="6.625" style="420" customWidth="1"/>
    <col min="8453" max="8453" width="3.625" style="420" customWidth="1"/>
    <col min="8454" max="8454" width="6.125" style="420" customWidth="1"/>
    <col min="8455" max="8455" width="6.625" style="420" customWidth="1"/>
    <col min="8456" max="8461" width="6.375" style="420" customWidth="1"/>
    <col min="8462" max="8462" width="6.25" style="420" customWidth="1"/>
    <col min="8463" max="8463" width="6.375" style="420" customWidth="1"/>
    <col min="8464" max="8464" width="17.625" style="420" customWidth="1"/>
    <col min="8465" max="8465" width="0" style="420" hidden="1" customWidth="1"/>
    <col min="8466" max="8472" width="4.375" style="420" customWidth="1"/>
    <col min="8473" max="8473" width="6.25" style="420" customWidth="1"/>
    <col min="8474" max="8491" width="4.375" style="420" customWidth="1"/>
    <col min="8492" max="8704" width="9" style="420"/>
    <col min="8705" max="8705" width="1.125" style="420" customWidth="1"/>
    <col min="8706" max="8706" width="3.625" style="420" customWidth="1"/>
    <col min="8707" max="8707" width="20.75" style="420" customWidth="1"/>
    <col min="8708" max="8708" width="6.625" style="420" customWidth="1"/>
    <col min="8709" max="8709" width="3.625" style="420" customWidth="1"/>
    <col min="8710" max="8710" width="6.125" style="420" customWidth="1"/>
    <col min="8711" max="8711" width="6.625" style="420" customWidth="1"/>
    <col min="8712" max="8717" width="6.375" style="420" customWidth="1"/>
    <col min="8718" max="8718" width="6.25" style="420" customWidth="1"/>
    <col min="8719" max="8719" width="6.375" style="420" customWidth="1"/>
    <col min="8720" max="8720" width="17.625" style="420" customWidth="1"/>
    <col min="8721" max="8721" width="0" style="420" hidden="1" customWidth="1"/>
    <col min="8722" max="8728" width="4.375" style="420" customWidth="1"/>
    <col min="8729" max="8729" width="6.25" style="420" customWidth="1"/>
    <col min="8730" max="8747" width="4.375" style="420" customWidth="1"/>
    <col min="8748" max="8960" width="9" style="420"/>
    <col min="8961" max="8961" width="1.125" style="420" customWidth="1"/>
    <col min="8962" max="8962" width="3.625" style="420" customWidth="1"/>
    <col min="8963" max="8963" width="20.75" style="420" customWidth="1"/>
    <col min="8964" max="8964" width="6.625" style="420" customWidth="1"/>
    <col min="8965" max="8965" width="3.625" style="420" customWidth="1"/>
    <col min="8966" max="8966" width="6.125" style="420" customWidth="1"/>
    <col min="8967" max="8967" width="6.625" style="420" customWidth="1"/>
    <col min="8968" max="8973" width="6.375" style="420" customWidth="1"/>
    <col min="8974" max="8974" width="6.25" style="420" customWidth="1"/>
    <col min="8975" max="8975" width="6.375" style="420" customWidth="1"/>
    <col min="8976" max="8976" width="17.625" style="420" customWidth="1"/>
    <col min="8977" max="8977" width="0" style="420" hidden="1" customWidth="1"/>
    <col min="8978" max="8984" width="4.375" style="420" customWidth="1"/>
    <col min="8985" max="8985" width="6.25" style="420" customWidth="1"/>
    <col min="8986" max="9003" width="4.375" style="420" customWidth="1"/>
    <col min="9004" max="9216" width="9" style="420"/>
    <col min="9217" max="9217" width="1.125" style="420" customWidth="1"/>
    <col min="9218" max="9218" width="3.625" style="420" customWidth="1"/>
    <col min="9219" max="9219" width="20.75" style="420" customWidth="1"/>
    <col min="9220" max="9220" width="6.625" style="420" customWidth="1"/>
    <col min="9221" max="9221" width="3.625" style="420" customWidth="1"/>
    <col min="9222" max="9222" width="6.125" style="420" customWidth="1"/>
    <col min="9223" max="9223" width="6.625" style="420" customWidth="1"/>
    <col min="9224" max="9229" width="6.375" style="420" customWidth="1"/>
    <col min="9230" max="9230" width="6.25" style="420" customWidth="1"/>
    <col min="9231" max="9231" width="6.375" style="420" customWidth="1"/>
    <col min="9232" max="9232" width="17.625" style="420" customWidth="1"/>
    <col min="9233" max="9233" width="0" style="420" hidden="1" customWidth="1"/>
    <col min="9234" max="9240" width="4.375" style="420" customWidth="1"/>
    <col min="9241" max="9241" width="6.25" style="420" customWidth="1"/>
    <col min="9242" max="9259" width="4.375" style="420" customWidth="1"/>
    <col min="9260" max="9472" width="9" style="420"/>
    <col min="9473" max="9473" width="1.125" style="420" customWidth="1"/>
    <col min="9474" max="9474" width="3.625" style="420" customWidth="1"/>
    <col min="9475" max="9475" width="20.75" style="420" customWidth="1"/>
    <col min="9476" max="9476" width="6.625" style="420" customWidth="1"/>
    <col min="9477" max="9477" width="3.625" style="420" customWidth="1"/>
    <col min="9478" max="9478" width="6.125" style="420" customWidth="1"/>
    <col min="9479" max="9479" width="6.625" style="420" customWidth="1"/>
    <col min="9480" max="9485" width="6.375" style="420" customWidth="1"/>
    <col min="9486" max="9486" width="6.25" style="420" customWidth="1"/>
    <col min="9487" max="9487" width="6.375" style="420" customWidth="1"/>
    <col min="9488" max="9488" width="17.625" style="420" customWidth="1"/>
    <col min="9489" max="9489" width="0" style="420" hidden="1" customWidth="1"/>
    <col min="9490" max="9496" width="4.375" style="420" customWidth="1"/>
    <col min="9497" max="9497" width="6.25" style="420" customWidth="1"/>
    <col min="9498" max="9515" width="4.375" style="420" customWidth="1"/>
    <col min="9516" max="9728" width="9" style="420"/>
    <col min="9729" max="9729" width="1.125" style="420" customWidth="1"/>
    <col min="9730" max="9730" width="3.625" style="420" customWidth="1"/>
    <col min="9731" max="9731" width="20.75" style="420" customWidth="1"/>
    <col min="9732" max="9732" width="6.625" style="420" customWidth="1"/>
    <col min="9733" max="9733" width="3.625" style="420" customWidth="1"/>
    <col min="9734" max="9734" width="6.125" style="420" customWidth="1"/>
    <col min="9735" max="9735" width="6.625" style="420" customWidth="1"/>
    <col min="9736" max="9741" width="6.375" style="420" customWidth="1"/>
    <col min="9742" max="9742" width="6.25" style="420" customWidth="1"/>
    <col min="9743" max="9743" width="6.375" style="420" customWidth="1"/>
    <col min="9744" max="9744" width="17.625" style="420" customWidth="1"/>
    <col min="9745" max="9745" width="0" style="420" hidden="1" customWidth="1"/>
    <col min="9746" max="9752" width="4.375" style="420" customWidth="1"/>
    <col min="9753" max="9753" width="6.25" style="420" customWidth="1"/>
    <col min="9754" max="9771" width="4.375" style="420" customWidth="1"/>
    <col min="9772" max="9984" width="9" style="420"/>
    <col min="9985" max="9985" width="1.125" style="420" customWidth="1"/>
    <col min="9986" max="9986" width="3.625" style="420" customWidth="1"/>
    <col min="9987" max="9987" width="20.75" style="420" customWidth="1"/>
    <col min="9988" max="9988" width="6.625" style="420" customWidth="1"/>
    <col min="9989" max="9989" width="3.625" style="420" customWidth="1"/>
    <col min="9990" max="9990" width="6.125" style="420" customWidth="1"/>
    <col min="9991" max="9991" width="6.625" style="420" customWidth="1"/>
    <col min="9992" max="9997" width="6.375" style="420" customWidth="1"/>
    <col min="9998" max="9998" width="6.25" style="420" customWidth="1"/>
    <col min="9999" max="9999" width="6.375" style="420" customWidth="1"/>
    <col min="10000" max="10000" width="17.625" style="420" customWidth="1"/>
    <col min="10001" max="10001" width="0" style="420" hidden="1" customWidth="1"/>
    <col min="10002" max="10008" width="4.375" style="420" customWidth="1"/>
    <col min="10009" max="10009" width="6.25" style="420" customWidth="1"/>
    <col min="10010" max="10027" width="4.375" style="420" customWidth="1"/>
    <col min="10028" max="10240" width="9" style="420"/>
    <col min="10241" max="10241" width="1.125" style="420" customWidth="1"/>
    <col min="10242" max="10242" width="3.625" style="420" customWidth="1"/>
    <col min="10243" max="10243" width="20.75" style="420" customWidth="1"/>
    <col min="10244" max="10244" width="6.625" style="420" customWidth="1"/>
    <col min="10245" max="10245" width="3.625" style="420" customWidth="1"/>
    <col min="10246" max="10246" width="6.125" style="420" customWidth="1"/>
    <col min="10247" max="10247" width="6.625" style="420" customWidth="1"/>
    <col min="10248" max="10253" width="6.375" style="420" customWidth="1"/>
    <col min="10254" max="10254" width="6.25" style="420" customWidth="1"/>
    <col min="10255" max="10255" width="6.375" style="420" customWidth="1"/>
    <col min="10256" max="10256" width="17.625" style="420" customWidth="1"/>
    <col min="10257" max="10257" width="0" style="420" hidden="1" customWidth="1"/>
    <col min="10258" max="10264" width="4.375" style="420" customWidth="1"/>
    <col min="10265" max="10265" width="6.25" style="420" customWidth="1"/>
    <col min="10266" max="10283" width="4.375" style="420" customWidth="1"/>
    <col min="10284" max="10496" width="9" style="420"/>
    <col min="10497" max="10497" width="1.125" style="420" customWidth="1"/>
    <col min="10498" max="10498" width="3.625" style="420" customWidth="1"/>
    <col min="10499" max="10499" width="20.75" style="420" customWidth="1"/>
    <col min="10500" max="10500" width="6.625" style="420" customWidth="1"/>
    <col min="10501" max="10501" width="3.625" style="420" customWidth="1"/>
    <col min="10502" max="10502" width="6.125" style="420" customWidth="1"/>
    <col min="10503" max="10503" width="6.625" style="420" customWidth="1"/>
    <col min="10504" max="10509" width="6.375" style="420" customWidth="1"/>
    <col min="10510" max="10510" width="6.25" style="420" customWidth="1"/>
    <col min="10511" max="10511" width="6.375" style="420" customWidth="1"/>
    <col min="10512" max="10512" width="17.625" style="420" customWidth="1"/>
    <col min="10513" max="10513" width="0" style="420" hidden="1" customWidth="1"/>
    <col min="10514" max="10520" width="4.375" style="420" customWidth="1"/>
    <col min="10521" max="10521" width="6.25" style="420" customWidth="1"/>
    <col min="10522" max="10539" width="4.375" style="420" customWidth="1"/>
    <col min="10540" max="10752" width="9" style="420"/>
    <col min="10753" max="10753" width="1.125" style="420" customWidth="1"/>
    <col min="10754" max="10754" width="3.625" style="420" customWidth="1"/>
    <col min="10755" max="10755" width="20.75" style="420" customWidth="1"/>
    <col min="10756" max="10756" width="6.625" style="420" customWidth="1"/>
    <col min="10757" max="10757" width="3.625" style="420" customWidth="1"/>
    <col min="10758" max="10758" width="6.125" style="420" customWidth="1"/>
    <col min="10759" max="10759" width="6.625" style="420" customWidth="1"/>
    <col min="10760" max="10765" width="6.375" style="420" customWidth="1"/>
    <col min="10766" max="10766" width="6.25" style="420" customWidth="1"/>
    <col min="10767" max="10767" width="6.375" style="420" customWidth="1"/>
    <col min="10768" max="10768" width="17.625" style="420" customWidth="1"/>
    <col min="10769" max="10769" width="0" style="420" hidden="1" customWidth="1"/>
    <col min="10770" max="10776" width="4.375" style="420" customWidth="1"/>
    <col min="10777" max="10777" width="6.25" style="420" customWidth="1"/>
    <col min="10778" max="10795" width="4.375" style="420" customWidth="1"/>
    <col min="10796" max="11008" width="9" style="420"/>
    <col min="11009" max="11009" width="1.125" style="420" customWidth="1"/>
    <col min="11010" max="11010" width="3.625" style="420" customWidth="1"/>
    <col min="11011" max="11011" width="20.75" style="420" customWidth="1"/>
    <col min="11012" max="11012" width="6.625" style="420" customWidth="1"/>
    <col min="11013" max="11013" width="3.625" style="420" customWidth="1"/>
    <col min="11014" max="11014" width="6.125" style="420" customWidth="1"/>
    <col min="11015" max="11015" width="6.625" style="420" customWidth="1"/>
    <col min="11016" max="11021" width="6.375" style="420" customWidth="1"/>
    <col min="11022" max="11022" width="6.25" style="420" customWidth="1"/>
    <col min="11023" max="11023" width="6.375" style="420" customWidth="1"/>
    <col min="11024" max="11024" width="17.625" style="420" customWidth="1"/>
    <col min="11025" max="11025" width="0" style="420" hidden="1" customWidth="1"/>
    <col min="11026" max="11032" width="4.375" style="420" customWidth="1"/>
    <col min="11033" max="11033" width="6.25" style="420" customWidth="1"/>
    <col min="11034" max="11051" width="4.375" style="420" customWidth="1"/>
    <col min="11052" max="11264" width="9" style="420"/>
    <col min="11265" max="11265" width="1.125" style="420" customWidth="1"/>
    <col min="11266" max="11266" width="3.625" style="420" customWidth="1"/>
    <col min="11267" max="11267" width="20.75" style="420" customWidth="1"/>
    <col min="11268" max="11268" width="6.625" style="420" customWidth="1"/>
    <col min="11269" max="11269" width="3.625" style="420" customWidth="1"/>
    <col min="11270" max="11270" width="6.125" style="420" customWidth="1"/>
    <col min="11271" max="11271" width="6.625" style="420" customWidth="1"/>
    <col min="11272" max="11277" width="6.375" style="420" customWidth="1"/>
    <col min="11278" max="11278" width="6.25" style="420" customWidth="1"/>
    <col min="11279" max="11279" width="6.375" style="420" customWidth="1"/>
    <col min="11280" max="11280" width="17.625" style="420" customWidth="1"/>
    <col min="11281" max="11281" width="0" style="420" hidden="1" customWidth="1"/>
    <col min="11282" max="11288" width="4.375" style="420" customWidth="1"/>
    <col min="11289" max="11289" width="6.25" style="420" customWidth="1"/>
    <col min="11290" max="11307" width="4.375" style="420" customWidth="1"/>
    <col min="11308" max="11520" width="9" style="420"/>
    <col min="11521" max="11521" width="1.125" style="420" customWidth="1"/>
    <col min="11522" max="11522" width="3.625" style="420" customWidth="1"/>
    <col min="11523" max="11523" width="20.75" style="420" customWidth="1"/>
    <col min="11524" max="11524" width="6.625" style="420" customWidth="1"/>
    <col min="11525" max="11525" width="3.625" style="420" customWidth="1"/>
    <col min="11526" max="11526" width="6.125" style="420" customWidth="1"/>
    <col min="11527" max="11527" width="6.625" style="420" customWidth="1"/>
    <col min="11528" max="11533" width="6.375" style="420" customWidth="1"/>
    <col min="11534" max="11534" width="6.25" style="420" customWidth="1"/>
    <col min="11535" max="11535" width="6.375" style="420" customWidth="1"/>
    <col min="11536" max="11536" width="17.625" style="420" customWidth="1"/>
    <col min="11537" max="11537" width="0" style="420" hidden="1" customWidth="1"/>
    <col min="11538" max="11544" width="4.375" style="420" customWidth="1"/>
    <col min="11545" max="11545" width="6.25" style="420" customWidth="1"/>
    <col min="11546" max="11563" width="4.375" style="420" customWidth="1"/>
    <col min="11564" max="11776" width="9" style="420"/>
    <col min="11777" max="11777" width="1.125" style="420" customWidth="1"/>
    <col min="11778" max="11778" width="3.625" style="420" customWidth="1"/>
    <col min="11779" max="11779" width="20.75" style="420" customWidth="1"/>
    <col min="11780" max="11780" width="6.625" style="420" customWidth="1"/>
    <col min="11781" max="11781" width="3.625" style="420" customWidth="1"/>
    <col min="11782" max="11782" width="6.125" style="420" customWidth="1"/>
    <col min="11783" max="11783" width="6.625" style="420" customWidth="1"/>
    <col min="11784" max="11789" width="6.375" style="420" customWidth="1"/>
    <col min="11790" max="11790" width="6.25" style="420" customWidth="1"/>
    <col min="11791" max="11791" width="6.375" style="420" customWidth="1"/>
    <col min="11792" max="11792" width="17.625" style="420" customWidth="1"/>
    <col min="11793" max="11793" width="0" style="420" hidden="1" customWidth="1"/>
    <col min="11794" max="11800" width="4.375" style="420" customWidth="1"/>
    <col min="11801" max="11801" width="6.25" style="420" customWidth="1"/>
    <col min="11802" max="11819" width="4.375" style="420" customWidth="1"/>
    <col min="11820" max="12032" width="9" style="420"/>
    <col min="12033" max="12033" width="1.125" style="420" customWidth="1"/>
    <col min="12034" max="12034" width="3.625" style="420" customWidth="1"/>
    <col min="12035" max="12035" width="20.75" style="420" customWidth="1"/>
    <col min="12036" max="12036" width="6.625" style="420" customWidth="1"/>
    <col min="12037" max="12037" width="3.625" style="420" customWidth="1"/>
    <col min="12038" max="12038" width="6.125" style="420" customWidth="1"/>
    <col min="12039" max="12039" width="6.625" style="420" customWidth="1"/>
    <col min="12040" max="12045" width="6.375" style="420" customWidth="1"/>
    <col min="12046" max="12046" width="6.25" style="420" customWidth="1"/>
    <col min="12047" max="12047" width="6.375" style="420" customWidth="1"/>
    <col min="12048" max="12048" width="17.625" style="420" customWidth="1"/>
    <col min="12049" max="12049" width="0" style="420" hidden="1" customWidth="1"/>
    <col min="12050" max="12056" width="4.375" style="420" customWidth="1"/>
    <col min="12057" max="12057" width="6.25" style="420" customWidth="1"/>
    <col min="12058" max="12075" width="4.375" style="420" customWidth="1"/>
    <col min="12076" max="12288" width="9" style="420"/>
    <col min="12289" max="12289" width="1.125" style="420" customWidth="1"/>
    <col min="12290" max="12290" width="3.625" style="420" customWidth="1"/>
    <col min="12291" max="12291" width="20.75" style="420" customWidth="1"/>
    <col min="12292" max="12292" width="6.625" style="420" customWidth="1"/>
    <col min="12293" max="12293" width="3.625" style="420" customWidth="1"/>
    <col min="12294" max="12294" width="6.125" style="420" customWidth="1"/>
    <col min="12295" max="12295" width="6.625" style="420" customWidth="1"/>
    <col min="12296" max="12301" width="6.375" style="420" customWidth="1"/>
    <col min="12302" max="12302" width="6.25" style="420" customWidth="1"/>
    <col min="12303" max="12303" width="6.375" style="420" customWidth="1"/>
    <col min="12304" max="12304" width="17.625" style="420" customWidth="1"/>
    <col min="12305" max="12305" width="0" style="420" hidden="1" customWidth="1"/>
    <col min="12306" max="12312" width="4.375" style="420" customWidth="1"/>
    <col min="12313" max="12313" width="6.25" style="420" customWidth="1"/>
    <col min="12314" max="12331" width="4.375" style="420" customWidth="1"/>
    <col min="12332" max="12544" width="9" style="420"/>
    <col min="12545" max="12545" width="1.125" style="420" customWidth="1"/>
    <col min="12546" max="12546" width="3.625" style="420" customWidth="1"/>
    <col min="12547" max="12547" width="20.75" style="420" customWidth="1"/>
    <col min="12548" max="12548" width="6.625" style="420" customWidth="1"/>
    <col min="12549" max="12549" width="3.625" style="420" customWidth="1"/>
    <col min="12550" max="12550" width="6.125" style="420" customWidth="1"/>
    <col min="12551" max="12551" width="6.625" style="420" customWidth="1"/>
    <col min="12552" max="12557" width="6.375" style="420" customWidth="1"/>
    <col min="12558" max="12558" width="6.25" style="420" customWidth="1"/>
    <col min="12559" max="12559" width="6.375" style="420" customWidth="1"/>
    <col min="12560" max="12560" width="17.625" style="420" customWidth="1"/>
    <col min="12561" max="12561" width="0" style="420" hidden="1" customWidth="1"/>
    <col min="12562" max="12568" width="4.375" style="420" customWidth="1"/>
    <col min="12569" max="12569" width="6.25" style="420" customWidth="1"/>
    <col min="12570" max="12587" width="4.375" style="420" customWidth="1"/>
    <col min="12588" max="12800" width="9" style="420"/>
    <col min="12801" max="12801" width="1.125" style="420" customWidth="1"/>
    <col min="12802" max="12802" width="3.625" style="420" customWidth="1"/>
    <col min="12803" max="12803" width="20.75" style="420" customWidth="1"/>
    <col min="12804" max="12804" width="6.625" style="420" customWidth="1"/>
    <col min="12805" max="12805" width="3.625" style="420" customWidth="1"/>
    <col min="12806" max="12806" width="6.125" style="420" customWidth="1"/>
    <col min="12807" max="12807" width="6.625" style="420" customWidth="1"/>
    <col min="12808" max="12813" width="6.375" style="420" customWidth="1"/>
    <col min="12814" max="12814" width="6.25" style="420" customWidth="1"/>
    <col min="12815" max="12815" width="6.375" style="420" customWidth="1"/>
    <col min="12816" max="12816" width="17.625" style="420" customWidth="1"/>
    <col min="12817" max="12817" width="0" style="420" hidden="1" customWidth="1"/>
    <col min="12818" max="12824" width="4.375" style="420" customWidth="1"/>
    <col min="12825" max="12825" width="6.25" style="420" customWidth="1"/>
    <col min="12826" max="12843" width="4.375" style="420" customWidth="1"/>
    <col min="12844" max="13056" width="9" style="420"/>
    <col min="13057" max="13057" width="1.125" style="420" customWidth="1"/>
    <col min="13058" max="13058" width="3.625" style="420" customWidth="1"/>
    <col min="13059" max="13059" width="20.75" style="420" customWidth="1"/>
    <col min="13060" max="13060" width="6.625" style="420" customWidth="1"/>
    <col min="13061" max="13061" width="3.625" style="420" customWidth="1"/>
    <col min="13062" max="13062" width="6.125" style="420" customWidth="1"/>
    <col min="13063" max="13063" width="6.625" style="420" customWidth="1"/>
    <col min="13064" max="13069" width="6.375" style="420" customWidth="1"/>
    <col min="13070" max="13070" width="6.25" style="420" customWidth="1"/>
    <col min="13071" max="13071" width="6.375" style="420" customWidth="1"/>
    <col min="13072" max="13072" width="17.625" style="420" customWidth="1"/>
    <col min="13073" max="13073" width="0" style="420" hidden="1" customWidth="1"/>
    <col min="13074" max="13080" width="4.375" style="420" customWidth="1"/>
    <col min="13081" max="13081" width="6.25" style="420" customWidth="1"/>
    <col min="13082" max="13099" width="4.375" style="420" customWidth="1"/>
    <col min="13100" max="13312" width="9" style="420"/>
    <col min="13313" max="13313" width="1.125" style="420" customWidth="1"/>
    <col min="13314" max="13314" width="3.625" style="420" customWidth="1"/>
    <col min="13315" max="13315" width="20.75" style="420" customWidth="1"/>
    <col min="13316" max="13316" width="6.625" style="420" customWidth="1"/>
    <col min="13317" max="13317" width="3.625" style="420" customWidth="1"/>
    <col min="13318" max="13318" width="6.125" style="420" customWidth="1"/>
    <col min="13319" max="13319" width="6.625" style="420" customWidth="1"/>
    <col min="13320" max="13325" width="6.375" style="420" customWidth="1"/>
    <col min="13326" max="13326" width="6.25" style="420" customWidth="1"/>
    <col min="13327" max="13327" width="6.375" style="420" customWidth="1"/>
    <col min="13328" max="13328" width="17.625" style="420" customWidth="1"/>
    <col min="13329" max="13329" width="0" style="420" hidden="1" customWidth="1"/>
    <col min="13330" max="13336" width="4.375" style="420" customWidth="1"/>
    <col min="13337" max="13337" width="6.25" style="420" customWidth="1"/>
    <col min="13338" max="13355" width="4.375" style="420" customWidth="1"/>
    <col min="13356" max="13568" width="9" style="420"/>
    <col min="13569" max="13569" width="1.125" style="420" customWidth="1"/>
    <col min="13570" max="13570" width="3.625" style="420" customWidth="1"/>
    <col min="13571" max="13571" width="20.75" style="420" customWidth="1"/>
    <col min="13572" max="13572" width="6.625" style="420" customWidth="1"/>
    <col min="13573" max="13573" width="3.625" style="420" customWidth="1"/>
    <col min="13574" max="13574" width="6.125" style="420" customWidth="1"/>
    <col min="13575" max="13575" width="6.625" style="420" customWidth="1"/>
    <col min="13576" max="13581" width="6.375" style="420" customWidth="1"/>
    <col min="13582" max="13582" width="6.25" style="420" customWidth="1"/>
    <col min="13583" max="13583" width="6.375" style="420" customWidth="1"/>
    <col min="13584" max="13584" width="17.625" style="420" customWidth="1"/>
    <col min="13585" max="13585" width="0" style="420" hidden="1" customWidth="1"/>
    <col min="13586" max="13592" width="4.375" style="420" customWidth="1"/>
    <col min="13593" max="13593" width="6.25" style="420" customWidth="1"/>
    <col min="13594" max="13611" width="4.375" style="420" customWidth="1"/>
    <col min="13612" max="13824" width="9" style="420"/>
    <col min="13825" max="13825" width="1.125" style="420" customWidth="1"/>
    <col min="13826" max="13826" width="3.625" style="420" customWidth="1"/>
    <col min="13827" max="13827" width="20.75" style="420" customWidth="1"/>
    <col min="13828" max="13828" width="6.625" style="420" customWidth="1"/>
    <col min="13829" max="13829" width="3.625" style="420" customWidth="1"/>
    <col min="13830" max="13830" width="6.125" style="420" customWidth="1"/>
    <col min="13831" max="13831" width="6.625" style="420" customWidth="1"/>
    <col min="13832" max="13837" width="6.375" style="420" customWidth="1"/>
    <col min="13838" max="13838" width="6.25" style="420" customWidth="1"/>
    <col min="13839" max="13839" width="6.375" style="420" customWidth="1"/>
    <col min="13840" max="13840" width="17.625" style="420" customWidth="1"/>
    <col min="13841" max="13841" width="0" style="420" hidden="1" customWidth="1"/>
    <col min="13842" max="13848" width="4.375" style="420" customWidth="1"/>
    <col min="13849" max="13849" width="6.25" style="420" customWidth="1"/>
    <col min="13850" max="13867" width="4.375" style="420" customWidth="1"/>
    <col min="13868" max="14080" width="9" style="420"/>
    <col min="14081" max="14081" width="1.125" style="420" customWidth="1"/>
    <col min="14082" max="14082" width="3.625" style="420" customWidth="1"/>
    <col min="14083" max="14083" width="20.75" style="420" customWidth="1"/>
    <col min="14084" max="14084" width="6.625" style="420" customWidth="1"/>
    <col min="14085" max="14085" width="3.625" style="420" customWidth="1"/>
    <col min="14086" max="14086" width="6.125" style="420" customWidth="1"/>
    <col min="14087" max="14087" width="6.625" style="420" customWidth="1"/>
    <col min="14088" max="14093" width="6.375" style="420" customWidth="1"/>
    <col min="14094" max="14094" width="6.25" style="420" customWidth="1"/>
    <col min="14095" max="14095" width="6.375" style="420" customWidth="1"/>
    <col min="14096" max="14096" width="17.625" style="420" customWidth="1"/>
    <col min="14097" max="14097" width="0" style="420" hidden="1" customWidth="1"/>
    <col min="14098" max="14104" width="4.375" style="420" customWidth="1"/>
    <col min="14105" max="14105" width="6.25" style="420" customWidth="1"/>
    <col min="14106" max="14123" width="4.375" style="420" customWidth="1"/>
    <col min="14124" max="14336" width="9" style="420"/>
    <col min="14337" max="14337" width="1.125" style="420" customWidth="1"/>
    <col min="14338" max="14338" width="3.625" style="420" customWidth="1"/>
    <col min="14339" max="14339" width="20.75" style="420" customWidth="1"/>
    <col min="14340" max="14340" width="6.625" style="420" customWidth="1"/>
    <col min="14341" max="14341" width="3.625" style="420" customWidth="1"/>
    <col min="14342" max="14342" width="6.125" style="420" customWidth="1"/>
    <col min="14343" max="14343" width="6.625" style="420" customWidth="1"/>
    <col min="14344" max="14349" width="6.375" style="420" customWidth="1"/>
    <col min="14350" max="14350" width="6.25" style="420" customWidth="1"/>
    <col min="14351" max="14351" width="6.375" style="420" customWidth="1"/>
    <col min="14352" max="14352" width="17.625" style="420" customWidth="1"/>
    <col min="14353" max="14353" width="0" style="420" hidden="1" customWidth="1"/>
    <col min="14354" max="14360" width="4.375" style="420" customWidth="1"/>
    <col min="14361" max="14361" width="6.25" style="420" customWidth="1"/>
    <col min="14362" max="14379" width="4.375" style="420" customWidth="1"/>
    <col min="14380" max="14592" width="9" style="420"/>
    <col min="14593" max="14593" width="1.125" style="420" customWidth="1"/>
    <col min="14594" max="14594" width="3.625" style="420" customWidth="1"/>
    <col min="14595" max="14595" width="20.75" style="420" customWidth="1"/>
    <col min="14596" max="14596" width="6.625" style="420" customWidth="1"/>
    <col min="14597" max="14597" width="3.625" style="420" customWidth="1"/>
    <col min="14598" max="14598" width="6.125" style="420" customWidth="1"/>
    <col min="14599" max="14599" width="6.625" style="420" customWidth="1"/>
    <col min="14600" max="14605" width="6.375" style="420" customWidth="1"/>
    <col min="14606" max="14606" width="6.25" style="420" customWidth="1"/>
    <col min="14607" max="14607" width="6.375" style="420" customWidth="1"/>
    <col min="14608" max="14608" width="17.625" style="420" customWidth="1"/>
    <col min="14609" max="14609" width="0" style="420" hidden="1" customWidth="1"/>
    <col min="14610" max="14616" width="4.375" style="420" customWidth="1"/>
    <col min="14617" max="14617" width="6.25" style="420" customWidth="1"/>
    <col min="14618" max="14635" width="4.375" style="420" customWidth="1"/>
    <col min="14636" max="14848" width="9" style="420"/>
    <col min="14849" max="14849" width="1.125" style="420" customWidth="1"/>
    <col min="14850" max="14850" width="3.625" style="420" customWidth="1"/>
    <col min="14851" max="14851" width="20.75" style="420" customWidth="1"/>
    <col min="14852" max="14852" width="6.625" style="420" customWidth="1"/>
    <col min="14853" max="14853" width="3.625" style="420" customWidth="1"/>
    <col min="14854" max="14854" width="6.125" style="420" customWidth="1"/>
    <col min="14855" max="14855" width="6.625" style="420" customWidth="1"/>
    <col min="14856" max="14861" width="6.375" style="420" customWidth="1"/>
    <col min="14862" max="14862" width="6.25" style="420" customWidth="1"/>
    <col min="14863" max="14863" width="6.375" style="420" customWidth="1"/>
    <col min="14864" max="14864" width="17.625" style="420" customWidth="1"/>
    <col min="14865" max="14865" width="0" style="420" hidden="1" customWidth="1"/>
    <col min="14866" max="14872" width="4.375" style="420" customWidth="1"/>
    <col min="14873" max="14873" width="6.25" style="420" customWidth="1"/>
    <col min="14874" max="14891" width="4.375" style="420" customWidth="1"/>
    <col min="14892" max="15104" width="9" style="420"/>
    <col min="15105" max="15105" width="1.125" style="420" customWidth="1"/>
    <col min="15106" max="15106" width="3.625" style="420" customWidth="1"/>
    <col min="15107" max="15107" width="20.75" style="420" customWidth="1"/>
    <col min="15108" max="15108" width="6.625" style="420" customWidth="1"/>
    <col min="15109" max="15109" width="3.625" style="420" customWidth="1"/>
    <col min="15110" max="15110" width="6.125" style="420" customWidth="1"/>
    <col min="15111" max="15111" width="6.625" style="420" customWidth="1"/>
    <col min="15112" max="15117" width="6.375" style="420" customWidth="1"/>
    <col min="15118" max="15118" width="6.25" style="420" customWidth="1"/>
    <col min="15119" max="15119" width="6.375" style="420" customWidth="1"/>
    <col min="15120" max="15120" width="17.625" style="420" customWidth="1"/>
    <col min="15121" max="15121" width="0" style="420" hidden="1" customWidth="1"/>
    <col min="15122" max="15128" width="4.375" style="420" customWidth="1"/>
    <col min="15129" max="15129" width="6.25" style="420" customWidth="1"/>
    <col min="15130" max="15147" width="4.375" style="420" customWidth="1"/>
    <col min="15148" max="15360" width="9" style="420"/>
    <col min="15361" max="15361" width="1.125" style="420" customWidth="1"/>
    <col min="15362" max="15362" width="3.625" style="420" customWidth="1"/>
    <col min="15363" max="15363" width="20.75" style="420" customWidth="1"/>
    <col min="15364" max="15364" width="6.625" style="420" customWidth="1"/>
    <col min="15365" max="15365" width="3.625" style="420" customWidth="1"/>
    <col min="15366" max="15366" width="6.125" style="420" customWidth="1"/>
    <col min="15367" max="15367" width="6.625" style="420" customWidth="1"/>
    <col min="15368" max="15373" width="6.375" style="420" customWidth="1"/>
    <col min="15374" max="15374" width="6.25" style="420" customWidth="1"/>
    <col min="15375" max="15375" width="6.375" style="420" customWidth="1"/>
    <col min="15376" max="15376" width="17.625" style="420" customWidth="1"/>
    <col min="15377" max="15377" width="0" style="420" hidden="1" customWidth="1"/>
    <col min="15378" max="15384" width="4.375" style="420" customWidth="1"/>
    <col min="15385" max="15385" width="6.25" style="420" customWidth="1"/>
    <col min="15386" max="15403" width="4.375" style="420" customWidth="1"/>
    <col min="15404" max="15616" width="9" style="420"/>
    <col min="15617" max="15617" width="1.125" style="420" customWidth="1"/>
    <col min="15618" max="15618" width="3.625" style="420" customWidth="1"/>
    <col min="15619" max="15619" width="20.75" style="420" customWidth="1"/>
    <col min="15620" max="15620" width="6.625" style="420" customWidth="1"/>
    <col min="15621" max="15621" width="3.625" style="420" customWidth="1"/>
    <col min="15622" max="15622" width="6.125" style="420" customWidth="1"/>
    <col min="15623" max="15623" width="6.625" style="420" customWidth="1"/>
    <col min="15624" max="15629" width="6.375" style="420" customWidth="1"/>
    <col min="15630" max="15630" width="6.25" style="420" customWidth="1"/>
    <col min="15631" max="15631" width="6.375" style="420" customWidth="1"/>
    <col min="15632" max="15632" width="17.625" style="420" customWidth="1"/>
    <col min="15633" max="15633" width="0" style="420" hidden="1" customWidth="1"/>
    <col min="15634" max="15640" width="4.375" style="420" customWidth="1"/>
    <col min="15641" max="15641" width="6.25" style="420" customWidth="1"/>
    <col min="15642" max="15659" width="4.375" style="420" customWidth="1"/>
    <col min="15660" max="15872" width="9" style="420"/>
    <col min="15873" max="15873" width="1.125" style="420" customWidth="1"/>
    <col min="15874" max="15874" width="3.625" style="420" customWidth="1"/>
    <col min="15875" max="15875" width="20.75" style="420" customWidth="1"/>
    <col min="15876" max="15876" width="6.625" style="420" customWidth="1"/>
    <col min="15877" max="15877" width="3.625" style="420" customWidth="1"/>
    <col min="15878" max="15878" width="6.125" style="420" customWidth="1"/>
    <col min="15879" max="15879" width="6.625" style="420" customWidth="1"/>
    <col min="15880" max="15885" width="6.375" style="420" customWidth="1"/>
    <col min="15886" max="15886" width="6.25" style="420" customWidth="1"/>
    <col min="15887" max="15887" width="6.375" style="420" customWidth="1"/>
    <col min="15888" max="15888" width="17.625" style="420" customWidth="1"/>
    <col min="15889" max="15889" width="0" style="420" hidden="1" customWidth="1"/>
    <col min="15890" max="15896" width="4.375" style="420" customWidth="1"/>
    <col min="15897" max="15897" width="6.25" style="420" customWidth="1"/>
    <col min="15898" max="15915" width="4.375" style="420" customWidth="1"/>
    <col min="15916" max="16128" width="9" style="420"/>
    <col min="16129" max="16129" width="1.125" style="420" customWidth="1"/>
    <col min="16130" max="16130" width="3.625" style="420" customWidth="1"/>
    <col min="16131" max="16131" width="20.75" style="420" customWidth="1"/>
    <col min="16132" max="16132" width="6.625" style="420" customWidth="1"/>
    <col min="16133" max="16133" width="3.625" style="420" customWidth="1"/>
    <col min="16134" max="16134" width="6.125" style="420" customWidth="1"/>
    <col min="16135" max="16135" width="6.625" style="420" customWidth="1"/>
    <col min="16136" max="16141" width="6.375" style="420" customWidth="1"/>
    <col min="16142" max="16142" width="6.25" style="420" customWidth="1"/>
    <col min="16143" max="16143" width="6.375" style="420" customWidth="1"/>
    <col min="16144" max="16144" width="17.625" style="420" customWidth="1"/>
    <col min="16145" max="16145" width="0" style="420" hidden="1" customWidth="1"/>
    <col min="16146" max="16152" width="4.375" style="420" customWidth="1"/>
    <col min="16153" max="16153" width="6.25" style="420" customWidth="1"/>
    <col min="16154" max="16171" width="4.375" style="420" customWidth="1"/>
    <col min="16172" max="16384" width="9" style="420"/>
  </cols>
  <sheetData>
    <row r="1" spans="2:238" s="338" customFormat="1" ht="30" customHeight="1">
      <c r="B1" s="336" t="s">
        <v>173</v>
      </c>
      <c r="C1" s="337"/>
      <c r="D1" s="338" t="s">
        <v>1</v>
      </c>
      <c r="G1" s="339"/>
      <c r="Y1" s="177"/>
    </row>
    <row r="2" spans="2:238" s="338" customFormat="1" ht="15" customHeight="1">
      <c r="B2" s="340"/>
      <c r="C2" s="180"/>
      <c r="D2" s="341" t="s">
        <v>174</v>
      </c>
      <c r="E2" s="342"/>
      <c r="F2" s="342"/>
      <c r="G2" s="343"/>
      <c r="H2" s="344"/>
      <c r="I2" s="344"/>
      <c r="J2" s="344" t="s">
        <v>136</v>
      </c>
      <c r="K2" s="344"/>
      <c r="L2" s="344"/>
      <c r="M2" s="344"/>
      <c r="N2" s="344" t="s">
        <v>138</v>
      </c>
      <c r="O2" s="345"/>
      <c r="P2" s="346"/>
      <c r="R2" s="344"/>
      <c r="S2" s="344"/>
      <c r="T2" s="344" t="s">
        <v>175</v>
      </c>
      <c r="U2" s="344"/>
      <c r="V2" s="344"/>
      <c r="W2" s="344"/>
      <c r="X2" s="344"/>
      <c r="Y2" s="347"/>
      <c r="Z2" s="344" t="s">
        <v>176</v>
      </c>
      <c r="AA2" s="344"/>
      <c r="AB2" s="344"/>
      <c r="AC2" s="344"/>
      <c r="AD2" s="344"/>
      <c r="AE2" s="344" t="s">
        <v>177</v>
      </c>
      <c r="AF2" s="344"/>
      <c r="AG2" s="344"/>
      <c r="AH2" s="344"/>
      <c r="AI2" s="344"/>
      <c r="AJ2" s="344"/>
      <c r="AK2" s="344"/>
      <c r="AL2" s="348"/>
    </row>
    <row r="3" spans="2:238" s="338" customFormat="1" ht="15" customHeight="1">
      <c r="B3" s="349"/>
      <c r="C3" s="350"/>
      <c r="D3" s="351"/>
      <c r="E3" s="352"/>
      <c r="F3" s="353"/>
      <c r="G3" s="354"/>
      <c r="H3" s="355" t="s">
        <v>178</v>
      </c>
      <c r="I3" s="356"/>
      <c r="J3" s="356"/>
      <c r="K3" s="356"/>
      <c r="L3" s="356"/>
      <c r="M3" s="356"/>
      <c r="N3" s="356"/>
      <c r="O3" s="357"/>
      <c r="P3" s="358"/>
      <c r="R3" s="359" t="s">
        <v>179</v>
      </c>
      <c r="S3" s="360"/>
      <c r="T3" s="360"/>
      <c r="U3" s="360"/>
      <c r="V3" s="360"/>
      <c r="W3" s="360"/>
      <c r="X3" s="360"/>
      <c r="Y3" s="360"/>
      <c r="Z3" s="361"/>
      <c r="AA3" s="359" t="s">
        <v>180</v>
      </c>
      <c r="AB3" s="362"/>
      <c r="AC3" s="362"/>
      <c r="AD3" s="362"/>
      <c r="AE3" s="362"/>
      <c r="AF3" s="362"/>
      <c r="AG3" s="343"/>
      <c r="AH3" s="362" t="s">
        <v>181</v>
      </c>
      <c r="AI3" s="362"/>
      <c r="AJ3" s="362"/>
      <c r="AK3" s="362"/>
      <c r="AL3" s="343"/>
    </row>
    <row r="4" spans="2:238" s="338" customFormat="1" ht="22.5" customHeight="1">
      <c r="B4" s="349"/>
      <c r="C4" s="350"/>
      <c r="D4" s="363"/>
      <c r="E4" s="364"/>
      <c r="F4" s="365"/>
      <c r="G4" s="366" t="s">
        <v>182</v>
      </c>
      <c r="H4" s="367" t="s">
        <v>183</v>
      </c>
      <c r="I4" s="368" t="s">
        <v>184</v>
      </c>
      <c r="J4" s="368" t="s">
        <v>185</v>
      </c>
      <c r="K4" s="368" t="s">
        <v>186</v>
      </c>
      <c r="L4" s="368" t="s">
        <v>187</v>
      </c>
      <c r="M4" s="368" t="s">
        <v>188</v>
      </c>
      <c r="N4" s="368" t="s">
        <v>189</v>
      </c>
      <c r="O4" s="369" t="s">
        <v>190</v>
      </c>
      <c r="P4" s="370"/>
      <c r="R4" s="371" t="s">
        <v>191</v>
      </c>
      <c r="S4" s="372">
        <v>20</v>
      </c>
      <c r="T4" s="372">
        <v>30</v>
      </c>
      <c r="U4" s="372">
        <v>40</v>
      </c>
      <c r="V4" s="372">
        <v>50</v>
      </c>
      <c r="W4" s="372">
        <v>55</v>
      </c>
      <c r="X4" s="372">
        <v>60</v>
      </c>
      <c r="Y4" s="373" t="s">
        <v>192</v>
      </c>
      <c r="Z4" s="374" t="s">
        <v>193</v>
      </c>
      <c r="AA4" s="371" t="s">
        <v>194</v>
      </c>
      <c r="AB4" s="372">
        <v>5</v>
      </c>
      <c r="AC4" s="372">
        <v>10</v>
      </c>
      <c r="AD4" s="372">
        <v>15</v>
      </c>
      <c r="AE4" s="372">
        <v>20</v>
      </c>
      <c r="AF4" s="372">
        <v>25</v>
      </c>
      <c r="AG4" s="375" t="s">
        <v>195</v>
      </c>
      <c r="AH4" s="376" t="s">
        <v>46</v>
      </c>
      <c r="AI4" s="377" t="s">
        <v>196</v>
      </c>
      <c r="AJ4" s="368" t="s">
        <v>197</v>
      </c>
      <c r="AK4" s="368" t="s">
        <v>198</v>
      </c>
      <c r="AL4" s="369" t="s">
        <v>22</v>
      </c>
    </row>
    <row r="5" spans="2:238" s="338" customFormat="1" ht="24.75" customHeight="1">
      <c r="B5" s="349"/>
      <c r="C5" s="350"/>
      <c r="D5" s="363" t="s">
        <v>199</v>
      </c>
      <c r="E5" s="364"/>
      <c r="F5" s="365" t="s">
        <v>22</v>
      </c>
      <c r="G5" s="378"/>
      <c r="H5" s="379"/>
      <c r="I5" s="380"/>
      <c r="J5" s="380"/>
      <c r="K5" s="380"/>
      <c r="L5" s="380"/>
      <c r="M5" s="380"/>
      <c r="N5" s="380"/>
      <c r="O5" s="381"/>
      <c r="P5" s="382"/>
      <c r="R5" s="371"/>
      <c r="S5" s="383" t="s">
        <v>200</v>
      </c>
      <c r="T5" s="383" t="s">
        <v>200</v>
      </c>
      <c r="U5" s="383" t="s">
        <v>200</v>
      </c>
      <c r="V5" s="383" t="s">
        <v>200</v>
      </c>
      <c r="W5" s="383" t="s">
        <v>200</v>
      </c>
      <c r="X5" s="383" t="s">
        <v>200</v>
      </c>
      <c r="Y5" s="384"/>
      <c r="Z5" s="374"/>
      <c r="AA5" s="371"/>
      <c r="AB5" s="383" t="s">
        <v>201</v>
      </c>
      <c r="AC5" s="383" t="s">
        <v>201</v>
      </c>
      <c r="AD5" s="383" t="s">
        <v>201</v>
      </c>
      <c r="AE5" s="383" t="s">
        <v>201</v>
      </c>
      <c r="AF5" s="383" t="s">
        <v>201</v>
      </c>
      <c r="AG5" s="385"/>
      <c r="AH5" s="376"/>
      <c r="AI5" s="386"/>
      <c r="AJ5" s="387"/>
      <c r="AK5" s="387"/>
      <c r="AL5" s="388"/>
    </row>
    <row r="6" spans="2:238" s="338" customFormat="1" ht="22.5" customHeight="1">
      <c r="B6" s="187"/>
      <c r="C6" s="188"/>
      <c r="D6" s="389" t="s">
        <v>202</v>
      </c>
      <c r="E6" s="390"/>
      <c r="F6" s="391"/>
      <c r="G6" s="392" t="s">
        <v>203</v>
      </c>
      <c r="H6" s="393"/>
      <c r="I6" s="394"/>
      <c r="J6" s="394"/>
      <c r="K6" s="394"/>
      <c r="L6" s="394"/>
      <c r="M6" s="394"/>
      <c r="N6" s="394"/>
      <c r="O6" s="395"/>
      <c r="P6" s="382"/>
      <c r="R6" s="396"/>
      <c r="S6" s="397">
        <v>29</v>
      </c>
      <c r="T6" s="397">
        <v>39</v>
      </c>
      <c r="U6" s="397">
        <v>49</v>
      </c>
      <c r="V6" s="397">
        <v>54</v>
      </c>
      <c r="W6" s="397">
        <v>59</v>
      </c>
      <c r="X6" s="397"/>
      <c r="Y6" s="398"/>
      <c r="Z6" s="399"/>
      <c r="AA6" s="396"/>
      <c r="AB6" s="397">
        <v>9</v>
      </c>
      <c r="AC6" s="397">
        <v>14</v>
      </c>
      <c r="AD6" s="397">
        <v>19</v>
      </c>
      <c r="AE6" s="397">
        <v>24</v>
      </c>
      <c r="AF6" s="397">
        <v>29</v>
      </c>
      <c r="AG6" s="400"/>
      <c r="AH6" s="401"/>
      <c r="AI6" s="402"/>
      <c r="AJ6" s="403"/>
      <c r="AK6" s="403"/>
      <c r="AL6" s="404"/>
    </row>
    <row r="7" spans="2:238" ht="29.25" customHeight="1">
      <c r="B7" s="405"/>
      <c r="C7" s="406" t="s">
        <v>118</v>
      </c>
      <c r="D7" s="407">
        <f>SUM(D16,D24)</f>
        <v>1156</v>
      </c>
      <c r="E7" s="408">
        <v>7</v>
      </c>
      <c r="F7" s="409">
        <f>SUM(F16,F24)</f>
        <v>7</v>
      </c>
      <c r="G7" s="201">
        <f>SUM(G16,G24)</f>
        <v>1172</v>
      </c>
      <c r="H7" s="410">
        <f t="shared" ref="H7:O7" si="0">SUM(H16,H24)</f>
        <v>1</v>
      </c>
      <c r="I7" s="411">
        <f t="shared" si="0"/>
        <v>3</v>
      </c>
      <c r="J7" s="411">
        <f t="shared" si="0"/>
        <v>26</v>
      </c>
      <c r="K7" s="411">
        <f t="shared" si="0"/>
        <v>118</v>
      </c>
      <c r="L7" s="411">
        <f t="shared" si="0"/>
        <v>291</v>
      </c>
      <c r="M7" s="411">
        <f t="shared" si="0"/>
        <v>264</v>
      </c>
      <c r="N7" s="411">
        <f>SUM(N16,N24)</f>
        <v>119</v>
      </c>
      <c r="O7" s="412">
        <f t="shared" si="0"/>
        <v>334</v>
      </c>
      <c r="P7" s="413"/>
      <c r="Q7" s="414"/>
      <c r="R7" s="415">
        <f>SUM(R16,R24)</f>
        <v>19</v>
      </c>
      <c r="S7" s="411">
        <f>SUM(S16,S24)</f>
        <v>322</v>
      </c>
      <c r="T7" s="411">
        <f t="shared" ref="T7:Y7" si="1">SUM(T16,T24)</f>
        <v>346</v>
      </c>
      <c r="U7" s="411">
        <f t="shared" si="1"/>
        <v>293</v>
      </c>
      <c r="V7" s="411">
        <f t="shared" si="1"/>
        <v>76</v>
      </c>
      <c r="W7" s="411">
        <f>SUM(W16,W24)</f>
        <v>92</v>
      </c>
      <c r="X7" s="411">
        <f>SUM(X16,X24)</f>
        <v>8</v>
      </c>
      <c r="Y7" s="202">
        <f t="shared" si="1"/>
        <v>42982</v>
      </c>
      <c r="Z7" s="416">
        <f>ROUND(Y7/D7,1)</f>
        <v>37.200000000000003</v>
      </c>
      <c r="AA7" s="417">
        <f t="shared" ref="AA7:AL7" si="2">SUM(AA16,AA24)</f>
        <v>177</v>
      </c>
      <c r="AB7" s="411">
        <f t="shared" si="2"/>
        <v>240</v>
      </c>
      <c r="AC7" s="411">
        <f t="shared" si="2"/>
        <v>165</v>
      </c>
      <c r="AD7" s="411">
        <f t="shared" si="2"/>
        <v>143</v>
      </c>
      <c r="AE7" s="411">
        <f t="shared" si="2"/>
        <v>164</v>
      </c>
      <c r="AF7" s="411">
        <f t="shared" si="2"/>
        <v>101</v>
      </c>
      <c r="AG7" s="412">
        <f t="shared" si="2"/>
        <v>166</v>
      </c>
      <c r="AH7" s="417">
        <f>SUM(AI7:AL7)</f>
        <v>38</v>
      </c>
      <c r="AI7" s="411">
        <f t="shared" si="2"/>
        <v>9</v>
      </c>
      <c r="AJ7" s="411">
        <f t="shared" si="2"/>
        <v>27</v>
      </c>
      <c r="AK7" s="411">
        <f t="shared" si="2"/>
        <v>2</v>
      </c>
      <c r="AL7" s="418">
        <f t="shared" si="2"/>
        <v>0</v>
      </c>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419"/>
      <c r="CD7" s="419"/>
      <c r="CE7" s="419"/>
      <c r="CF7" s="419"/>
      <c r="CG7" s="419"/>
      <c r="CH7" s="419"/>
      <c r="CI7" s="419"/>
      <c r="CJ7" s="419"/>
      <c r="CK7" s="419"/>
      <c r="CL7" s="419"/>
      <c r="CM7" s="419"/>
      <c r="CN7" s="419"/>
      <c r="CO7" s="419"/>
      <c r="CP7" s="419"/>
      <c r="CQ7" s="419"/>
      <c r="CR7" s="419"/>
      <c r="CS7" s="419"/>
      <c r="CT7" s="419"/>
      <c r="CU7" s="419"/>
      <c r="CV7" s="419"/>
      <c r="CW7" s="419"/>
      <c r="CX7" s="419"/>
      <c r="CY7" s="419"/>
      <c r="CZ7" s="419"/>
      <c r="DA7" s="419"/>
      <c r="DB7" s="419"/>
      <c r="DC7" s="419"/>
      <c r="DD7" s="419"/>
      <c r="DE7" s="419"/>
      <c r="DF7" s="419"/>
      <c r="DG7" s="419"/>
      <c r="DH7" s="419"/>
      <c r="DI7" s="419"/>
      <c r="DJ7" s="419"/>
      <c r="DK7" s="419"/>
      <c r="DL7" s="419"/>
      <c r="DM7" s="419"/>
      <c r="DN7" s="419"/>
      <c r="DO7" s="419"/>
      <c r="DP7" s="419"/>
      <c r="DQ7" s="419"/>
      <c r="DR7" s="419"/>
      <c r="DS7" s="419"/>
      <c r="DT7" s="419"/>
      <c r="DU7" s="419"/>
      <c r="DV7" s="419"/>
      <c r="DW7" s="419"/>
      <c r="DX7" s="419"/>
      <c r="DY7" s="419"/>
      <c r="DZ7" s="419"/>
      <c r="EA7" s="419"/>
      <c r="EB7" s="419"/>
      <c r="EC7" s="419"/>
      <c r="ED7" s="419"/>
      <c r="EE7" s="419"/>
      <c r="EF7" s="419"/>
      <c r="EG7" s="419"/>
      <c r="EH7" s="419"/>
      <c r="EI7" s="419"/>
      <c r="EJ7" s="419"/>
      <c r="EK7" s="419"/>
      <c r="EL7" s="419"/>
      <c r="EM7" s="419"/>
      <c r="EN7" s="419"/>
      <c r="EO7" s="419"/>
      <c r="EP7" s="419"/>
      <c r="EQ7" s="419"/>
      <c r="ER7" s="419"/>
      <c r="ES7" s="419"/>
      <c r="ET7" s="419"/>
      <c r="EU7" s="419"/>
      <c r="EV7" s="419"/>
      <c r="EW7" s="419"/>
      <c r="EX7" s="419"/>
      <c r="EY7" s="419"/>
      <c r="EZ7" s="419"/>
      <c r="FA7" s="419"/>
      <c r="FB7" s="419"/>
      <c r="FC7" s="419"/>
      <c r="FD7" s="419"/>
      <c r="FE7" s="419"/>
      <c r="FF7" s="419"/>
      <c r="FG7" s="419"/>
      <c r="FH7" s="419"/>
      <c r="FI7" s="419"/>
      <c r="FJ7" s="419"/>
      <c r="FK7" s="419"/>
      <c r="FL7" s="419"/>
      <c r="FM7" s="419"/>
      <c r="FN7" s="419"/>
      <c r="FO7" s="419"/>
      <c r="FP7" s="419"/>
      <c r="FQ7" s="419"/>
      <c r="FR7" s="419"/>
      <c r="FS7" s="419"/>
      <c r="FT7" s="419"/>
      <c r="FU7" s="419"/>
      <c r="FV7" s="419"/>
      <c r="FW7" s="419"/>
      <c r="FX7" s="419"/>
      <c r="FY7" s="419"/>
      <c r="FZ7" s="419"/>
      <c r="GA7" s="419"/>
      <c r="GB7" s="419"/>
      <c r="GC7" s="419"/>
      <c r="GD7" s="419"/>
      <c r="GE7" s="419"/>
      <c r="GF7" s="419"/>
      <c r="GG7" s="419"/>
      <c r="GH7" s="419"/>
      <c r="GI7" s="419"/>
      <c r="GJ7" s="419"/>
      <c r="GK7" s="419"/>
      <c r="GL7" s="419"/>
      <c r="GM7" s="419"/>
      <c r="GN7" s="419"/>
      <c r="GO7" s="419"/>
      <c r="GP7" s="419"/>
      <c r="GQ7" s="419"/>
      <c r="GR7" s="419"/>
      <c r="GS7" s="419"/>
      <c r="GT7" s="419"/>
      <c r="GU7" s="419"/>
      <c r="GV7" s="419"/>
      <c r="GW7" s="419"/>
      <c r="GX7" s="419"/>
      <c r="GY7" s="419"/>
      <c r="GZ7" s="419"/>
      <c r="HA7" s="419"/>
      <c r="HB7" s="419"/>
      <c r="HC7" s="419"/>
      <c r="HD7" s="419"/>
      <c r="HE7" s="419"/>
      <c r="HF7" s="419"/>
      <c r="HG7" s="419"/>
      <c r="HH7" s="419"/>
      <c r="HI7" s="419"/>
      <c r="HJ7" s="419"/>
      <c r="HK7" s="419"/>
      <c r="HL7" s="419"/>
      <c r="HM7" s="419"/>
      <c r="HN7" s="419"/>
      <c r="HO7" s="419"/>
      <c r="HP7" s="419"/>
      <c r="HQ7" s="419"/>
      <c r="HR7" s="419"/>
      <c r="HS7" s="419"/>
      <c r="HT7" s="419"/>
      <c r="HU7" s="419"/>
      <c r="HV7" s="419"/>
      <c r="HW7" s="419"/>
      <c r="HX7" s="419"/>
      <c r="HY7" s="419"/>
      <c r="HZ7" s="419"/>
      <c r="IA7" s="419"/>
      <c r="IB7" s="419"/>
      <c r="IC7" s="419"/>
      <c r="ID7" s="419"/>
    </row>
    <row r="8" spans="2:238" ht="29.25" customHeight="1">
      <c r="B8" s="421" t="s">
        <v>54</v>
      </c>
      <c r="C8" s="422" t="s">
        <v>119</v>
      </c>
      <c r="D8" s="423">
        <f>SUM(H8:O8)</f>
        <v>380</v>
      </c>
      <c r="E8" s="424">
        <v>7</v>
      </c>
      <c r="F8" s="425">
        <v>1</v>
      </c>
      <c r="G8" s="426">
        <v>354</v>
      </c>
      <c r="H8" s="427">
        <v>1</v>
      </c>
      <c r="I8" s="428">
        <v>2</v>
      </c>
      <c r="J8" s="428">
        <v>11</v>
      </c>
      <c r="K8" s="428">
        <v>37</v>
      </c>
      <c r="L8" s="428">
        <v>92</v>
      </c>
      <c r="M8" s="428">
        <v>96</v>
      </c>
      <c r="N8" s="428"/>
      <c r="O8" s="429">
        <v>141</v>
      </c>
      <c r="P8" s="413"/>
      <c r="Q8" s="430"/>
      <c r="R8" s="427">
        <v>8</v>
      </c>
      <c r="S8" s="428">
        <v>113</v>
      </c>
      <c r="T8" s="428">
        <v>108</v>
      </c>
      <c r="U8" s="428">
        <v>84</v>
      </c>
      <c r="V8" s="428">
        <v>26</v>
      </c>
      <c r="W8" s="428">
        <v>34</v>
      </c>
      <c r="X8" s="428">
        <v>7</v>
      </c>
      <c r="Y8" s="431">
        <v>14186</v>
      </c>
      <c r="Z8" s="429">
        <f>ROUND(Y8/D8,1)</f>
        <v>37.299999999999997</v>
      </c>
      <c r="AA8" s="432">
        <v>64</v>
      </c>
      <c r="AB8" s="433">
        <v>80</v>
      </c>
      <c r="AC8" s="433">
        <v>48</v>
      </c>
      <c r="AD8" s="433">
        <v>56</v>
      </c>
      <c r="AE8" s="433">
        <v>33</v>
      </c>
      <c r="AF8" s="433">
        <v>40</v>
      </c>
      <c r="AG8" s="434">
        <v>59</v>
      </c>
      <c r="AH8" s="435">
        <f>SUM(AI8:AL8)</f>
        <v>12</v>
      </c>
      <c r="AI8" s="433">
        <v>1</v>
      </c>
      <c r="AJ8" s="433">
        <v>10</v>
      </c>
      <c r="AK8" s="433">
        <v>1</v>
      </c>
      <c r="AL8" s="436"/>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c r="CA8" s="419"/>
      <c r="CB8" s="419"/>
      <c r="CC8" s="419"/>
      <c r="CD8" s="419"/>
      <c r="CE8" s="419"/>
      <c r="CF8" s="419"/>
      <c r="CG8" s="419"/>
      <c r="CH8" s="419"/>
      <c r="CI8" s="419"/>
      <c r="CJ8" s="419"/>
      <c r="CK8" s="419"/>
      <c r="CL8" s="419"/>
      <c r="CM8" s="419"/>
      <c r="CN8" s="419"/>
      <c r="CO8" s="419"/>
      <c r="CP8" s="419"/>
      <c r="CQ8" s="419"/>
      <c r="CR8" s="419"/>
      <c r="CS8" s="419"/>
      <c r="CT8" s="419"/>
      <c r="CU8" s="419"/>
      <c r="CV8" s="419"/>
      <c r="CW8" s="419"/>
      <c r="CX8" s="419"/>
      <c r="CY8" s="419"/>
      <c r="CZ8" s="419"/>
      <c r="DA8" s="419"/>
      <c r="DB8" s="419"/>
      <c r="DC8" s="419"/>
      <c r="DD8" s="419"/>
      <c r="DE8" s="419"/>
      <c r="DF8" s="419"/>
      <c r="DG8" s="419"/>
      <c r="DH8" s="419"/>
      <c r="DI8" s="419"/>
      <c r="DJ8" s="419"/>
      <c r="DK8" s="419"/>
      <c r="DL8" s="419"/>
      <c r="DM8" s="419"/>
      <c r="DN8" s="419"/>
      <c r="DO8" s="419"/>
      <c r="DP8" s="419"/>
      <c r="DQ8" s="419"/>
      <c r="DR8" s="419"/>
      <c r="DS8" s="419"/>
      <c r="DT8" s="419"/>
      <c r="DU8" s="419"/>
      <c r="DV8" s="419"/>
      <c r="DW8" s="419"/>
      <c r="DX8" s="419"/>
      <c r="DY8" s="419"/>
      <c r="DZ8" s="419"/>
      <c r="EA8" s="419"/>
      <c r="EB8" s="419"/>
      <c r="EC8" s="419"/>
      <c r="ED8" s="419"/>
      <c r="EE8" s="419"/>
      <c r="EF8" s="419"/>
      <c r="EG8" s="419"/>
      <c r="EH8" s="419"/>
      <c r="EI8" s="419"/>
      <c r="EJ8" s="419"/>
      <c r="EK8" s="419"/>
      <c r="EL8" s="419"/>
      <c r="EM8" s="419"/>
      <c r="EN8" s="419"/>
      <c r="EO8" s="419"/>
      <c r="EP8" s="419"/>
      <c r="EQ8" s="419"/>
      <c r="ER8" s="419"/>
      <c r="ES8" s="419"/>
      <c r="ET8" s="419"/>
      <c r="EU8" s="419"/>
      <c r="EV8" s="419"/>
      <c r="EW8" s="419"/>
      <c r="EX8" s="419"/>
      <c r="EY8" s="419"/>
      <c r="EZ8" s="419"/>
      <c r="FA8" s="419"/>
      <c r="FB8" s="419"/>
      <c r="FC8" s="419"/>
      <c r="FD8" s="419"/>
      <c r="FE8" s="419"/>
      <c r="FF8" s="419"/>
      <c r="FG8" s="419"/>
      <c r="FH8" s="419"/>
      <c r="FI8" s="419"/>
      <c r="FJ8" s="419"/>
      <c r="FK8" s="419"/>
      <c r="FL8" s="419"/>
      <c r="FM8" s="419"/>
      <c r="FN8" s="419"/>
      <c r="FO8" s="419"/>
      <c r="FP8" s="419"/>
      <c r="FQ8" s="419"/>
      <c r="FR8" s="419"/>
      <c r="FS8" s="419"/>
      <c r="FT8" s="419"/>
      <c r="FU8" s="419"/>
      <c r="FV8" s="419"/>
      <c r="FW8" s="419"/>
      <c r="FX8" s="419"/>
      <c r="FY8" s="419"/>
      <c r="FZ8" s="419"/>
      <c r="GA8" s="419"/>
      <c r="GB8" s="419"/>
      <c r="GC8" s="419"/>
      <c r="GD8" s="419"/>
      <c r="GE8" s="419"/>
      <c r="GF8" s="419"/>
      <c r="GG8" s="419"/>
      <c r="GH8" s="419"/>
      <c r="GI8" s="419"/>
      <c r="GJ8" s="419"/>
      <c r="GK8" s="419"/>
      <c r="GL8" s="419"/>
      <c r="GM8" s="419"/>
      <c r="GN8" s="419"/>
      <c r="GO8" s="419"/>
      <c r="GP8" s="419"/>
      <c r="GQ8" s="419"/>
      <c r="GR8" s="419"/>
      <c r="GS8" s="419"/>
      <c r="GT8" s="419"/>
      <c r="GU8" s="419"/>
      <c r="GV8" s="419"/>
      <c r="GW8" s="419"/>
      <c r="GX8" s="419"/>
      <c r="GY8" s="419"/>
      <c r="GZ8" s="419"/>
      <c r="HA8" s="419"/>
      <c r="HB8" s="419"/>
      <c r="HC8" s="419"/>
      <c r="HD8" s="419"/>
      <c r="HE8" s="419"/>
      <c r="HF8" s="419"/>
      <c r="HG8" s="419"/>
      <c r="HH8" s="419"/>
      <c r="HI8" s="419"/>
      <c r="HJ8" s="419"/>
      <c r="HK8" s="419"/>
      <c r="HL8" s="419"/>
      <c r="HM8" s="419"/>
      <c r="HN8" s="419"/>
      <c r="HO8" s="419"/>
      <c r="HP8" s="419"/>
      <c r="HQ8" s="419"/>
      <c r="HR8" s="419"/>
      <c r="HS8" s="419"/>
      <c r="HT8" s="419"/>
      <c r="HU8" s="419"/>
      <c r="HV8" s="419"/>
      <c r="HW8" s="419"/>
      <c r="HX8" s="419"/>
      <c r="HY8" s="419"/>
      <c r="HZ8" s="419"/>
      <c r="IA8" s="419"/>
      <c r="IB8" s="419"/>
      <c r="IC8" s="419"/>
      <c r="ID8" s="419"/>
    </row>
    <row r="9" spans="2:238" ht="29.25" customHeight="1">
      <c r="B9" s="108"/>
      <c r="C9" s="437" t="s">
        <v>120</v>
      </c>
      <c r="D9" s="438">
        <f t="shared" ref="D9:D15" si="3">SUM(H9:O9)</f>
        <v>49</v>
      </c>
      <c r="E9" s="439"/>
      <c r="F9" s="440"/>
      <c r="G9" s="441">
        <v>51</v>
      </c>
      <c r="H9" s="442"/>
      <c r="I9" s="443"/>
      <c r="J9" s="443">
        <v>1</v>
      </c>
      <c r="K9" s="443">
        <v>5</v>
      </c>
      <c r="L9" s="443">
        <v>7</v>
      </c>
      <c r="M9" s="443">
        <v>18</v>
      </c>
      <c r="N9" s="443">
        <v>8</v>
      </c>
      <c r="O9" s="444">
        <v>10</v>
      </c>
      <c r="P9" s="413"/>
      <c r="Q9" s="419"/>
      <c r="R9" s="442"/>
      <c r="S9" s="443">
        <v>19</v>
      </c>
      <c r="T9" s="443">
        <v>8</v>
      </c>
      <c r="U9" s="443">
        <v>15</v>
      </c>
      <c r="V9" s="443">
        <v>1</v>
      </c>
      <c r="W9" s="443">
        <v>6</v>
      </c>
      <c r="X9" s="443"/>
      <c r="Y9" s="445">
        <v>1830</v>
      </c>
      <c r="Z9" s="444">
        <f t="shared" ref="Z9:Z15" si="4">ROUND(Y9/D9,1)</f>
        <v>37.299999999999997</v>
      </c>
      <c r="AA9" s="438">
        <v>7</v>
      </c>
      <c r="AB9" s="440">
        <v>16</v>
      </c>
      <c r="AC9" s="440">
        <v>2</v>
      </c>
      <c r="AD9" s="440">
        <v>1</v>
      </c>
      <c r="AE9" s="440">
        <v>14</v>
      </c>
      <c r="AF9" s="440">
        <v>2</v>
      </c>
      <c r="AG9" s="441">
        <v>7</v>
      </c>
      <c r="AH9" s="439">
        <v>1</v>
      </c>
      <c r="AI9" s="440">
        <v>1</v>
      </c>
      <c r="AJ9" s="440"/>
      <c r="AK9" s="440"/>
      <c r="AL9" s="446"/>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c r="CN9" s="419"/>
      <c r="CO9" s="419"/>
      <c r="CP9" s="419"/>
      <c r="CQ9" s="419"/>
      <c r="CR9" s="419"/>
      <c r="CS9" s="419"/>
      <c r="CT9" s="419"/>
      <c r="CU9" s="419"/>
      <c r="CV9" s="419"/>
      <c r="CW9" s="419"/>
      <c r="CX9" s="419"/>
      <c r="CY9" s="419"/>
      <c r="CZ9" s="419"/>
      <c r="DA9" s="419"/>
      <c r="DB9" s="419"/>
      <c r="DC9" s="419"/>
      <c r="DD9" s="419"/>
      <c r="DE9" s="419"/>
      <c r="DF9" s="419"/>
      <c r="DG9" s="419"/>
      <c r="DH9" s="419"/>
      <c r="DI9" s="419"/>
      <c r="DJ9" s="419"/>
      <c r="DK9" s="419"/>
      <c r="DL9" s="419"/>
      <c r="DM9" s="419"/>
      <c r="DN9" s="419"/>
      <c r="DO9" s="419"/>
      <c r="DP9" s="419"/>
      <c r="DQ9" s="419"/>
      <c r="DR9" s="419"/>
      <c r="DS9" s="419"/>
      <c r="DT9" s="419"/>
      <c r="DU9" s="419"/>
      <c r="DV9" s="419"/>
      <c r="DW9" s="419"/>
      <c r="DX9" s="419"/>
      <c r="DY9" s="419"/>
      <c r="DZ9" s="419"/>
      <c r="EA9" s="419"/>
      <c r="EB9" s="419"/>
      <c r="EC9" s="419"/>
      <c r="ED9" s="419"/>
      <c r="EE9" s="419"/>
      <c r="EF9" s="419"/>
      <c r="EG9" s="419"/>
      <c r="EH9" s="419"/>
      <c r="EI9" s="419"/>
      <c r="EJ9" s="419"/>
      <c r="EK9" s="419"/>
      <c r="EL9" s="419"/>
      <c r="EM9" s="419"/>
      <c r="EN9" s="419"/>
      <c r="EO9" s="419"/>
      <c r="EP9" s="419"/>
      <c r="EQ9" s="419"/>
      <c r="ER9" s="419"/>
      <c r="ES9" s="419"/>
      <c r="ET9" s="419"/>
      <c r="EU9" s="419"/>
      <c r="EV9" s="419"/>
      <c r="EW9" s="419"/>
      <c r="EX9" s="419"/>
      <c r="EY9" s="419"/>
      <c r="EZ9" s="419"/>
      <c r="FA9" s="419"/>
      <c r="FB9" s="419"/>
      <c r="FC9" s="419"/>
      <c r="FD9" s="419"/>
      <c r="FE9" s="419"/>
      <c r="FF9" s="419"/>
      <c r="FG9" s="419"/>
      <c r="FH9" s="419"/>
      <c r="FI9" s="419"/>
      <c r="FJ9" s="419"/>
      <c r="FK9" s="419"/>
      <c r="FL9" s="419"/>
      <c r="FM9" s="419"/>
      <c r="FN9" s="419"/>
      <c r="FO9" s="419"/>
      <c r="FP9" s="419"/>
      <c r="FQ9" s="419"/>
      <c r="FR9" s="419"/>
      <c r="FS9" s="419"/>
      <c r="FT9" s="419"/>
      <c r="FU9" s="419"/>
      <c r="FV9" s="419"/>
      <c r="FW9" s="419"/>
      <c r="FX9" s="419"/>
      <c r="FY9" s="419"/>
      <c r="FZ9" s="419"/>
      <c r="GA9" s="419"/>
      <c r="GB9" s="419"/>
      <c r="GC9" s="419"/>
      <c r="GD9" s="419"/>
      <c r="GE9" s="419"/>
      <c r="GF9" s="419"/>
      <c r="GG9" s="419"/>
      <c r="GH9" s="419"/>
      <c r="GI9" s="419"/>
      <c r="GJ9" s="419"/>
      <c r="GK9" s="419"/>
      <c r="GL9" s="419"/>
      <c r="GM9" s="419"/>
      <c r="GN9" s="419"/>
      <c r="GO9" s="419"/>
      <c r="GP9" s="419"/>
      <c r="GQ9" s="419"/>
      <c r="GR9" s="419"/>
      <c r="GS9" s="419"/>
      <c r="GT9" s="419"/>
      <c r="GU9" s="419"/>
      <c r="GV9" s="419"/>
      <c r="GW9" s="419"/>
      <c r="GX9" s="419"/>
      <c r="GY9" s="419"/>
      <c r="GZ9" s="419"/>
      <c r="HA9" s="419"/>
      <c r="HB9" s="419"/>
      <c r="HC9" s="419"/>
      <c r="HD9" s="419"/>
      <c r="HE9" s="419"/>
      <c r="HF9" s="419"/>
      <c r="HG9" s="419"/>
      <c r="HH9" s="419"/>
      <c r="HI9" s="419"/>
      <c r="HJ9" s="419"/>
      <c r="HK9" s="419"/>
      <c r="HL9" s="419"/>
      <c r="HM9" s="419"/>
      <c r="HN9" s="419"/>
      <c r="HO9" s="419"/>
      <c r="HP9" s="419"/>
      <c r="HQ9" s="419"/>
      <c r="HR9" s="419"/>
      <c r="HS9" s="419"/>
      <c r="HT9" s="419"/>
      <c r="HU9" s="419"/>
      <c r="HV9" s="419"/>
      <c r="HW9" s="419"/>
      <c r="HX9" s="419"/>
      <c r="HY9" s="419"/>
      <c r="HZ9" s="419"/>
      <c r="IA9" s="419"/>
      <c r="IB9" s="419"/>
      <c r="IC9" s="419"/>
      <c r="ID9" s="419"/>
    </row>
    <row r="10" spans="2:238" ht="29.25" customHeight="1">
      <c r="B10" s="108"/>
      <c r="C10" s="437" t="s">
        <v>121</v>
      </c>
      <c r="D10" s="438">
        <f t="shared" si="3"/>
        <v>39</v>
      </c>
      <c r="E10" s="439"/>
      <c r="F10" s="440"/>
      <c r="G10" s="441">
        <v>40</v>
      </c>
      <c r="H10" s="442"/>
      <c r="I10" s="443"/>
      <c r="J10" s="443">
        <v>1</v>
      </c>
      <c r="K10" s="443">
        <v>10</v>
      </c>
      <c r="L10" s="443">
        <v>11</v>
      </c>
      <c r="M10" s="443">
        <v>6</v>
      </c>
      <c r="N10" s="443">
        <v>4</v>
      </c>
      <c r="O10" s="444">
        <v>7</v>
      </c>
      <c r="P10" s="413"/>
      <c r="Q10" s="419"/>
      <c r="R10" s="442"/>
      <c r="S10" s="443">
        <v>6</v>
      </c>
      <c r="T10" s="443">
        <v>11</v>
      </c>
      <c r="U10" s="443">
        <v>11</v>
      </c>
      <c r="V10" s="443">
        <v>3</v>
      </c>
      <c r="W10" s="443">
        <v>8</v>
      </c>
      <c r="X10" s="443"/>
      <c r="Y10" s="445">
        <v>1586</v>
      </c>
      <c r="Z10" s="444">
        <f t="shared" si="4"/>
        <v>40.700000000000003</v>
      </c>
      <c r="AA10" s="438">
        <v>6</v>
      </c>
      <c r="AB10" s="440">
        <v>7</v>
      </c>
      <c r="AC10" s="440">
        <v>2</v>
      </c>
      <c r="AD10" s="440">
        <v>2</v>
      </c>
      <c r="AE10" s="440">
        <v>8</v>
      </c>
      <c r="AF10" s="440">
        <v>3</v>
      </c>
      <c r="AG10" s="441">
        <v>11</v>
      </c>
      <c r="AH10" s="439"/>
      <c r="AI10" s="440"/>
      <c r="AJ10" s="440"/>
      <c r="AK10" s="440"/>
      <c r="AL10" s="446"/>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419"/>
      <c r="CU10" s="419"/>
      <c r="CV10" s="419"/>
      <c r="CW10" s="419"/>
      <c r="CX10" s="419"/>
      <c r="CY10" s="419"/>
      <c r="CZ10" s="419"/>
      <c r="DA10" s="419"/>
      <c r="DB10" s="419"/>
      <c r="DC10" s="419"/>
      <c r="DD10" s="419"/>
      <c r="DE10" s="419"/>
      <c r="DF10" s="419"/>
      <c r="DG10" s="419"/>
      <c r="DH10" s="419"/>
      <c r="DI10" s="419"/>
      <c r="DJ10" s="419"/>
      <c r="DK10" s="419"/>
      <c r="DL10" s="419"/>
      <c r="DM10" s="419"/>
      <c r="DN10" s="419"/>
      <c r="DO10" s="419"/>
      <c r="DP10" s="419"/>
      <c r="DQ10" s="419"/>
      <c r="DR10" s="419"/>
      <c r="DS10" s="419"/>
      <c r="DT10" s="419"/>
      <c r="DU10" s="419"/>
      <c r="DV10" s="419"/>
      <c r="DW10" s="419"/>
      <c r="DX10" s="419"/>
      <c r="DY10" s="419"/>
      <c r="DZ10" s="419"/>
      <c r="EA10" s="419"/>
      <c r="EB10" s="419"/>
      <c r="EC10" s="419"/>
      <c r="ED10" s="419"/>
      <c r="EE10" s="419"/>
      <c r="EF10" s="419"/>
      <c r="EG10" s="419"/>
      <c r="EH10" s="419"/>
      <c r="EI10" s="419"/>
      <c r="EJ10" s="419"/>
      <c r="EK10" s="419"/>
      <c r="EL10" s="419"/>
      <c r="EM10" s="419"/>
      <c r="EN10" s="419"/>
      <c r="EO10" s="419"/>
      <c r="EP10" s="419"/>
      <c r="EQ10" s="419"/>
      <c r="ER10" s="419"/>
      <c r="ES10" s="419"/>
      <c r="ET10" s="419"/>
      <c r="EU10" s="419"/>
      <c r="EV10" s="419"/>
      <c r="EW10" s="419"/>
      <c r="EX10" s="419"/>
      <c r="EY10" s="419"/>
      <c r="EZ10" s="419"/>
      <c r="FA10" s="419"/>
      <c r="FB10" s="419"/>
      <c r="FC10" s="419"/>
      <c r="FD10" s="419"/>
      <c r="FE10" s="419"/>
      <c r="FF10" s="419"/>
      <c r="FG10" s="419"/>
      <c r="FH10" s="419"/>
      <c r="FI10" s="419"/>
      <c r="FJ10" s="419"/>
      <c r="FK10" s="419"/>
      <c r="FL10" s="419"/>
      <c r="FM10" s="419"/>
      <c r="FN10" s="419"/>
      <c r="FO10" s="419"/>
      <c r="FP10" s="419"/>
      <c r="FQ10" s="419"/>
      <c r="FR10" s="419"/>
      <c r="FS10" s="419"/>
      <c r="FT10" s="419"/>
      <c r="FU10" s="419"/>
      <c r="FV10" s="419"/>
      <c r="FW10" s="419"/>
      <c r="FX10" s="419"/>
      <c r="FY10" s="419"/>
      <c r="FZ10" s="419"/>
      <c r="GA10" s="419"/>
      <c r="GB10" s="419"/>
      <c r="GC10" s="419"/>
      <c r="GD10" s="419"/>
      <c r="GE10" s="419"/>
      <c r="GF10" s="419"/>
      <c r="GG10" s="419"/>
      <c r="GH10" s="419"/>
      <c r="GI10" s="419"/>
      <c r="GJ10" s="419"/>
      <c r="GK10" s="419"/>
      <c r="GL10" s="419"/>
      <c r="GM10" s="419"/>
      <c r="GN10" s="419"/>
      <c r="GO10" s="419"/>
      <c r="GP10" s="419"/>
      <c r="GQ10" s="419"/>
      <c r="GR10" s="419"/>
      <c r="GS10" s="419"/>
      <c r="GT10" s="419"/>
      <c r="GU10" s="419"/>
      <c r="GV10" s="419"/>
      <c r="GW10" s="419"/>
      <c r="GX10" s="419"/>
      <c r="GY10" s="419"/>
      <c r="GZ10" s="419"/>
      <c r="HA10" s="419"/>
      <c r="HB10" s="419"/>
      <c r="HC10" s="419"/>
      <c r="HD10" s="419"/>
      <c r="HE10" s="419"/>
      <c r="HF10" s="419"/>
      <c r="HG10" s="419"/>
      <c r="HH10" s="419"/>
      <c r="HI10" s="419"/>
      <c r="HJ10" s="419"/>
      <c r="HK10" s="419"/>
      <c r="HL10" s="419"/>
      <c r="HM10" s="419"/>
      <c r="HN10" s="419"/>
      <c r="HO10" s="419"/>
      <c r="HP10" s="419"/>
      <c r="HQ10" s="419"/>
      <c r="HR10" s="419"/>
      <c r="HS10" s="419"/>
      <c r="HT10" s="419"/>
      <c r="HU10" s="419"/>
      <c r="HV10" s="419"/>
      <c r="HW10" s="419"/>
      <c r="HX10" s="419"/>
      <c r="HY10" s="419"/>
      <c r="HZ10" s="419"/>
      <c r="IA10" s="419"/>
      <c r="IB10" s="419"/>
      <c r="IC10" s="419"/>
      <c r="ID10" s="419"/>
    </row>
    <row r="11" spans="2:238" ht="29.25" customHeight="1">
      <c r="B11" s="108"/>
      <c r="C11" s="437" t="s">
        <v>122</v>
      </c>
      <c r="D11" s="438">
        <f t="shared" si="3"/>
        <v>43</v>
      </c>
      <c r="E11" s="439"/>
      <c r="F11" s="440">
        <v>1</v>
      </c>
      <c r="G11" s="441">
        <v>44</v>
      </c>
      <c r="H11" s="442"/>
      <c r="I11" s="443"/>
      <c r="J11" s="443">
        <v>1</v>
      </c>
      <c r="K11" s="443">
        <v>3</v>
      </c>
      <c r="L11" s="443">
        <v>11</v>
      </c>
      <c r="M11" s="443">
        <v>12</v>
      </c>
      <c r="N11" s="443">
        <v>8</v>
      </c>
      <c r="O11" s="444">
        <v>8</v>
      </c>
      <c r="P11" s="413"/>
      <c r="Q11" s="419"/>
      <c r="R11" s="442"/>
      <c r="S11" s="443">
        <v>11</v>
      </c>
      <c r="T11" s="443">
        <v>17</v>
      </c>
      <c r="U11" s="443">
        <v>8</v>
      </c>
      <c r="V11" s="443">
        <v>7</v>
      </c>
      <c r="W11" s="443"/>
      <c r="X11" s="443"/>
      <c r="Y11" s="445">
        <v>1579</v>
      </c>
      <c r="Z11" s="444">
        <f t="shared" si="4"/>
        <v>36.700000000000003</v>
      </c>
      <c r="AA11" s="438">
        <v>3</v>
      </c>
      <c r="AB11" s="440">
        <v>7</v>
      </c>
      <c r="AC11" s="440">
        <v>14</v>
      </c>
      <c r="AD11" s="440">
        <v>4</v>
      </c>
      <c r="AE11" s="440">
        <v>5</v>
      </c>
      <c r="AF11" s="440">
        <v>2</v>
      </c>
      <c r="AG11" s="441">
        <v>8</v>
      </c>
      <c r="AH11" s="439"/>
      <c r="AI11" s="440"/>
      <c r="AJ11" s="440"/>
      <c r="AK11" s="440"/>
      <c r="AL11" s="446"/>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c r="CR11" s="419"/>
      <c r="CS11" s="419"/>
      <c r="CT11" s="419"/>
      <c r="CU11" s="419"/>
      <c r="CV11" s="419"/>
      <c r="CW11" s="419"/>
      <c r="CX11" s="419"/>
      <c r="CY11" s="419"/>
      <c r="CZ11" s="419"/>
      <c r="DA11" s="419"/>
      <c r="DB11" s="419"/>
      <c r="DC11" s="419"/>
      <c r="DD11" s="419"/>
      <c r="DE11" s="419"/>
      <c r="DF11" s="419"/>
      <c r="DG11" s="419"/>
      <c r="DH11" s="419"/>
      <c r="DI11" s="419"/>
      <c r="DJ11" s="419"/>
      <c r="DK11" s="419"/>
      <c r="DL11" s="419"/>
      <c r="DM11" s="419"/>
      <c r="DN11" s="419"/>
      <c r="DO11" s="419"/>
      <c r="DP11" s="419"/>
      <c r="DQ11" s="419"/>
      <c r="DR11" s="419"/>
      <c r="DS11" s="419"/>
      <c r="DT11" s="419"/>
      <c r="DU11" s="419"/>
      <c r="DV11" s="419"/>
      <c r="DW11" s="419"/>
      <c r="DX11" s="419"/>
      <c r="DY11" s="419"/>
      <c r="DZ11" s="419"/>
      <c r="EA11" s="419"/>
      <c r="EB11" s="419"/>
      <c r="EC11" s="419"/>
      <c r="ED11" s="419"/>
      <c r="EE11" s="419"/>
      <c r="EF11" s="419"/>
      <c r="EG11" s="419"/>
      <c r="EH11" s="419"/>
      <c r="EI11" s="419"/>
      <c r="EJ11" s="419"/>
      <c r="EK11" s="419"/>
      <c r="EL11" s="419"/>
      <c r="EM11" s="419"/>
      <c r="EN11" s="419"/>
      <c r="EO11" s="419"/>
      <c r="EP11" s="419"/>
      <c r="EQ11" s="419"/>
      <c r="ER11" s="419"/>
      <c r="ES11" s="419"/>
      <c r="ET11" s="419"/>
      <c r="EU11" s="419"/>
      <c r="EV11" s="419"/>
      <c r="EW11" s="419"/>
      <c r="EX11" s="419"/>
      <c r="EY11" s="419"/>
      <c r="EZ11" s="419"/>
      <c r="FA11" s="419"/>
      <c r="FB11" s="419"/>
      <c r="FC11" s="419"/>
      <c r="FD11" s="419"/>
      <c r="FE11" s="419"/>
      <c r="FF11" s="419"/>
      <c r="FG11" s="419"/>
      <c r="FH11" s="419"/>
      <c r="FI11" s="419"/>
      <c r="FJ11" s="419"/>
      <c r="FK11" s="419"/>
      <c r="FL11" s="419"/>
      <c r="FM11" s="419"/>
      <c r="FN11" s="419"/>
      <c r="FO11" s="419"/>
      <c r="FP11" s="419"/>
      <c r="FQ11" s="419"/>
      <c r="FR11" s="419"/>
      <c r="FS11" s="419"/>
      <c r="FT11" s="419"/>
      <c r="FU11" s="419"/>
      <c r="FV11" s="419"/>
      <c r="FW11" s="419"/>
      <c r="FX11" s="419"/>
      <c r="FY11" s="419"/>
      <c r="FZ11" s="419"/>
      <c r="GA11" s="419"/>
      <c r="GB11" s="419"/>
      <c r="GC11" s="419"/>
      <c r="GD11" s="419"/>
      <c r="GE11" s="419"/>
      <c r="GF11" s="419"/>
      <c r="GG11" s="419"/>
      <c r="GH11" s="419"/>
      <c r="GI11" s="419"/>
      <c r="GJ11" s="419"/>
      <c r="GK11" s="419"/>
      <c r="GL11" s="419"/>
      <c r="GM11" s="419"/>
      <c r="GN11" s="419"/>
      <c r="GO11" s="419"/>
      <c r="GP11" s="419"/>
      <c r="GQ11" s="419"/>
      <c r="GR11" s="419"/>
      <c r="GS11" s="419"/>
      <c r="GT11" s="419"/>
      <c r="GU11" s="419"/>
      <c r="GV11" s="419"/>
      <c r="GW11" s="419"/>
      <c r="GX11" s="419"/>
      <c r="GY11" s="419"/>
      <c r="GZ11" s="419"/>
      <c r="HA11" s="419"/>
      <c r="HB11" s="419"/>
      <c r="HC11" s="419"/>
      <c r="HD11" s="419"/>
      <c r="HE11" s="419"/>
      <c r="HF11" s="419"/>
      <c r="HG11" s="419"/>
      <c r="HH11" s="419"/>
      <c r="HI11" s="419"/>
      <c r="HJ11" s="419"/>
      <c r="HK11" s="419"/>
      <c r="HL11" s="419"/>
      <c r="HM11" s="419"/>
      <c r="HN11" s="419"/>
      <c r="HO11" s="419"/>
      <c r="HP11" s="419"/>
      <c r="HQ11" s="419"/>
      <c r="HR11" s="419"/>
      <c r="HS11" s="419"/>
      <c r="HT11" s="419"/>
      <c r="HU11" s="419"/>
      <c r="HV11" s="419"/>
      <c r="HW11" s="419"/>
      <c r="HX11" s="419"/>
      <c r="HY11" s="419"/>
      <c r="HZ11" s="419"/>
      <c r="IA11" s="419"/>
      <c r="IB11" s="419"/>
      <c r="IC11" s="419"/>
      <c r="ID11" s="419"/>
    </row>
    <row r="12" spans="2:238" ht="29.25" customHeight="1">
      <c r="B12" s="108"/>
      <c r="C12" s="437" t="s">
        <v>123</v>
      </c>
      <c r="D12" s="438">
        <f t="shared" si="3"/>
        <v>54</v>
      </c>
      <c r="E12" s="439"/>
      <c r="F12" s="440">
        <v>1</v>
      </c>
      <c r="G12" s="441">
        <v>60</v>
      </c>
      <c r="H12" s="442"/>
      <c r="I12" s="443"/>
      <c r="J12" s="443"/>
      <c r="K12" s="443">
        <v>5</v>
      </c>
      <c r="L12" s="443">
        <v>10</v>
      </c>
      <c r="M12" s="443">
        <v>18</v>
      </c>
      <c r="N12" s="443">
        <v>17</v>
      </c>
      <c r="O12" s="444">
        <v>4</v>
      </c>
      <c r="P12" s="413"/>
      <c r="Q12" s="419"/>
      <c r="R12" s="442"/>
      <c r="S12" s="443">
        <v>4</v>
      </c>
      <c r="T12" s="443">
        <v>32</v>
      </c>
      <c r="U12" s="443">
        <v>14</v>
      </c>
      <c r="V12" s="443">
        <v>3</v>
      </c>
      <c r="W12" s="443">
        <v>1</v>
      </c>
      <c r="X12" s="443"/>
      <c r="Y12" s="445">
        <v>2057</v>
      </c>
      <c r="Z12" s="444">
        <f t="shared" si="4"/>
        <v>38.1</v>
      </c>
      <c r="AA12" s="438">
        <v>3</v>
      </c>
      <c r="AB12" s="440">
        <v>1</v>
      </c>
      <c r="AC12" s="440">
        <v>25</v>
      </c>
      <c r="AD12" s="440">
        <v>9</v>
      </c>
      <c r="AE12" s="440">
        <v>6</v>
      </c>
      <c r="AF12" s="440">
        <v>8</v>
      </c>
      <c r="AG12" s="441">
        <v>2</v>
      </c>
      <c r="AH12" s="439"/>
      <c r="AI12" s="440"/>
      <c r="AJ12" s="440"/>
      <c r="AK12" s="440"/>
      <c r="AL12" s="446"/>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19"/>
      <c r="DD12" s="419"/>
      <c r="DE12" s="419"/>
      <c r="DF12" s="419"/>
      <c r="DG12" s="419"/>
      <c r="DH12" s="419"/>
      <c r="DI12" s="419"/>
      <c r="DJ12" s="419"/>
      <c r="DK12" s="419"/>
      <c r="DL12" s="419"/>
      <c r="DM12" s="419"/>
      <c r="DN12" s="419"/>
      <c r="DO12" s="419"/>
      <c r="DP12" s="419"/>
      <c r="DQ12" s="419"/>
      <c r="DR12" s="419"/>
      <c r="DS12" s="419"/>
      <c r="DT12" s="419"/>
      <c r="DU12" s="419"/>
      <c r="DV12" s="419"/>
      <c r="DW12" s="419"/>
      <c r="DX12" s="419"/>
      <c r="DY12" s="419"/>
      <c r="DZ12" s="419"/>
      <c r="EA12" s="419"/>
      <c r="EB12" s="419"/>
      <c r="EC12" s="419"/>
      <c r="ED12" s="419"/>
      <c r="EE12" s="419"/>
      <c r="EF12" s="419"/>
      <c r="EG12" s="419"/>
      <c r="EH12" s="419"/>
      <c r="EI12" s="419"/>
      <c r="EJ12" s="419"/>
      <c r="EK12" s="419"/>
      <c r="EL12" s="419"/>
      <c r="EM12" s="419"/>
      <c r="EN12" s="419"/>
      <c r="EO12" s="419"/>
      <c r="EP12" s="419"/>
      <c r="EQ12" s="419"/>
      <c r="ER12" s="419"/>
      <c r="ES12" s="419"/>
      <c r="ET12" s="419"/>
      <c r="EU12" s="419"/>
      <c r="EV12" s="419"/>
      <c r="EW12" s="419"/>
      <c r="EX12" s="419"/>
      <c r="EY12" s="419"/>
      <c r="EZ12" s="419"/>
      <c r="FA12" s="419"/>
      <c r="FB12" s="419"/>
      <c r="FC12" s="419"/>
      <c r="FD12" s="419"/>
      <c r="FE12" s="419"/>
      <c r="FF12" s="419"/>
      <c r="FG12" s="419"/>
      <c r="FH12" s="419"/>
      <c r="FI12" s="419"/>
      <c r="FJ12" s="419"/>
      <c r="FK12" s="419"/>
      <c r="FL12" s="419"/>
      <c r="FM12" s="419"/>
      <c r="FN12" s="419"/>
      <c r="FO12" s="419"/>
      <c r="FP12" s="419"/>
      <c r="FQ12" s="419"/>
      <c r="FR12" s="419"/>
      <c r="FS12" s="419"/>
      <c r="FT12" s="419"/>
      <c r="FU12" s="419"/>
      <c r="FV12" s="419"/>
      <c r="FW12" s="419"/>
      <c r="FX12" s="419"/>
      <c r="FY12" s="419"/>
      <c r="FZ12" s="419"/>
      <c r="GA12" s="419"/>
      <c r="GB12" s="419"/>
      <c r="GC12" s="419"/>
      <c r="GD12" s="419"/>
      <c r="GE12" s="419"/>
      <c r="GF12" s="419"/>
      <c r="GG12" s="419"/>
      <c r="GH12" s="419"/>
      <c r="GI12" s="419"/>
      <c r="GJ12" s="419"/>
      <c r="GK12" s="419"/>
      <c r="GL12" s="419"/>
      <c r="GM12" s="419"/>
      <c r="GN12" s="419"/>
      <c r="GO12" s="419"/>
      <c r="GP12" s="419"/>
      <c r="GQ12" s="419"/>
      <c r="GR12" s="419"/>
      <c r="GS12" s="419"/>
      <c r="GT12" s="419"/>
      <c r="GU12" s="419"/>
      <c r="GV12" s="419"/>
      <c r="GW12" s="419"/>
      <c r="GX12" s="419"/>
      <c r="GY12" s="419"/>
      <c r="GZ12" s="419"/>
      <c r="HA12" s="419"/>
      <c r="HB12" s="419"/>
      <c r="HC12" s="419"/>
      <c r="HD12" s="419"/>
      <c r="HE12" s="419"/>
      <c r="HF12" s="419"/>
      <c r="HG12" s="419"/>
      <c r="HH12" s="419"/>
      <c r="HI12" s="419"/>
      <c r="HJ12" s="419"/>
      <c r="HK12" s="419"/>
      <c r="HL12" s="419"/>
      <c r="HM12" s="419"/>
      <c r="HN12" s="419"/>
      <c r="HO12" s="419"/>
      <c r="HP12" s="419"/>
      <c r="HQ12" s="419"/>
      <c r="HR12" s="419"/>
      <c r="HS12" s="419"/>
      <c r="HT12" s="419"/>
      <c r="HU12" s="419"/>
      <c r="HV12" s="419"/>
      <c r="HW12" s="419"/>
      <c r="HX12" s="419"/>
      <c r="HY12" s="419"/>
      <c r="HZ12" s="419"/>
      <c r="IA12" s="419"/>
      <c r="IB12" s="419"/>
      <c r="IC12" s="419"/>
      <c r="ID12" s="419"/>
    </row>
    <row r="13" spans="2:238" ht="29.25" customHeight="1">
      <c r="B13" s="108"/>
      <c r="C13" s="437" t="s">
        <v>124</v>
      </c>
      <c r="D13" s="438">
        <f t="shared" si="3"/>
        <v>64</v>
      </c>
      <c r="E13" s="439"/>
      <c r="F13" s="440">
        <v>1</v>
      </c>
      <c r="G13" s="441">
        <v>68</v>
      </c>
      <c r="H13" s="442"/>
      <c r="I13" s="443"/>
      <c r="J13" s="443">
        <v>1</v>
      </c>
      <c r="K13" s="443">
        <v>9</v>
      </c>
      <c r="L13" s="443">
        <v>19</v>
      </c>
      <c r="M13" s="443">
        <v>7</v>
      </c>
      <c r="N13" s="443">
        <v>6</v>
      </c>
      <c r="O13" s="444">
        <v>22</v>
      </c>
      <c r="P13" s="413"/>
      <c r="Q13" s="419"/>
      <c r="R13" s="442">
        <v>2</v>
      </c>
      <c r="S13" s="443">
        <v>18</v>
      </c>
      <c r="T13" s="443">
        <v>16</v>
      </c>
      <c r="U13" s="443">
        <v>19</v>
      </c>
      <c r="V13" s="443">
        <v>5</v>
      </c>
      <c r="W13" s="443">
        <v>4</v>
      </c>
      <c r="X13" s="443"/>
      <c r="Y13" s="445">
        <v>2346</v>
      </c>
      <c r="Z13" s="444">
        <f t="shared" si="4"/>
        <v>36.700000000000003</v>
      </c>
      <c r="AA13" s="438">
        <v>16</v>
      </c>
      <c r="AB13" s="440">
        <v>11</v>
      </c>
      <c r="AC13" s="440">
        <v>11</v>
      </c>
      <c r="AD13" s="440">
        <v>1</v>
      </c>
      <c r="AE13" s="440">
        <v>11</v>
      </c>
      <c r="AF13" s="440">
        <v>9</v>
      </c>
      <c r="AG13" s="441">
        <v>5</v>
      </c>
      <c r="AH13" s="439">
        <f>SUM(AI13:AL13)</f>
        <v>3</v>
      </c>
      <c r="AI13" s="440">
        <v>2</v>
      </c>
      <c r="AJ13" s="440">
        <v>1</v>
      </c>
      <c r="AK13" s="440"/>
      <c r="AL13" s="446"/>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c r="CA13" s="419"/>
      <c r="CB13" s="419"/>
      <c r="CC13" s="419"/>
      <c r="CD13" s="419"/>
      <c r="CE13" s="419"/>
      <c r="CF13" s="419"/>
      <c r="CG13" s="419"/>
      <c r="CH13" s="419"/>
      <c r="CI13" s="419"/>
      <c r="CJ13" s="419"/>
      <c r="CK13" s="419"/>
      <c r="CL13" s="419"/>
      <c r="CM13" s="419"/>
      <c r="CN13" s="419"/>
      <c r="CO13" s="419"/>
      <c r="CP13" s="419"/>
      <c r="CQ13" s="419"/>
      <c r="CR13" s="419"/>
      <c r="CS13" s="419"/>
      <c r="CT13" s="419"/>
      <c r="CU13" s="419"/>
      <c r="CV13" s="419"/>
      <c r="CW13" s="419"/>
      <c r="CX13" s="419"/>
      <c r="CY13" s="419"/>
      <c r="CZ13" s="419"/>
      <c r="DA13" s="419"/>
      <c r="DB13" s="419"/>
      <c r="DC13" s="419"/>
      <c r="DD13" s="419"/>
      <c r="DE13" s="419"/>
      <c r="DF13" s="419"/>
      <c r="DG13" s="419"/>
      <c r="DH13" s="419"/>
      <c r="DI13" s="419"/>
      <c r="DJ13" s="419"/>
      <c r="DK13" s="419"/>
      <c r="DL13" s="419"/>
      <c r="DM13" s="419"/>
      <c r="DN13" s="419"/>
      <c r="DO13" s="419"/>
      <c r="DP13" s="419"/>
      <c r="DQ13" s="419"/>
      <c r="DR13" s="419"/>
      <c r="DS13" s="419"/>
      <c r="DT13" s="419"/>
      <c r="DU13" s="419"/>
      <c r="DV13" s="419"/>
      <c r="DW13" s="419"/>
      <c r="DX13" s="419"/>
      <c r="DY13" s="419"/>
      <c r="DZ13" s="419"/>
      <c r="EA13" s="419"/>
      <c r="EB13" s="419"/>
      <c r="EC13" s="419"/>
      <c r="ED13" s="419"/>
      <c r="EE13" s="419"/>
      <c r="EF13" s="419"/>
      <c r="EG13" s="419"/>
      <c r="EH13" s="419"/>
      <c r="EI13" s="419"/>
      <c r="EJ13" s="419"/>
      <c r="EK13" s="419"/>
      <c r="EL13" s="419"/>
      <c r="EM13" s="419"/>
      <c r="EN13" s="419"/>
      <c r="EO13" s="419"/>
      <c r="EP13" s="419"/>
      <c r="EQ13" s="419"/>
      <c r="ER13" s="419"/>
      <c r="ES13" s="419"/>
      <c r="ET13" s="419"/>
      <c r="EU13" s="419"/>
      <c r="EV13" s="419"/>
      <c r="EW13" s="419"/>
      <c r="EX13" s="419"/>
      <c r="EY13" s="419"/>
      <c r="EZ13" s="419"/>
      <c r="FA13" s="419"/>
      <c r="FB13" s="419"/>
      <c r="FC13" s="419"/>
      <c r="FD13" s="419"/>
      <c r="FE13" s="419"/>
      <c r="FF13" s="419"/>
      <c r="FG13" s="419"/>
      <c r="FH13" s="419"/>
      <c r="FI13" s="419"/>
      <c r="FJ13" s="419"/>
      <c r="FK13" s="419"/>
      <c r="FL13" s="419"/>
      <c r="FM13" s="419"/>
      <c r="FN13" s="419"/>
      <c r="FO13" s="419"/>
      <c r="FP13" s="419"/>
      <c r="FQ13" s="419"/>
      <c r="FR13" s="419"/>
      <c r="FS13" s="419"/>
      <c r="FT13" s="419"/>
      <c r="FU13" s="419"/>
      <c r="FV13" s="419"/>
      <c r="FW13" s="419"/>
      <c r="FX13" s="419"/>
      <c r="FY13" s="419"/>
      <c r="FZ13" s="419"/>
      <c r="GA13" s="419"/>
      <c r="GB13" s="419"/>
      <c r="GC13" s="419"/>
      <c r="GD13" s="419"/>
      <c r="GE13" s="419"/>
      <c r="GF13" s="419"/>
      <c r="GG13" s="419"/>
      <c r="GH13" s="419"/>
      <c r="GI13" s="419"/>
      <c r="GJ13" s="419"/>
      <c r="GK13" s="419"/>
      <c r="GL13" s="419"/>
      <c r="GM13" s="419"/>
      <c r="GN13" s="419"/>
      <c r="GO13" s="419"/>
      <c r="GP13" s="419"/>
      <c r="GQ13" s="419"/>
      <c r="GR13" s="419"/>
      <c r="GS13" s="419"/>
      <c r="GT13" s="419"/>
      <c r="GU13" s="419"/>
      <c r="GV13" s="419"/>
      <c r="GW13" s="419"/>
      <c r="GX13" s="419"/>
      <c r="GY13" s="419"/>
      <c r="GZ13" s="419"/>
      <c r="HA13" s="419"/>
      <c r="HB13" s="419"/>
      <c r="HC13" s="419"/>
      <c r="HD13" s="419"/>
      <c r="HE13" s="419"/>
      <c r="HF13" s="419"/>
      <c r="HG13" s="419"/>
      <c r="HH13" s="419"/>
      <c r="HI13" s="419"/>
      <c r="HJ13" s="419"/>
      <c r="HK13" s="419"/>
      <c r="HL13" s="419"/>
      <c r="HM13" s="419"/>
      <c r="HN13" s="419"/>
      <c r="HO13" s="419"/>
      <c r="HP13" s="419"/>
      <c r="HQ13" s="419"/>
      <c r="HR13" s="419"/>
      <c r="HS13" s="419"/>
      <c r="HT13" s="419"/>
      <c r="HU13" s="419"/>
      <c r="HV13" s="419"/>
      <c r="HW13" s="419"/>
      <c r="HX13" s="419"/>
      <c r="HY13" s="419"/>
      <c r="HZ13" s="419"/>
      <c r="IA13" s="419"/>
      <c r="IB13" s="419"/>
      <c r="IC13" s="419"/>
      <c r="ID13" s="419"/>
    </row>
    <row r="14" spans="2:238" ht="29.25" customHeight="1">
      <c r="B14" s="108"/>
      <c r="C14" s="437" t="s">
        <v>125</v>
      </c>
      <c r="D14" s="438">
        <f t="shared" si="3"/>
        <v>46</v>
      </c>
      <c r="E14" s="439"/>
      <c r="F14" s="440"/>
      <c r="G14" s="441">
        <v>50</v>
      </c>
      <c r="H14" s="442"/>
      <c r="I14" s="443"/>
      <c r="J14" s="443">
        <v>1</v>
      </c>
      <c r="K14" s="443">
        <v>8</v>
      </c>
      <c r="L14" s="443">
        <v>9</v>
      </c>
      <c r="M14" s="443">
        <v>12</v>
      </c>
      <c r="N14" s="443">
        <v>8</v>
      </c>
      <c r="O14" s="444">
        <v>8</v>
      </c>
      <c r="P14" s="413"/>
      <c r="Q14" s="419"/>
      <c r="R14" s="442"/>
      <c r="S14" s="443">
        <v>7</v>
      </c>
      <c r="T14" s="443">
        <v>20</v>
      </c>
      <c r="U14" s="443">
        <v>12</v>
      </c>
      <c r="V14" s="443">
        <v>6</v>
      </c>
      <c r="W14" s="443">
        <v>1</v>
      </c>
      <c r="X14" s="443"/>
      <c r="Y14" s="445">
        <v>1738</v>
      </c>
      <c r="Z14" s="444">
        <f t="shared" si="4"/>
        <v>37.799999999999997</v>
      </c>
      <c r="AA14" s="438">
        <v>4</v>
      </c>
      <c r="AB14" s="440">
        <v>9</v>
      </c>
      <c r="AC14" s="440">
        <v>9</v>
      </c>
      <c r="AD14" s="440">
        <v>7</v>
      </c>
      <c r="AE14" s="440">
        <v>7</v>
      </c>
      <c r="AF14" s="440">
        <v>4</v>
      </c>
      <c r="AG14" s="441">
        <v>6</v>
      </c>
      <c r="AH14" s="439"/>
      <c r="AI14" s="440"/>
      <c r="AJ14" s="440"/>
      <c r="AK14" s="440"/>
      <c r="AL14" s="446"/>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c r="CA14" s="419"/>
      <c r="CB14" s="419"/>
      <c r="CC14" s="419"/>
      <c r="CD14" s="419"/>
      <c r="CE14" s="419"/>
      <c r="CF14" s="419"/>
      <c r="CG14" s="419"/>
      <c r="CH14" s="419"/>
      <c r="CI14" s="419"/>
      <c r="CJ14" s="419"/>
      <c r="CK14" s="419"/>
      <c r="CL14" s="419"/>
      <c r="CM14" s="419"/>
      <c r="CN14" s="419"/>
      <c r="CO14" s="419"/>
      <c r="CP14" s="419"/>
      <c r="CQ14" s="419"/>
      <c r="CR14" s="419"/>
      <c r="CS14" s="419"/>
      <c r="CT14" s="419"/>
      <c r="CU14" s="419"/>
      <c r="CV14" s="419"/>
      <c r="CW14" s="419"/>
      <c r="CX14" s="419"/>
      <c r="CY14" s="419"/>
      <c r="CZ14" s="419"/>
      <c r="DA14" s="419"/>
      <c r="DB14" s="419"/>
      <c r="DC14" s="419"/>
      <c r="DD14" s="419"/>
      <c r="DE14" s="419"/>
      <c r="DF14" s="419"/>
      <c r="DG14" s="419"/>
      <c r="DH14" s="419"/>
      <c r="DI14" s="419"/>
      <c r="DJ14" s="419"/>
      <c r="DK14" s="419"/>
      <c r="DL14" s="419"/>
      <c r="DM14" s="419"/>
      <c r="DN14" s="419"/>
      <c r="DO14" s="419"/>
      <c r="DP14" s="419"/>
      <c r="DQ14" s="419"/>
      <c r="DR14" s="419"/>
      <c r="DS14" s="419"/>
      <c r="DT14" s="419"/>
      <c r="DU14" s="419"/>
      <c r="DV14" s="419"/>
      <c r="DW14" s="419"/>
      <c r="DX14" s="419"/>
      <c r="DY14" s="419"/>
      <c r="DZ14" s="419"/>
      <c r="EA14" s="419"/>
      <c r="EB14" s="419"/>
      <c r="EC14" s="419"/>
      <c r="ED14" s="419"/>
      <c r="EE14" s="419"/>
      <c r="EF14" s="419"/>
      <c r="EG14" s="419"/>
      <c r="EH14" s="419"/>
      <c r="EI14" s="419"/>
      <c r="EJ14" s="419"/>
      <c r="EK14" s="419"/>
      <c r="EL14" s="419"/>
      <c r="EM14" s="419"/>
      <c r="EN14" s="419"/>
      <c r="EO14" s="419"/>
      <c r="EP14" s="419"/>
      <c r="EQ14" s="419"/>
      <c r="ER14" s="419"/>
      <c r="ES14" s="419"/>
      <c r="ET14" s="419"/>
      <c r="EU14" s="419"/>
      <c r="EV14" s="419"/>
      <c r="EW14" s="419"/>
      <c r="EX14" s="419"/>
      <c r="EY14" s="419"/>
      <c r="EZ14" s="419"/>
      <c r="FA14" s="419"/>
      <c r="FB14" s="419"/>
      <c r="FC14" s="419"/>
      <c r="FD14" s="419"/>
      <c r="FE14" s="419"/>
      <c r="FF14" s="419"/>
      <c r="FG14" s="419"/>
      <c r="FH14" s="419"/>
      <c r="FI14" s="419"/>
      <c r="FJ14" s="419"/>
      <c r="FK14" s="419"/>
      <c r="FL14" s="419"/>
      <c r="FM14" s="419"/>
      <c r="FN14" s="419"/>
      <c r="FO14" s="419"/>
      <c r="FP14" s="419"/>
      <c r="FQ14" s="419"/>
      <c r="FR14" s="419"/>
      <c r="FS14" s="419"/>
      <c r="FT14" s="419"/>
      <c r="FU14" s="419"/>
      <c r="FV14" s="419"/>
      <c r="FW14" s="419"/>
      <c r="FX14" s="419"/>
      <c r="FY14" s="419"/>
      <c r="FZ14" s="419"/>
      <c r="GA14" s="419"/>
      <c r="GB14" s="419"/>
      <c r="GC14" s="419"/>
      <c r="GD14" s="419"/>
      <c r="GE14" s="419"/>
      <c r="GF14" s="419"/>
      <c r="GG14" s="419"/>
      <c r="GH14" s="419"/>
      <c r="GI14" s="419"/>
      <c r="GJ14" s="419"/>
      <c r="GK14" s="419"/>
      <c r="GL14" s="419"/>
      <c r="GM14" s="419"/>
      <c r="GN14" s="419"/>
      <c r="GO14" s="419"/>
      <c r="GP14" s="419"/>
      <c r="GQ14" s="419"/>
      <c r="GR14" s="419"/>
      <c r="GS14" s="419"/>
      <c r="GT14" s="419"/>
      <c r="GU14" s="419"/>
      <c r="GV14" s="419"/>
      <c r="GW14" s="419"/>
      <c r="GX14" s="419"/>
      <c r="GY14" s="419"/>
      <c r="GZ14" s="419"/>
      <c r="HA14" s="419"/>
      <c r="HB14" s="419"/>
      <c r="HC14" s="419"/>
      <c r="HD14" s="419"/>
      <c r="HE14" s="419"/>
      <c r="HF14" s="419"/>
      <c r="HG14" s="419"/>
      <c r="HH14" s="419"/>
      <c r="HI14" s="419"/>
      <c r="HJ14" s="419"/>
      <c r="HK14" s="419"/>
      <c r="HL14" s="419"/>
      <c r="HM14" s="419"/>
      <c r="HN14" s="419"/>
      <c r="HO14" s="419"/>
      <c r="HP14" s="419"/>
      <c r="HQ14" s="419"/>
      <c r="HR14" s="419"/>
      <c r="HS14" s="419"/>
      <c r="HT14" s="419"/>
      <c r="HU14" s="419"/>
      <c r="HV14" s="419"/>
      <c r="HW14" s="419"/>
      <c r="HX14" s="419"/>
      <c r="HY14" s="419"/>
      <c r="HZ14" s="419"/>
      <c r="IA14" s="419"/>
      <c r="IB14" s="419"/>
      <c r="IC14" s="419"/>
      <c r="ID14" s="419"/>
    </row>
    <row r="15" spans="2:238" ht="29.25" customHeight="1">
      <c r="B15" s="108"/>
      <c r="C15" s="447" t="s">
        <v>62</v>
      </c>
      <c r="D15" s="448">
        <f t="shared" si="3"/>
        <v>36</v>
      </c>
      <c r="E15" s="449"/>
      <c r="F15" s="450"/>
      <c r="G15" s="451">
        <v>37</v>
      </c>
      <c r="H15" s="452"/>
      <c r="I15" s="453"/>
      <c r="J15" s="453">
        <v>1</v>
      </c>
      <c r="K15" s="453">
        <v>2</v>
      </c>
      <c r="L15" s="453">
        <v>9</v>
      </c>
      <c r="M15" s="453">
        <v>7</v>
      </c>
      <c r="N15" s="453">
        <v>6</v>
      </c>
      <c r="O15" s="454">
        <v>11</v>
      </c>
      <c r="P15" s="413"/>
      <c r="Q15" s="419"/>
      <c r="R15" s="452"/>
      <c r="S15" s="453">
        <v>12</v>
      </c>
      <c r="T15" s="453">
        <v>12</v>
      </c>
      <c r="U15" s="453">
        <v>7</v>
      </c>
      <c r="V15" s="453">
        <v>3</v>
      </c>
      <c r="W15" s="453">
        <v>2</v>
      </c>
      <c r="X15" s="453"/>
      <c r="Y15" s="455">
        <v>1304</v>
      </c>
      <c r="Z15" s="454">
        <f t="shared" si="4"/>
        <v>36.200000000000003</v>
      </c>
      <c r="AA15" s="448">
        <v>6</v>
      </c>
      <c r="AB15" s="450">
        <v>11</v>
      </c>
      <c r="AC15" s="450">
        <v>2</v>
      </c>
      <c r="AD15" s="450">
        <v>9</v>
      </c>
      <c r="AE15" s="450">
        <v>2</v>
      </c>
      <c r="AF15" s="450">
        <v>3</v>
      </c>
      <c r="AG15" s="451">
        <v>3</v>
      </c>
      <c r="AH15" s="449">
        <f>SUM(AI15:AL15)</f>
        <v>1</v>
      </c>
      <c r="AI15" s="450">
        <v>1</v>
      </c>
      <c r="AJ15" s="450"/>
      <c r="AK15" s="450"/>
      <c r="AL15" s="456"/>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419"/>
      <c r="CJ15" s="419"/>
      <c r="CK15" s="419"/>
      <c r="CL15" s="419"/>
      <c r="CM15" s="419"/>
      <c r="CN15" s="419"/>
      <c r="CO15" s="419"/>
      <c r="CP15" s="419"/>
      <c r="CQ15" s="419"/>
      <c r="CR15" s="419"/>
      <c r="CS15" s="419"/>
      <c r="CT15" s="419"/>
      <c r="CU15" s="419"/>
      <c r="CV15" s="419"/>
      <c r="CW15" s="419"/>
      <c r="CX15" s="419"/>
      <c r="CY15" s="419"/>
      <c r="CZ15" s="419"/>
      <c r="DA15" s="419"/>
      <c r="DB15" s="419"/>
      <c r="DC15" s="419"/>
      <c r="DD15" s="419"/>
      <c r="DE15" s="419"/>
      <c r="DF15" s="419"/>
      <c r="DG15" s="419"/>
      <c r="DH15" s="419"/>
      <c r="DI15" s="419"/>
      <c r="DJ15" s="419"/>
      <c r="DK15" s="419"/>
      <c r="DL15" s="419"/>
      <c r="DM15" s="419"/>
      <c r="DN15" s="419"/>
      <c r="DO15" s="419"/>
      <c r="DP15" s="419"/>
      <c r="DQ15" s="419"/>
      <c r="DR15" s="419"/>
      <c r="DS15" s="419"/>
      <c r="DT15" s="419"/>
      <c r="DU15" s="419"/>
      <c r="DV15" s="419"/>
      <c r="DW15" s="419"/>
      <c r="DX15" s="419"/>
      <c r="DY15" s="419"/>
      <c r="DZ15" s="419"/>
      <c r="EA15" s="419"/>
      <c r="EB15" s="419"/>
      <c r="EC15" s="419"/>
      <c r="ED15" s="419"/>
      <c r="EE15" s="419"/>
      <c r="EF15" s="419"/>
      <c r="EG15" s="419"/>
      <c r="EH15" s="419"/>
      <c r="EI15" s="419"/>
      <c r="EJ15" s="419"/>
      <c r="EK15" s="419"/>
      <c r="EL15" s="419"/>
      <c r="EM15" s="419"/>
      <c r="EN15" s="419"/>
      <c r="EO15" s="419"/>
      <c r="EP15" s="419"/>
      <c r="EQ15" s="419"/>
      <c r="ER15" s="419"/>
      <c r="ES15" s="419"/>
      <c r="ET15" s="419"/>
      <c r="EU15" s="419"/>
      <c r="EV15" s="419"/>
      <c r="EW15" s="419"/>
      <c r="EX15" s="419"/>
      <c r="EY15" s="419"/>
      <c r="EZ15" s="419"/>
      <c r="FA15" s="419"/>
      <c r="FB15" s="419"/>
      <c r="FC15" s="419"/>
      <c r="FD15" s="419"/>
      <c r="FE15" s="419"/>
      <c r="FF15" s="419"/>
      <c r="FG15" s="419"/>
      <c r="FH15" s="419"/>
      <c r="FI15" s="419"/>
      <c r="FJ15" s="419"/>
      <c r="FK15" s="419"/>
      <c r="FL15" s="419"/>
      <c r="FM15" s="419"/>
      <c r="FN15" s="419"/>
      <c r="FO15" s="419"/>
      <c r="FP15" s="419"/>
      <c r="FQ15" s="419"/>
      <c r="FR15" s="419"/>
      <c r="FS15" s="419"/>
      <c r="FT15" s="419"/>
      <c r="FU15" s="419"/>
      <c r="FV15" s="419"/>
      <c r="FW15" s="419"/>
      <c r="FX15" s="419"/>
      <c r="FY15" s="419"/>
      <c r="FZ15" s="419"/>
      <c r="GA15" s="419"/>
      <c r="GB15" s="419"/>
      <c r="GC15" s="419"/>
      <c r="GD15" s="419"/>
      <c r="GE15" s="419"/>
      <c r="GF15" s="419"/>
      <c r="GG15" s="419"/>
      <c r="GH15" s="419"/>
      <c r="GI15" s="419"/>
      <c r="GJ15" s="419"/>
      <c r="GK15" s="419"/>
      <c r="GL15" s="419"/>
      <c r="GM15" s="419"/>
      <c r="GN15" s="419"/>
      <c r="GO15" s="419"/>
      <c r="GP15" s="419"/>
      <c r="GQ15" s="419"/>
      <c r="GR15" s="419"/>
      <c r="GS15" s="419"/>
      <c r="GT15" s="419"/>
      <c r="GU15" s="419"/>
      <c r="GV15" s="419"/>
      <c r="GW15" s="419"/>
      <c r="GX15" s="419"/>
      <c r="GY15" s="419"/>
      <c r="GZ15" s="419"/>
      <c r="HA15" s="419"/>
      <c r="HB15" s="419"/>
      <c r="HC15" s="419"/>
      <c r="HD15" s="419"/>
      <c r="HE15" s="419"/>
      <c r="HF15" s="419"/>
      <c r="HG15" s="419"/>
      <c r="HH15" s="419"/>
      <c r="HI15" s="419"/>
      <c r="HJ15" s="419"/>
      <c r="HK15" s="419"/>
      <c r="HL15" s="419"/>
      <c r="HM15" s="419"/>
      <c r="HN15" s="419"/>
      <c r="HO15" s="419"/>
      <c r="HP15" s="419"/>
      <c r="HQ15" s="419"/>
      <c r="HR15" s="419"/>
      <c r="HS15" s="419"/>
      <c r="HT15" s="419"/>
      <c r="HU15" s="419"/>
      <c r="HV15" s="419"/>
      <c r="HW15" s="419"/>
      <c r="HX15" s="419"/>
      <c r="HY15" s="419"/>
      <c r="HZ15" s="419"/>
      <c r="IA15" s="419"/>
      <c r="IB15" s="419"/>
      <c r="IC15" s="419"/>
      <c r="ID15" s="419"/>
    </row>
    <row r="16" spans="2:238" ht="29.25" customHeight="1">
      <c r="B16" s="108"/>
      <c r="C16" s="457" t="s">
        <v>126</v>
      </c>
      <c r="D16" s="458">
        <f>SUM(D8:D15)</f>
        <v>711</v>
      </c>
      <c r="E16" s="459">
        <v>3</v>
      </c>
      <c r="F16" s="460">
        <f t="shared" ref="F16:O16" si="5">SUM(F8:F15)</f>
        <v>4</v>
      </c>
      <c r="G16" s="412">
        <f t="shared" si="5"/>
        <v>704</v>
      </c>
      <c r="H16" s="461">
        <f t="shared" si="5"/>
        <v>1</v>
      </c>
      <c r="I16" s="460">
        <f t="shared" si="5"/>
        <v>2</v>
      </c>
      <c r="J16" s="460">
        <f t="shared" si="5"/>
        <v>17</v>
      </c>
      <c r="K16" s="460">
        <f t="shared" si="5"/>
        <v>79</v>
      </c>
      <c r="L16" s="460">
        <f t="shared" si="5"/>
        <v>168</v>
      </c>
      <c r="M16" s="460">
        <f t="shared" si="5"/>
        <v>176</v>
      </c>
      <c r="N16" s="460">
        <f t="shared" si="5"/>
        <v>57</v>
      </c>
      <c r="O16" s="412">
        <f t="shared" si="5"/>
        <v>211</v>
      </c>
      <c r="P16" s="413"/>
      <c r="Q16" s="419"/>
      <c r="R16" s="462">
        <f t="shared" ref="R16:Y16" si="6">SUM(R8:R15)</f>
        <v>10</v>
      </c>
      <c r="S16" s="409">
        <f t="shared" si="6"/>
        <v>190</v>
      </c>
      <c r="T16" s="409">
        <f t="shared" si="6"/>
        <v>224</v>
      </c>
      <c r="U16" s="409">
        <f t="shared" si="6"/>
        <v>170</v>
      </c>
      <c r="V16" s="409">
        <f t="shared" si="6"/>
        <v>54</v>
      </c>
      <c r="W16" s="409">
        <f t="shared" si="6"/>
        <v>56</v>
      </c>
      <c r="X16" s="409">
        <f t="shared" si="6"/>
        <v>7</v>
      </c>
      <c r="Y16" s="246">
        <f t="shared" si="6"/>
        <v>26626</v>
      </c>
      <c r="Z16" s="463">
        <f>ROUND(Y16/D16,1)</f>
        <v>37.4</v>
      </c>
      <c r="AA16" s="464">
        <f t="shared" ref="AA16:AG16" si="7">SUM(AA8:AA15)</f>
        <v>109</v>
      </c>
      <c r="AB16" s="409">
        <f t="shared" si="7"/>
        <v>142</v>
      </c>
      <c r="AC16" s="409">
        <f t="shared" si="7"/>
        <v>113</v>
      </c>
      <c r="AD16" s="409">
        <f t="shared" si="7"/>
        <v>89</v>
      </c>
      <c r="AE16" s="409">
        <f t="shared" si="7"/>
        <v>86</v>
      </c>
      <c r="AF16" s="409">
        <f t="shared" si="7"/>
        <v>71</v>
      </c>
      <c r="AG16" s="465">
        <f t="shared" si="7"/>
        <v>101</v>
      </c>
      <c r="AH16" s="409">
        <f>SUM(AI16:AL16)</f>
        <v>17</v>
      </c>
      <c r="AI16" s="409">
        <f>SUM(AI8:AI15)</f>
        <v>5</v>
      </c>
      <c r="AJ16" s="409">
        <f>SUM(AJ8:AJ15)</f>
        <v>11</v>
      </c>
      <c r="AK16" s="409">
        <f>SUM(AK8:AK15)</f>
        <v>1</v>
      </c>
      <c r="AL16" s="466">
        <f>SUM(AL8:AL15)</f>
        <v>0</v>
      </c>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19"/>
      <c r="DF16" s="419"/>
      <c r="DG16" s="419"/>
      <c r="DH16" s="419"/>
      <c r="DI16" s="419"/>
      <c r="DJ16" s="419"/>
      <c r="DK16" s="419"/>
      <c r="DL16" s="419"/>
      <c r="DM16" s="419"/>
      <c r="DN16" s="419"/>
      <c r="DO16" s="419"/>
      <c r="DP16" s="419"/>
      <c r="DQ16" s="419"/>
      <c r="DR16" s="419"/>
      <c r="DS16" s="419"/>
      <c r="DT16" s="419"/>
      <c r="DU16" s="419"/>
      <c r="DV16" s="419"/>
      <c r="DW16" s="419"/>
      <c r="DX16" s="419"/>
      <c r="DY16" s="419"/>
      <c r="DZ16" s="419"/>
      <c r="EA16" s="419"/>
      <c r="EB16" s="419"/>
      <c r="EC16" s="419"/>
      <c r="ED16" s="419"/>
      <c r="EE16" s="419"/>
      <c r="EF16" s="419"/>
      <c r="EG16" s="419"/>
      <c r="EH16" s="419"/>
      <c r="EI16" s="419"/>
      <c r="EJ16" s="419"/>
      <c r="EK16" s="419"/>
      <c r="EL16" s="419"/>
      <c r="EM16" s="419"/>
      <c r="EN16" s="419"/>
      <c r="EO16" s="419"/>
      <c r="EP16" s="419"/>
      <c r="EQ16" s="419"/>
      <c r="ER16" s="419"/>
      <c r="ES16" s="419"/>
      <c r="ET16" s="419"/>
      <c r="EU16" s="419"/>
      <c r="EV16" s="419"/>
      <c r="EW16" s="419"/>
      <c r="EX16" s="419"/>
      <c r="EY16" s="419"/>
      <c r="EZ16" s="419"/>
      <c r="FA16" s="419"/>
      <c r="FB16" s="419"/>
      <c r="FC16" s="419"/>
      <c r="FD16" s="419"/>
      <c r="FE16" s="419"/>
      <c r="FF16" s="419"/>
      <c r="FG16" s="419"/>
      <c r="FH16" s="419"/>
      <c r="FI16" s="419"/>
      <c r="FJ16" s="419"/>
      <c r="FK16" s="419"/>
      <c r="FL16" s="419"/>
      <c r="FM16" s="419"/>
      <c r="FN16" s="419"/>
      <c r="FO16" s="419"/>
      <c r="FP16" s="419"/>
      <c r="FQ16" s="419"/>
      <c r="FR16" s="419"/>
      <c r="FS16" s="419"/>
      <c r="FT16" s="419"/>
      <c r="FU16" s="419"/>
      <c r="FV16" s="419"/>
      <c r="FW16" s="419"/>
      <c r="FX16" s="419"/>
      <c r="FY16" s="419"/>
      <c r="FZ16" s="419"/>
      <c r="GA16" s="419"/>
      <c r="GB16" s="419"/>
      <c r="GC16" s="419"/>
      <c r="GD16" s="419"/>
      <c r="GE16" s="419"/>
      <c r="GF16" s="419"/>
      <c r="GG16" s="419"/>
      <c r="GH16" s="419"/>
      <c r="GI16" s="419"/>
      <c r="GJ16" s="419"/>
      <c r="GK16" s="419"/>
      <c r="GL16" s="419"/>
      <c r="GM16" s="419"/>
      <c r="GN16" s="419"/>
      <c r="GO16" s="419"/>
      <c r="GP16" s="419"/>
      <c r="GQ16" s="419"/>
      <c r="GR16" s="419"/>
      <c r="GS16" s="419"/>
      <c r="GT16" s="419"/>
      <c r="GU16" s="419"/>
      <c r="GV16" s="419"/>
      <c r="GW16" s="419"/>
      <c r="GX16" s="419"/>
      <c r="GY16" s="419"/>
      <c r="GZ16" s="419"/>
      <c r="HA16" s="419"/>
      <c r="HB16" s="419"/>
      <c r="HC16" s="419"/>
      <c r="HD16" s="419"/>
      <c r="HE16" s="419"/>
      <c r="HF16" s="419"/>
      <c r="HG16" s="419"/>
      <c r="HH16" s="419"/>
      <c r="HI16" s="419"/>
      <c r="HJ16" s="419"/>
      <c r="HK16" s="419"/>
      <c r="HL16" s="419"/>
      <c r="HM16" s="419"/>
      <c r="HN16" s="419"/>
      <c r="HO16" s="419"/>
      <c r="HP16" s="419"/>
      <c r="HQ16" s="419"/>
      <c r="HR16" s="419"/>
      <c r="HS16" s="419"/>
      <c r="HT16" s="419"/>
      <c r="HU16" s="419"/>
      <c r="HV16" s="419"/>
      <c r="HW16" s="419"/>
      <c r="HX16" s="419"/>
      <c r="HY16" s="419"/>
      <c r="HZ16" s="419"/>
      <c r="IA16" s="419"/>
      <c r="IB16" s="419"/>
      <c r="IC16" s="419"/>
      <c r="ID16" s="419"/>
    </row>
    <row r="17" spans="2:238" ht="29.25" customHeight="1">
      <c r="B17" s="467" t="s">
        <v>127</v>
      </c>
      <c r="C17" s="468" t="s">
        <v>64</v>
      </c>
      <c r="D17" s="469">
        <f>SUM(H17:O17)</f>
        <v>130</v>
      </c>
      <c r="E17" s="470"/>
      <c r="F17" s="471"/>
      <c r="G17" s="472">
        <v>140</v>
      </c>
      <c r="H17" s="427"/>
      <c r="I17" s="428">
        <v>1</v>
      </c>
      <c r="J17" s="428">
        <v>4</v>
      </c>
      <c r="K17" s="428">
        <v>11</v>
      </c>
      <c r="L17" s="428">
        <v>41</v>
      </c>
      <c r="M17" s="428">
        <v>15</v>
      </c>
      <c r="N17" s="428">
        <v>25</v>
      </c>
      <c r="O17" s="429">
        <v>33</v>
      </c>
      <c r="P17" s="413"/>
      <c r="Q17" s="419"/>
      <c r="R17" s="427">
        <v>1</v>
      </c>
      <c r="S17" s="428">
        <v>39</v>
      </c>
      <c r="T17" s="428">
        <v>38</v>
      </c>
      <c r="U17" s="428">
        <v>36</v>
      </c>
      <c r="V17" s="428">
        <v>6</v>
      </c>
      <c r="W17" s="428">
        <v>10</v>
      </c>
      <c r="X17" s="428"/>
      <c r="Y17" s="431">
        <v>4754</v>
      </c>
      <c r="Z17" s="429">
        <f>ROUND(Y17/D17,1)</f>
        <v>36.6</v>
      </c>
      <c r="AA17" s="423">
        <v>13</v>
      </c>
      <c r="AB17" s="425">
        <v>33</v>
      </c>
      <c r="AC17" s="425">
        <v>17</v>
      </c>
      <c r="AD17" s="425">
        <v>16</v>
      </c>
      <c r="AE17" s="425">
        <v>23</v>
      </c>
      <c r="AF17" s="425">
        <v>13</v>
      </c>
      <c r="AG17" s="426">
        <v>15</v>
      </c>
      <c r="AH17" s="473">
        <f>SUM(AI17:AL17)</f>
        <v>2</v>
      </c>
      <c r="AI17" s="425">
        <v>2</v>
      </c>
      <c r="AJ17" s="425"/>
      <c r="AK17" s="425"/>
      <c r="AL17" s="414"/>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19"/>
      <c r="DF17" s="419"/>
      <c r="DG17" s="419"/>
      <c r="DH17" s="419"/>
      <c r="DI17" s="419"/>
      <c r="DJ17" s="419"/>
      <c r="DK17" s="419"/>
      <c r="DL17" s="419"/>
      <c r="DM17" s="419"/>
      <c r="DN17" s="419"/>
      <c r="DO17" s="419"/>
      <c r="DP17" s="419"/>
      <c r="DQ17" s="419"/>
      <c r="DR17" s="419"/>
      <c r="DS17" s="419"/>
      <c r="DT17" s="419"/>
      <c r="DU17" s="419"/>
      <c r="DV17" s="419"/>
      <c r="DW17" s="419"/>
      <c r="DX17" s="419"/>
      <c r="DY17" s="419"/>
      <c r="DZ17" s="419"/>
      <c r="EA17" s="419"/>
      <c r="EB17" s="419"/>
      <c r="EC17" s="419"/>
      <c r="ED17" s="419"/>
      <c r="EE17" s="419"/>
      <c r="EF17" s="419"/>
      <c r="EG17" s="419"/>
      <c r="EH17" s="419"/>
      <c r="EI17" s="419"/>
      <c r="EJ17" s="419"/>
      <c r="EK17" s="419"/>
      <c r="EL17" s="419"/>
      <c r="EM17" s="419"/>
      <c r="EN17" s="419"/>
      <c r="EO17" s="419"/>
      <c r="EP17" s="419"/>
      <c r="EQ17" s="419"/>
      <c r="ER17" s="419"/>
      <c r="ES17" s="419"/>
      <c r="ET17" s="419"/>
      <c r="EU17" s="419"/>
      <c r="EV17" s="419"/>
      <c r="EW17" s="419"/>
      <c r="EX17" s="419"/>
      <c r="EY17" s="419"/>
      <c r="EZ17" s="419"/>
      <c r="FA17" s="419"/>
      <c r="FB17" s="419"/>
      <c r="FC17" s="419"/>
      <c r="FD17" s="419"/>
      <c r="FE17" s="419"/>
      <c r="FF17" s="419"/>
      <c r="FG17" s="419"/>
      <c r="FH17" s="419"/>
      <c r="FI17" s="419"/>
      <c r="FJ17" s="419"/>
      <c r="FK17" s="419"/>
      <c r="FL17" s="419"/>
      <c r="FM17" s="419"/>
      <c r="FN17" s="419"/>
      <c r="FO17" s="419"/>
      <c r="FP17" s="419"/>
      <c r="FQ17" s="419"/>
      <c r="FR17" s="419"/>
      <c r="FS17" s="419"/>
      <c r="FT17" s="419"/>
      <c r="FU17" s="419"/>
      <c r="FV17" s="419"/>
      <c r="FW17" s="419"/>
      <c r="FX17" s="419"/>
      <c r="FY17" s="419"/>
      <c r="FZ17" s="419"/>
      <c r="GA17" s="419"/>
      <c r="GB17" s="419"/>
      <c r="GC17" s="419"/>
      <c r="GD17" s="419"/>
      <c r="GE17" s="419"/>
      <c r="GF17" s="419"/>
      <c r="GG17" s="419"/>
      <c r="GH17" s="419"/>
      <c r="GI17" s="419"/>
      <c r="GJ17" s="419"/>
      <c r="GK17" s="419"/>
      <c r="GL17" s="419"/>
      <c r="GM17" s="419"/>
      <c r="GN17" s="419"/>
      <c r="GO17" s="419"/>
      <c r="GP17" s="419"/>
      <c r="GQ17" s="419"/>
      <c r="GR17" s="419"/>
      <c r="GS17" s="419"/>
      <c r="GT17" s="419"/>
      <c r="GU17" s="419"/>
      <c r="GV17" s="419"/>
      <c r="GW17" s="419"/>
      <c r="GX17" s="419"/>
      <c r="GY17" s="419"/>
      <c r="GZ17" s="419"/>
      <c r="HA17" s="419"/>
      <c r="HB17" s="419"/>
      <c r="HC17" s="419"/>
      <c r="HD17" s="419"/>
      <c r="HE17" s="419"/>
      <c r="HF17" s="419"/>
      <c r="HG17" s="419"/>
      <c r="HH17" s="419"/>
      <c r="HI17" s="419"/>
      <c r="HJ17" s="419"/>
      <c r="HK17" s="419"/>
      <c r="HL17" s="419"/>
      <c r="HM17" s="419"/>
      <c r="HN17" s="419"/>
      <c r="HO17" s="419"/>
      <c r="HP17" s="419"/>
      <c r="HQ17" s="419"/>
      <c r="HR17" s="419"/>
      <c r="HS17" s="419"/>
      <c r="HT17" s="419"/>
      <c r="HU17" s="419"/>
      <c r="HV17" s="419"/>
      <c r="HW17" s="419"/>
      <c r="HX17" s="419"/>
      <c r="HY17" s="419"/>
      <c r="HZ17" s="419"/>
      <c r="IA17" s="419"/>
      <c r="IB17" s="419"/>
      <c r="IC17" s="419"/>
      <c r="ID17" s="419"/>
    </row>
    <row r="18" spans="2:238" ht="29.25" customHeight="1">
      <c r="B18" s="108"/>
      <c r="C18" s="437" t="s">
        <v>72</v>
      </c>
      <c r="D18" s="438">
        <f t="shared" ref="D18:D23" si="8">SUM(H18:O18)</f>
        <v>37</v>
      </c>
      <c r="E18" s="439"/>
      <c r="F18" s="440"/>
      <c r="G18" s="441">
        <v>40</v>
      </c>
      <c r="H18" s="442"/>
      <c r="I18" s="443"/>
      <c r="J18" s="443">
        <v>1</v>
      </c>
      <c r="K18" s="443">
        <v>3</v>
      </c>
      <c r="L18" s="443">
        <v>6</v>
      </c>
      <c r="M18" s="443">
        <v>9</v>
      </c>
      <c r="N18" s="443">
        <v>3</v>
      </c>
      <c r="O18" s="444">
        <v>15</v>
      </c>
      <c r="P18" s="413"/>
      <c r="Q18" s="419"/>
      <c r="R18" s="442">
        <v>1</v>
      </c>
      <c r="S18" s="443">
        <v>13</v>
      </c>
      <c r="T18" s="443">
        <v>10</v>
      </c>
      <c r="U18" s="443">
        <v>8</v>
      </c>
      <c r="V18" s="443">
        <v>4</v>
      </c>
      <c r="W18" s="443">
        <v>1</v>
      </c>
      <c r="X18" s="443"/>
      <c r="Y18" s="445">
        <v>1316</v>
      </c>
      <c r="Z18" s="444">
        <f t="shared" ref="Z18:Z23" si="9">ROUND(Y18/D18,1)</f>
        <v>35.6</v>
      </c>
      <c r="AA18" s="438">
        <v>8</v>
      </c>
      <c r="AB18" s="440">
        <v>7</v>
      </c>
      <c r="AC18" s="440">
        <v>4</v>
      </c>
      <c r="AD18" s="440">
        <v>6</v>
      </c>
      <c r="AE18" s="440">
        <v>5</v>
      </c>
      <c r="AF18" s="440">
        <v>2</v>
      </c>
      <c r="AG18" s="441">
        <v>5</v>
      </c>
      <c r="AH18" s="439">
        <v>2</v>
      </c>
      <c r="AI18" s="440"/>
      <c r="AJ18" s="440">
        <v>1</v>
      </c>
      <c r="AK18" s="440">
        <v>1</v>
      </c>
      <c r="AL18" s="446"/>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419"/>
      <c r="DG18" s="419"/>
      <c r="DH18" s="419"/>
      <c r="DI18" s="419"/>
      <c r="DJ18" s="419"/>
      <c r="DK18" s="419"/>
      <c r="DL18" s="419"/>
      <c r="DM18" s="419"/>
      <c r="DN18" s="419"/>
      <c r="DO18" s="419"/>
      <c r="DP18" s="419"/>
      <c r="DQ18" s="419"/>
      <c r="DR18" s="419"/>
      <c r="DS18" s="419"/>
      <c r="DT18" s="419"/>
      <c r="DU18" s="419"/>
      <c r="DV18" s="419"/>
      <c r="DW18" s="419"/>
      <c r="DX18" s="419"/>
      <c r="DY18" s="419"/>
      <c r="DZ18" s="419"/>
      <c r="EA18" s="419"/>
      <c r="EB18" s="419"/>
      <c r="EC18" s="419"/>
      <c r="ED18" s="419"/>
      <c r="EE18" s="419"/>
      <c r="EF18" s="419"/>
      <c r="EG18" s="419"/>
      <c r="EH18" s="419"/>
      <c r="EI18" s="419"/>
      <c r="EJ18" s="419"/>
      <c r="EK18" s="419"/>
      <c r="EL18" s="419"/>
      <c r="EM18" s="419"/>
      <c r="EN18" s="419"/>
      <c r="EO18" s="419"/>
      <c r="EP18" s="419"/>
      <c r="EQ18" s="419"/>
      <c r="ER18" s="419"/>
      <c r="ES18" s="419"/>
      <c r="ET18" s="419"/>
      <c r="EU18" s="419"/>
      <c r="EV18" s="419"/>
      <c r="EW18" s="419"/>
      <c r="EX18" s="419"/>
      <c r="EY18" s="419"/>
      <c r="EZ18" s="419"/>
      <c r="FA18" s="419"/>
      <c r="FB18" s="419"/>
      <c r="FC18" s="419"/>
      <c r="FD18" s="419"/>
      <c r="FE18" s="419"/>
      <c r="FF18" s="419"/>
      <c r="FG18" s="419"/>
      <c r="FH18" s="419"/>
      <c r="FI18" s="419"/>
      <c r="FJ18" s="419"/>
      <c r="FK18" s="419"/>
      <c r="FL18" s="419"/>
      <c r="FM18" s="419"/>
      <c r="FN18" s="419"/>
      <c r="FO18" s="419"/>
      <c r="FP18" s="419"/>
      <c r="FQ18" s="419"/>
      <c r="FR18" s="419"/>
      <c r="FS18" s="419"/>
      <c r="FT18" s="419"/>
      <c r="FU18" s="419"/>
      <c r="FV18" s="419"/>
      <c r="FW18" s="419"/>
      <c r="FX18" s="419"/>
      <c r="FY18" s="419"/>
      <c r="FZ18" s="419"/>
      <c r="GA18" s="419"/>
      <c r="GB18" s="419"/>
      <c r="GC18" s="419"/>
      <c r="GD18" s="419"/>
      <c r="GE18" s="419"/>
      <c r="GF18" s="419"/>
      <c r="GG18" s="419"/>
      <c r="GH18" s="419"/>
      <c r="GI18" s="419"/>
      <c r="GJ18" s="419"/>
      <c r="GK18" s="419"/>
      <c r="GL18" s="419"/>
      <c r="GM18" s="419"/>
      <c r="GN18" s="419"/>
      <c r="GO18" s="419"/>
      <c r="GP18" s="419"/>
      <c r="GQ18" s="419"/>
      <c r="GR18" s="419"/>
      <c r="GS18" s="419"/>
      <c r="GT18" s="419"/>
      <c r="GU18" s="419"/>
      <c r="GV18" s="419"/>
      <c r="GW18" s="419"/>
      <c r="GX18" s="419"/>
      <c r="GY18" s="419"/>
      <c r="GZ18" s="419"/>
      <c r="HA18" s="419"/>
      <c r="HB18" s="419"/>
      <c r="HC18" s="419"/>
      <c r="HD18" s="419"/>
      <c r="HE18" s="419"/>
      <c r="HF18" s="419"/>
      <c r="HG18" s="419"/>
      <c r="HH18" s="419"/>
      <c r="HI18" s="419"/>
      <c r="HJ18" s="419"/>
      <c r="HK18" s="419"/>
      <c r="HL18" s="419"/>
      <c r="HM18" s="419"/>
      <c r="HN18" s="419"/>
      <c r="HO18" s="419"/>
      <c r="HP18" s="419"/>
      <c r="HQ18" s="419"/>
      <c r="HR18" s="419"/>
      <c r="HS18" s="419"/>
      <c r="HT18" s="419"/>
      <c r="HU18" s="419"/>
      <c r="HV18" s="419"/>
      <c r="HW18" s="419"/>
      <c r="HX18" s="419"/>
      <c r="HY18" s="419"/>
      <c r="HZ18" s="419"/>
      <c r="IA18" s="419"/>
      <c r="IB18" s="419"/>
      <c r="IC18" s="419"/>
      <c r="ID18" s="419"/>
    </row>
    <row r="19" spans="2:238" ht="29.25" customHeight="1">
      <c r="B19" s="108"/>
      <c r="C19" s="437" t="s">
        <v>128</v>
      </c>
      <c r="D19" s="438">
        <f t="shared" si="8"/>
        <v>49</v>
      </c>
      <c r="E19" s="439"/>
      <c r="F19" s="440"/>
      <c r="G19" s="441">
        <v>49</v>
      </c>
      <c r="H19" s="442"/>
      <c r="I19" s="443"/>
      <c r="J19" s="443">
        <v>1</v>
      </c>
      <c r="K19" s="443">
        <v>4</v>
      </c>
      <c r="L19" s="443">
        <v>17</v>
      </c>
      <c r="M19" s="443">
        <v>4</v>
      </c>
      <c r="N19" s="443">
        <v>11</v>
      </c>
      <c r="O19" s="444">
        <v>12</v>
      </c>
      <c r="P19" s="413"/>
      <c r="Q19" s="419"/>
      <c r="R19" s="442">
        <v>1</v>
      </c>
      <c r="S19" s="443">
        <v>15</v>
      </c>
      <c r="T19" s="443">
        <v>11</v>
      </c>
      <c r="U19" s="443">
        <v>13</v>
      </c>
      <c r="V19" s="443">
        <v>1</v>
      </c>
      <c r="W19" s="443">
        <v>8</v>
      </c>
      <c r="X19" s="443"/>
      <c r="Y19" s="445">
        <v>1848</v>
      </c>
      <c r="Z19" s="444">
        <f t="shared" si="9"/>
        <v>37.700000000000003</v>
      </c>
      <c r="AA19" s="438">
        <v>11</v>
      </c>
      <c r="AB19" s="440">
        <v>10</v>
      </c>
      <c r="AC19" s="440">
        <v>7</v>
      </c>
      <c r="AD19" s="440">
        <v>1</v>
      </c>
      <c r="AE19" s="440">
        <v>7</v>
      </c>
      <c r="AF19" s="440">
        <v>4</v>
      </c>
      <c r="AG19" s="441">
        <v>9</v>
      </c>
      <c r="AH19" s="439">
        <f>SUM(AI19:AL19)</f>
        <v>4</v>
      </c>
      <c r="AI19" s="440"/>
      <c r="AJ19" s="440">
        <v>4</v>
      </c>
      <c r="AK19" s="440"/>
      <c r="AL19" s="446"/>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419"/>
      <c r="BY19" s="419"/>
      <c r="BZ19" s="419"/>
      <c r="CA19" s="419"/>
      <c r="CB19" s="419"/>
      <c r="CC19" s="419"/>
      <c r="CD19" s="419"/>
      <c r="CE19" s="419"/>
      <c r="CF19" s="419"/>
      <c r="CG19" s="419"/>
      <c r="CH19" s="419"/>
      <c r="CI19" s="419"/>
      <c r="CJ19" s="419"/>
      <c r="CK19" s="419"/>
      <c r="CL19" s="419"/>
      <c r="CM19" s="419"/>
      <c r="CN19" s="419"/>
      <c r="CO19" s="419"/>
      <c r="CP19" s="419"/>
      <c r="CQ19" s="419"/>
      <c r="CR19" s="419"/>
      <c r="CS19" s="419"/>
      <c r="CT19" s="419"/>
      <c r="CU19" s="419"/>
      <c r="CV19" s="419"/>
      <c r="CW19" s="419"/>
      <c r="CX19" s="419"/>
      <c r="CY19" s="419"/>
      <c r="CZ19" s="419"/>
      <c r="DA19" s="419"/>
      <c r="DB19" s="419"/>
      <c r="DC19" s="419"/>
      <c r="DD19" s="419"/>
      <c r="DE19" s="419"/>
      <c r="DF19" s="419"/>
      <c r="DG19" s="419"/>
      <c r="DH19" s="419"/>
      <c r="DI19" s="419"/>
      <c r="DJ19" s="419"/>
      <c r="DK19" s="419"/>
      <c r="DL19" s="419"/>
      <c r="DM19" s="419"/>
      <c r="DN19" s="419"/>
      <c r="DO19" s="419"/>
      <c r="DP19" s="419"/>
      <c r="DQ19" s="419"/>
      <c r="DR19" s="419"/>
      <c r="DS19" s="419"/>
      <c r="DT19" s="419"/>
      <c r="DU19" s="419"/>
      <c r="DV19" s="419"/>
      <c r="DW19" s="419"/>
      <c r="DX19" s="419"/>
      <c r="DY19" s="419"/>
      <c r="DZ19" s="419"/>
      <c r="EA19" s="419"/>
      <c r="EB19" s="419"/>
      <c r="EC19" s="419"/>
      <c r="ED19" s="419"/>
      <c r="EE19" s="419"/>
      <c r="EF19" s="419"/>
      <c r="EG19" s="419"/>
      <c r="EH19" s="419"/>
      <c r="EI19" s="419"/>
      <c r="EJ19" s="419"/>
      <c r="EK19" s="419"/>
      <c r="EL19" s="419"/>
      <c r="EM19" s="419"/>
      <c r="EN19" s="419"/>
      <c r="EO19" s="419"/>
      <c r="EP19" s="419"/>
      <c r="EQ19" s="419"/>
      <c r="ER19" s="419"/>
      <c r="ES19" s="419"/>
      <c r="ET19" s="419"/>
      <c r="EU19" s="419"/>
      <c r="EV19" s="419"/>
      <c r="EW19" s="419"/>
      <c r="EX19" s="419"/>
      <c r="EY19" s="419"/>
      <c r="EZ19" s="419"/>
      <c r="FA19" s="419"/>
      <c r="FB19" s="419"/>
      <c r="FC19" s="419"/>
      <c r="FD19" s="419"/>
      <c r="FE19" s="419"/>
      <c r="FF19" s="419"/>
      <c r="FG19" s="419"/>
      <c r="FH19" s="419"/>
      <c r="FI19" s="419"/>
      <c r="FJ19" s="419"/>
      <c r="FK19" s="419"/>
      <c r="FL19" s="419"/>
      <c r="FM19" s="419"/>
      <c r="FN19" s="419"/>
      <c r="FO19" s="419"/>
      <c r="FP19" s="419"/>
      <c r="FQ19" s="419"/>
      <c r="FR19" s="419"/>
      <c r="FS19" s="419"/>
      <c r="FT19" s="419"/>
      <c r="FU19" s="419"/>
      <c r="FV19" s="419"/>
      <c r="FW19" s="419"/>
      <c r="FX19" s="419"/>
      <c r="FY19" s="419"/>
      <c r="FZ19" s="419"/>
      <c r="GA19" s="419"/>
      <c r="GB19" s="419"/>
      <c r="GC19" s="419"/>
      <c r="GD19" s="419"/>
      <c r="GE19" s="419"/>
      <c r="GF19" s="419"/>
      <c r="GG19" s="419"/>
      <c r="GH19" s="419"/>
      <c r="GI19" s="419"/>
      <c r="GJ19" s="419"/>
      <c r="GK19" s="419"/>
      <c r="GL19" s="419"/>
      <c r="GM19" s="419"/>
      <c r="GN19" s="419"/>
      <c r="GO19" s="419"/>
      <c r="GP19" s="419"/>
      <c r="GQ19" s="419"/>
      <c r="GR19" s="419"/>
      <c r="GS19" s="419"/>
      <c r="GT19" s="419"/>
      <c r="GU19" s="419"/>
      <c r="GV19" s="419"/>
      <c r="GW19" s="419"/>
      <c r="GX19" s="419"/>
      <c r="GY19" s="419"/>
      <c r="GZ19" s="419"/>
      <c r="HA19" s="419"/>
      <c r="HB19" s="419"/>
      <c r="HC19" s="419"/>
      <c r="HD19" s="419"/>
      <c r="HE19" s="419"/>
      <c r="HF19" s="419"/>
      <c r="HG19" s="419"/>
      <c r="HH19" s="419"/>
      <c r="HI19" s="419"/>
      <c r="HJ19" s="419"/>
      <c r="HK19" s="419"/>
      <c r="HL19" s="419"/>
      <c r="HM19" s="419"/>
      <c r="HN19" s="419"/>
      <c r="HO19" s="419"/>
      <c r="HP19" s="419"/>
      <c r="HQ19" s="419"/>
      <c r="HR19" s="419"/>
      <c r="HS19" s="419"/>
      <c r="HT19" s="419"/>
      <c r="HU19" s="419"/>
      <c r="HV19" s="419"/>
      <c r="HW19" s="419"/>
      <c r="HX19" s="419"/>
      <c r="HY19" s="419"/>
      <c r="HZ19" s="419"/>
      <c r="IA19" s="419"/>
      <c r="IB19" s="419"/>
      <c r="IC19" s="419"/>
      <c r="ID19" s="419"/>
    </row>
    <row r="20" spans="2:238" ht="29.25" customHeight="1">
      <c r="B20" s="108"/>
      <c r="C20" s="437" t="s">
        <v>82</v>
      </c>
      <c r="D20" s="438">
        <f t="shared" si="8"/>
        <v>59</v>
      </c>
      <c r="E20" s="439"/>
      <c r="F20" s="440"/>
      <c r="G20" s="441">
        <v>57</v>
      </c>
      <c r="H20" s="442"/>
      <c r="I20" s="443"/>
      <c r="J20" s="443">
        <v>1</v>
      </c>
      <c r="K20" s="443">
        <v>8</v>
      </c>
      <c r="L20" s="443">
        <v>11</v>
      </c>
      <c r="M20" s="443">
        <v>21</v>
      </c>
      <c r="N20" s="443">
        <v>5</v>
      </c>
      <c r="O20" s="444">
        <v>13</v>
      </c>
      <c r="P20" s="413"/>
      <c r="Q20" s="419"/>
      <c r="R20" s="442">
        <v>2</v>
      </c>
      <c r="S20" s="443">
        <v>14</v>
      </c>
      <c r="T20" s="443">
        <v>10</v>
      </c>
      <c r="U20" s="443">
        <v>22</v>
      </c>
      <c r="V20" s="443">
        <v>4</v>
      </c>
      <c r="W20" s="443">
        <v>7</v>
      </c>
      <c r="X20" s="443"/>
      <c r="Y20" s="445">
        <v>2299</v>
      </c>
      <c r="Z20" s="474">
        <f t="shared" si="9"/>
        <v>39</v>
      </c>
      <c r="AA20" s="438">
        <v>9</v>
      </c>
      <c r="AB20" s="440">
        <v>8</v>
      </c>
      <c r="AC20" s="440">
        <v>4</v>
      </c>
      <c r="AD20" s="440">
        <v>8</v>
      </c>
      <c r="AE20" s="440">
        <v>12</v>
      </c>
      <c r="AF20" s="440">
        <v>6</v>
      </c>
      <c r="AG20" s="441">
        <v>12</v>
      </c>
      <c r="AH20" s="439">
        <v>4</v>
      </c>
      <c r="AI20" s="440"/>
      <c r="AJ20" s="440">
        <v>4</v>
      </c>
      <c r="AK20" s="440"/>
      <c r="AL20" s="446"/>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419"/>
      <c r="BW20" s="419"/>
      <c r="BX20" s="419"/>
      <c r="BY20" s="419"/>
      <c r="BZ20" s="419"/>
      <c r="CA20" s="419"/>
      <c r="CB20" s="419"/>
      <c r="CC20" s="419"/>
      <c r="CD20" s="419"/>
      <c r="CE20" s="419"/>
      <c r="CF20" s="419"/>
      <c r="CG20" s="419"/>
      <c r="CH20" s="419"/>
      <c r="CI20" s="419"/>
      <c r="CJ20" s="419"/>
      <c r="CK20" s="419"/>
      <c r="CL20" s="419"/>
      <c r="CM20" s="419"/>
      <c r="CN20" s="419"/>
      <c r="CO20" s="419"/>
      <c r="CP20" s="419"/>
      <c r="CQ20" s="419"/>
      <c r="CR20" s="419"/>
      <c r="CS20" s="419"/>
      <c r="CT20" s="419"/>
      <c r="CU20" s="419"/>
      <c r="CV20" s="419"/>
      <c r="CW20" s="419"/>
      <c r="CX20" s="419"/>
      <c r="CY20" s="419"/>
      <c r="CZ20" s="419"/>
      <c r="DA20" s="419"/>
      <c r="DB20" s="419"/>
      <c r="DC20" s="419"/>
      <c r="DD20" s="419"/>
      <c r="DE20" s="419"/>
      <c r="DF20" s="419"/>
      <c r="DG20" s="419"/>
      <c r="DH20" s="419"/>
      <c r="DI20" s="419"/>
      <c r="DJ20" s="419"/>
      <c r="DK20" s="419"/>
      <c r="DL20" s="419"/>
      <c r="DM20" s="419"/>
      <c r="DN20" s="419"/>
      <c r="DO20" s="419"/>
      <c r="DP20" s="419"/>
      <c r="DQ20" s="419"/>
      <c r="DR20" s="419"/>
      <c r="DS20" s="419"/>
      <c r="DT20" s="419"/>
      <c r="DU20" s="419"/>
      <c r="DV20" s="419"/>
      <c r="DW20" s="419"/>
      <c r="DX20" s="419"/>
      <c r="DY20" s="419"/>
      <c r="DZ20" s="419"/>
      <c r="EA20" s="419"/>
      <c r="EB20" s="419"/>
      <c r="EC20" s="419"/>
      <c r="ED20" s="419"/>
      <c r="EE20" s="419"/>
      <c r="EF20" s="419"/>
      <c r="EG20" s="419"/>
      <c r="EH20" s="419"/>
      <c r="EI20" s="419"/>
      <c r="EJ20" s="419"/>
      <c r="EK20" s="419"/>
      <c r="EL20" s="419"/>
      <c r="EM20" s="419"/>
      <c r="EN20" s="419"/>
      <c r="EO20" s="419"/>
      <c r="EP20" s="419"/>
      <c r="EQ20" s="419"/>
      <c r="ER20" s="419"/>
      <c r="ES20" s="419"/>
      <c r="ET20" s="419"/>
      <c r="EU20" s="419"/>
      <c r="EV20" s="419"/>
      <c r="EW20" s="419"/>
      <c r="EX20" s="419"/>
      <c r="EY20" s="419"/>
      <c r="EZ20" s="419"/>
      <c r="FA20" s="419"/>
      <c r="FB20" s="419"/>
      <c r="FC20" s="419"/>
      <c r="FD20" s="419"/>
      <c r="FE20" s="419"/>
      <c r="FF20" s="419"/>
      <c r="FG20" s="419"/>
      <c r="FH20" s="419"/>
      <c r="FI20" s="419"/>
      <c r="FJ20" s="419"/>
      <c r="FK20" s="419"/>
      <c r="FL20" s="419"/>
      <c r="FM20" s="419"/>
      <c r="FN20" s="419"/>
      <c r="FO20" s="419"/>
      <c r="FP20" s="419"/>
      <c r="FQ20" s="419"/>
      <c r="FR20" s="419"/>
      <c r="FS20" s="419"/>
      <c r="FT20" s="419"/>
      <c r="FU20" s="419"/>
      <c r="FV20" s="419"/>
      <c r="FW20" s="419"/>
      <c r="FX20" s="419"/>
      <c r="FY20" s="419"/>
      <c r="FZ20" s="419"/>
      <c r="GA20" s="419"/>
      <c r="GB20" s="419"/>
      <c r="GC20" s="419"/>
      <c r="GD20" s="419"/>
      <c r="GE20" s="419"/>
      <c r="GF20" s="419"/>
      <c r="GG20" s="419"/>
      <c r="GH20" s="419"/>
      <c r="GI20" s="419"/>
      <c r="GJ20" s="419"/>
      <c r="GK20" s="419"/>
      <c r="GL20" s="419"/>
      <c r="GM20" s="419"/>
      <c r="GN20" s="419"/>
      <c r="GO20" s="419"/>
      <c r="GP20" s="419"/>
      <c r="GQ20" s="419"/>
      <c r="GR20" s="419"/>
      <c r="GS20" s="419"/>
      <c r="GT20" s="419"/>
      <c r="GU20" s="419"/>
      <c r="GV20" s="419"/>
      <c r="GW20" s="419"/>
      <c r="GX20" s="419"/>
      <c r="GY20" s="419"/>
      <c r="GZ20" s="419"/>
      <c r="HA20" s="419"/>
      <c r="HB20" s="419"/>
      <c r="HC20" s="419"/>
      <c r="HD20" s="419"/>
      <c r="HE20" s="419"/>
      <c r="HF20" s="419"/>
      <c r="HG20" s="419"/>
      <c r="HH20" s="419"/>
      <c r="HI20" s="419"/>
      <c r="HJ20" s="419"/>
      <c r="HK20" s="419"/>
      <c r="HL20" s="419"/>
      <c r="HM20" s="419"/>
      <c r="HN20" s="419"/>
      <c r="HO20" s="419"/>
      <c r="HP20" s="419"/>
      <c r="HQ20" s="419"/>
      <c r="HR20" s="419"/>
      <c r="HS20" s="419"/>
      <c r="HT20" s="419"/>
      <c r="HU20" s="419"/>
      <c r="HV20" s="419"/>
      <c r="HW20" s="419"/>
      <c r="HX20" s="419"/>
      <c r="HY20" s="419"/>
      <c r="HZ20" s="419"/>
      <c r="IA20" s="419"/>
      <c r="IB20" s="419"/>
      <c r="IC20" s="419"/>
      <c r="ID20" s="419"/>
    </row>
    <row r="21" spans="2:238" ht="29.25" customHeight="1">
      <c r="B21" s="108"/>
      <c r="C21" s="437" t="s">
        <v>129</v>
      </c>
      <c r="D21" s="438">
        <f t="shared" si="8"/>
        <v>37</v>
      </c>
      <c r="E21" s="439"/>
      <c r="F21" s="440"/>
      <c r="G21" s="441">
        <v>42</v>
      </c>
      <c r="H21" s="442"/>
      <c r="I21" s="443"/>
      <c r="J21" s="443"/>
      <c r="K21" s="443">
        <v>5</v>
      </c>
      <c r="L21" s="443">
        <v>6</v>
      </c>
      <c r="M21" s="443">
        <v>7</v>
      </c>
      <c r="N21" s="443">
        <v>1</v>
      </c>
      <c r="O21" s="444">
        <v>18</v>
      </c>
      <c r="P21" s="413"/>
      <c r="Q21" s="419"/>
      <c r="R21" s="442">
        <v>2</v>
      </c>
      <c r="S21" s="443">
        <v>15</v>
      </c>
      <c r="T21" s="443">
        <v>8</v>
      </c>
      <c r="U21" s="443">
        <v>9</v>
      </c>
      <c r="V21" s="443">
        <v>1</v>
      </c>
      <c r="W21" s="443">
        <v>1</v>
      </c>
      <c r="X21" s="443">
        <v>1</v>
      </c>
      <c r="Y21" s="445">
        <v>1277</v>
      </c>
      <c r="Z21" s="444">
        <f t="shared" si="9"/>
        <v>34.5</v>
      </c>
      <c r="AA21" s="438">
        <v>10</v>
      </c>
      <c r="AB21" s="440">
        <v>10</v>
      </c>
      <c r="AC21" s="440">
        <v>0</v>
      </c>
      <c r="AD21" s="440">
        <v>3</v>
      </c>
      <c r="AE21" s="440">
        <v>4</v>
      </c>
      <c r="AF21" s="440">
        <v>1</v>
      </c>
      <c r="AG21" s="441">
        <v>9</v>
      </c>
      <c r="AH21" s="439">
        <f>SUM(AI21:AL21)</f>
        <v>3</v>
      </c>
      <c r="AI21" s="440"/>
      <c r="AJ21" s="440">
        <v>3</v>
      </c>
      <c r="AK21" s="440"/>
      <c r="AL21" s="446"/>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19"/>
      <c r="BZ21" s="419"/>
      <c r="CA21" s="419"/>
      <c r="CB21" s="419"/>
      <c r="CC21" s="419"/>
      <c r="CD21" s="419"/>
      <c r="CE21" s="419"/>
      <c r="CF21" s="419"/>
      <c r="CG21" s="419"/>
      <c r="CH21" s="419"/>
      <c r="CI21" s="419"/>
      <c r="CJ21" s="419"/>
      <c r="CK21" s="419"/>
      <c r="CL21" s="419"/>
      <c r="CM21" s="419"/>
      <c r="CN21" s="419"/>
      <c r="CO21" s="419"/>
      <c r="CP21" s="419"/>
      <c r="CQ21" s="419"/>
      <c r="CR21" s="419"/>
      <c r="CS21" s="419"/>
      <c r="CT21" s="419"/>
      <c r="CU21" s="419"/>
      <c r="CV21" s="419"/>
      <c r="CW21" s="419"/>
      <c r="CX21" s="419"/>
      <c r="CY21" s="419"/>
      <c r="CZ21" s="419"/>
      <c r="DA21" s="419"/>
      <c r="DB21" s="419"/>
      <c r="DC21" s="419"/>
      <c r="DD21" s="419"/>
      <c r="DE21" s="419"/>
      <c r="DF21" s="419"/>
      <c r="DG21" s="419"/>
      <c r="DH21" s="419"/>
      <c r="DI21" s="419"/>
      <c r="DJ21" s="419"/>
      <c r="DK21" s="419"/>
      <c r="DL21" s="419"/>
      <c r="DM21" s="419"/>
      <c r="DN21" s="419"/>
      <c r="DO21" s="419"/>
      <c r="DP21" s="419"/>
      <c r="DQ21" s="419"/>
      <c r="DR21" s="419"/>
      <c r="DS21" s="419"/>
      <c r="DT21" s="419"/>
      <c r="DU21" s="419"/>
      <c r="DV21" s="419"/>
      <c r="DW21" s="419"/>
      <c r="DX21" s="419"/>
      <c r="DY21" s="419"/>
      <c r="DZ21" s="419"/>
      <c r="EA21" s="419"/>
      <c r="EB21" s="419"/>
      <c r="EC21" s="419"/>
      <c r="ED21" s="419"/>
      <c r="EE21" s="419"/>
      <c r="EF21" s="419"/>
      <c r="EG21" s="419"/>
      <c r="EH21" s="419"/>
      <c r="EI21" s="419"/>
      <c r="EJ21" s="419"/>
      <c r="EK21" s="419"/>
      <c r="EL21" s="419"/>
      <c r="EM21" s="419"/>
      <c r="EN21" s="419"/>
      <c r="EO21" s="419"/>
      <c r="EP21" s="419"/>
      <c r="EQ21" s="419"/>
      <c r="ER21" s="419"/>
      <c r="ES21" s="419"/>
      <c r="ET21" s="419"/>
      <c r="EU21" s="419"/>
      <c r="EV21" s="419"/>
      <c r="EW21" s="419"/>
      <c r="EX21" s="419"/>
      <c r="EY21" s="419"/>
      <c r="EZ21" s="419"/>
      <c r="FA21" s="419"/>
      <c r="FB21" s="419"/>
      <c r="FC21" s="419"/>
      <c r="FD21" s="419"/>
      <c r="FE21" s="419"/>
      <c r="FF21" s="419"/>
      <c r="FG21" s="419"/>
      <c r="FH21" s="419"/>
      <c r="FI21" s="419"/>
      <c r="FJ21" s="419"/>
      <c r="FK21" s="419"/>
      <c r="FL21" s="419"/>
      <c r="FM21" s="419"/>
      <c r="FN21" s="419"/>
      <c r="FO21" s="419"/>
      <c r="FP21" s="419"/>
      <c r="FQ21" s="419"/>
      <c r="FR21" s="419"/>
      <c r="FS21" s="419"/>
      <c r="FT21" s="419"/>
      <c r="FU21" s="419"/>
      <c r="FV21" s="419"/>
      <c r="FW21" s="419"/>
      <c r="FX21" s="419"/>
      <c r="FY21" s="419"/>
      <c r="FZ21" s="419"/>
      <c r="GA21" s="419"/>
      <c r="GB21" s="419"/>
      <c r="GC21" s="419"/>
      <c r="GD21" s="419"/>
      <c r="GE21" s="419"/>
      <c r="GF21" s="419"/>
      <c r="GG21" s="419"/>
      <c r="GH21" s="419"/>
      <c r="GI21" s="419"/>
      <c r="GJ21" s="419"/>
      <c r="GK21" s="419"/>
      <c r="GL21" s="419"/>
      <c r="GM21" s="419"/>
      <c r="GN21" s="419"/>
      <c r="GO21" s="419"/>
      <c r="GP21" s="419"/>
      <c r="GQ21" s="419"/>
      <c r="GR21" s="419"/>
      <c r="GS21" s="419"/>
      <c r="GT21" s="419"/>
      <c r="GU21" s="419"/>
      <c r="GV21" s="419"/>
      <c r="GW21" s="419"/>
      <c r="GX21" s="419"/>
      <c r="GY21" s="419"/>
      <c r="GZ21" s="419"/>
      <c r="HA21" s="419"/>
      <c r="HB21" s="419"/>
      <c r="HC21" s="419"/>
      <c r="HD21" s="419"/>
      <c r="HE21" s="419"/>
      <c r="HF21" s="419"/>
      <c r="HG21" s="419"/>
      <c r="HH21" s="419"/>
      <c r="HI21" s="419"/>
      <c r="HJ21" s="419"/>
      <c r="HK21" s="419"/>
      <c r="HL21" s="419"/>
      <c r="HM21" s="419"/>
      <c r="HN21" s="419"/>
      <c r="HO21" s="419"/>
      <c r="HP21" s="419"/>
      <c r="HQ21" s="419"/>
      <c r="HR21" s="419"/>
      <c r="HS21" s="419"/>
      <c r="HT21" s="419"/>
      <c r="HU21" s="419"/>
      <c r="HV21" s="419"/>
      <c r="HW21" s="419"/>
      <c r="HX21" s="419"/>
      <c r="HY21" s="419"/>
      <c r="HZ21" s="419"/>
      <c r="IA21" s="419"/>
      <c r="IB21" s="419"/>
      <c r="IC21" s="419"/>
      <c r="ID21" s="419"/>
    </row>
    <row r="22" spans="2:238" ht="29.25" customHeight="1">
      <c r="B22" s="108"/>
      <c r="C22" s="437" t="s">
        <v>130</v>
      </c>
      <c r="D22" s="438">
        <f t="shared" si="8"/>
        <v>75</v>
      </c>
      <c r="E22" s="439"/>
      <c r="F22" s="440">
        <v>1</v>
      </c>
      <c r="G22" s="441">
        <v>76</v>
      </c>
      <c r="H22" s="442"/>
      <c r="I22" s="443"/>
      <c r="J22" s="443">
        <v>1</v>
      </c>
      <c r="K22" s="443">
        <v>5</v>
      </c>
      <c r="L22" s="443">
        <v>24</v>
      </c>
      <c r="M22" s="443">
        <v>21</v>
      </c>
      <c r="N22" s="443">
        <v>11</v>
      </c>
      <c r="O22" s="444">
        <v>13</v>
      </c>
      <c r="P22" s="413"/>
      <c r="Q22" s="419"/>
      <c r="R22" s="442"/>
      <c r="S22" s="443">
        <v>17</v>
      </c>
      <c r="T22" s="443">
        <v>27</v>
      </c>
      <c r="U22" s="443">
        <v>24</v>
      </c>
      <c r="V22" s="443">
        <v>1</v>
      </c>
      <c r="W22" s="443">
        <v>6</v>
      </c>
      <c r="X22" s="443"/>
      <c r="Y22" s="445">
        <v>2833</v>
      </c>
      <c r="Z22" s="444">
        <f t="shared" si="9"/>
        <v>37.799999999999997</v>
      </c>
      <c r="AA22" s="438">
        <v>5</v>
      </c>
      <c r="AB22" s="440">
        <v>18</v>
      </c>
      <c r="AC22" s="440">
        <v>10</v>
      </c>
      <c r="AD22" s="440">
        <v>11</v>
      </c>
      <c r="AE22" s="440">
        <v>21</v>
      </c>
      <c r="AF22" s="440">
        <v>2</v>
      </c>
      <c r="AG22" s="441">
        <v>8</v>
      </c>
      <c r="AH22" s="439">
        <v>1</v>
      </c>
      <c r="AI22" s="440">
        <v>1</v>
      </c>
      <c r="AJ22" s="440"/>
      <c r="AK22" s="440"/>
      <c r="AL22" s="446"/>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419"/>
      <c r="BW22" s="419"/>
      <c r="BX22" s="419"/>
      <c r="BY22" s="419"/>
      <c r="BZ22" s="419"/>
      <c r="CA22" s="419"/>
      <c r="CB22" s="419"/>
      <c r="CC22" s="419"/>
      <c r="CD22" s="419"/>
      <c r="CE22" s="419"/>
      <c r="CF22" s="419"/>
      <c r="CG22" s="419"/>
      <c r="CH22" s="419"/>
      <c r="CI22" s="419"/>
      <c r="CJ22" s="419"/>
      <c r="CK22" s="419"/>
      <c r="CL22" s="419"/>
      <c r="CM22" s="419"/>
      <c r="CN22" s="419"/>
      <c r="CO22" s="419"/>
      <c r="CP22" s="419"/>
      <c r="CQ22" s="419"/>
      <c r="CR22" s="419"/>
      <c r="CS22" s="419"/>
      <c r="CT22" s="419"/>
      <c r="CU22" s="419"/>
      <c r="CV22" s="419"/>
      <c r="CW22" s="419"/>
      <c r="CX22" s="419"/>
      <c r="CY22" s="419"/>
      <c r="CZ22" s="419"/>
      <c r="DA22" s="419"/>
      <c r="DB22" s="419"/>
      <c r="DC22" s="419"/>
      <c r="DD22" s="419"/>
      <c r="DE22" s="419"/>
      <c r="DF22" s="419"/>
      <c r="DG22" s="419"/>
      <c r="DH22" s="419"/>
      <c r="DI22" s="419"/>
      <c r="DJ22" s="419"/>
      <c r="DK22" s="419"/>
      <c r="DL22" s="419"/>
      <c r="DM22" s="419"/>
      <c r="DN22" s="419"/>
      <c r="DO22" s="419"/>
      <c r="DP22" s="419"/>
      <c r="DQ22" s="419"/>
      <c r="DR22" s="419"/>
      <c r="DS22" s="419"/>
      <c r="DT22" s="419"/>
      <c r="DU22" s="419"/>
      <c r="DV22" s="419"/>
      <c r="DW22" s="419"/>
      <c r="DX22" s="419"/>
      <c r="DY22" s="419"/>
      <c r="DZ22" s="419"/>
      <c r="EA22" s="419"/>
      <c r="EB22" s="419"/>
      <c r="EC22" s="419"/>
      <c r="ED22" s="419"/>
      <c r="EE22" s="419"/>
      <c r="EF22" s="419"/>
      <c r="EG22" s="419"/>
      <c r="EH22" s="419"/>
      <c r="EI22" s="419"/>
      <c r="EJ22" s="419"/>
      <c r="EK22" s="419"/>
      <c r="EL22" s="419"/>
      <c r="EM22" s="419"/>
      <c r="EN22" s="419"/>
      <c r="EO22" s="419"/>
      <c r="EP22" s="419"/>
      <c r="EQ22" s="419"/>
      <c r="ER22" s="419"/>
      <c r="ES22" s="419"/>
      <c r="ET22" s="419"/>
      <c r="EU22" s="419"/>
      <c r="EV22" s="419"/>
      <c r="EW22" s="419"/>
      <c r="EX22" s="419"/>
      <c r="EY22" s="419"/>
      <c r="EZ22" s="419"/>
      <c r="FA22" s="419"/>
      <c r="FB22" s="419"/>
      <c r="FC22" s="419"/>
      <c r="FD22" s="419"/>
      <c r="FE22" s="419"/>
      <c r="FF22" s="419"/>
      <c r="FG22" s="419"/>
      <c r="FH22" s="419"/>
      <c r="FI22" s="419"/>
      <c r="FJ22" s="419"/>
      <c r="FK22" s="419"/>
      <c r="FL22" s="419"/>
      <c r="FM22" s="419"/>
      <c r="FN22" s="419"/>
      <c r="FO22" s="419"/>
      <c r="FP22" s="419"/>
      <c r="FQ22" s="419"/>
      <c r="FR22" s="419"/>
      <c r="FS22" s="419"/>
      <c r="FT22" s="419"/>
      <c r="FU22" s="419"/>
      <c r="FV22" s="419"/>
      <c r="FW22" s="419"/>
      <c r="FX22" s="419"/>
      <c r="FY22" s="419"/>
      <c r="FZ22" s="419"/>
      <c r="GA22" s="419"/>
      <c r="GB22" s="419"/>
      <c r="GC22" s="419"/>
      <c r="GD22" s="419"/>
      <c r="GE22" s="419"/>
      <c r="GF22" s="419"/>
      <c r="GG22" s="419"/>
      <c r="GH22" s="419"/>
      <c r="GI22" s="419"/>
      <c r="GJ22" s="419"/>
      <c r="GK22" s="419"/>
      <c r="GL22" s="419"/>
      <c r="GM22" s="419"/>
      <c r="GN22" s="419"/>
      <c r="GO22" s="419"/>
      <c r="GP22" s="419"/>
      <c r="GQ22" s="419"/>
      <c r="GR22" s="419"/>
      <c r="GS22" s="419"/>
      <c r="GT22" s="419"/>
      <c r="GU22" s="419"/>
      <c r="GV22" s="419"/>
      <c r="GW22" s="419"/>
      <c r="GX22" s="419"/>
      <c r="GY22" s="419"/>
      <c r="GZ22" s="419"/>
      <c r="HA22" s="419"/>
      <c r="HB22" s="419"/>
      <c r="HC22" s="419"/>
      <c r="HD22" s="419"/>
      <c r="HE22" s="419"/>
      <c r="HF22" s="419"/>
      <c r="HG22" s="419"/>
      <c r="HH22" s="419"/>
      <c r="HI22" s="419"/>
      <c r="HJ22" s="419"/>
      <c r="HK22" s="419"/>
      <c r="HL22" s="419"/>
      <c r="HM22" s="419"/>
      <c r="HN22" s="419"/>
      <c r="HO22" s="419"/>
      <c r="HP22" s="419"/>
      <c r="HQ22" s="419"/>
      <c r="HR22" s="419"/>
      <c r="HS22" s="419"/>
      <c r="HT22" s="419"/>
      <c r="HU22" s="419"/>
      <c r="HV22" s="419"/>
      <c r="HW22" s="419"/>
      <c r="HX22" s="419"/>
      <c r="HY22" s="419"/>
      <c r="HZ22" s="419"/>
      <c r="IA22" s="419"/>
      <c r="IB22" s="419"/>
      <c r="IC22" s="419"/>
      <c r="ID22" s="419"/>
    </row>
    <row r="23" spans="2:238" ht="29.25" customHeight="1">
      <c r="B23" s="108"/>
      <c r="C23" s="475" t="s">
        <v>131</v>
      </c>
      <c r="D23" s="476">
        <f t="shared" si="8"/>
        <v>58</v>
      </c>
      <c r="E23" s="477"/>
      <c r="F23" s="478">
        <v>2</v>
      </c>
      <c r="G23" s="479">
        <v>64</v>
      </c>
      <c r="H23" s="452"/>
      <c r="I23" s="453"/>
      <c r="J23" s="453">
        <v>1</v>
      </c>
      <c r="K23" s="453">
        <v>3</v>
      </c>
      <c r="L23" s="453">
        <v>18</v>
      </c>
      <c r="M23" s="453">
        <v>11</v>
      </c>
      <c r="N23" s="453">
        <v>6</v>
      </c>
      <c r="O23" s="454">
        <v>19</v>
      </c>
      <c r="P23" s="413"/>
      <c r="Q23" s="480"/>
      <c r="R23" s="452">
        <v>2</v>
      </c>
      <c r="S23" s="453">
        <v>19</v>
      </c>
      <c r="T23" s="453">
        <v>18</v>
      </c>
      <c r="U23" s="453">
        <v>11</v>
      </c>
      <c r="V23" s="453">
        <v>5</v>
      </c>
      <c r="W23" s="453">
        <v>3</v>
      </c>
      <c r="X23" s="453"/>
      <c r="Y23" s="455">
        <v>2029</v>
      </c>
      <c r="Z23" s="481">
        <f t="shared" si="9"/>
        <v>35</v>
      </c>
      <c r="AA23" s="476">
        <v>12</v>
      </c>
      <c r="AB23" s="478">
        <v>12</v>
      </c>
      <c r="AC23" s="450">
        <v>10</v>
      </c>
      <c r="AD23" s="450">
        <v>9</v>
      </c>
      <c r="AE23" s="450">
        <v>6</v>
      </c>
      <c r="AF23" s="450">
        <v>2</v>
      </c>
      <c r="AG23" s="451">
        <v>7</v>
      </c>
      <c r="AH23" s="449">
        <f>SUM(AI23:AL23)</f>
        <v>5</v>
      </c>
      <c r="AI23" s="450">
        <v>1</v>
      </c>
      <c r="AJ23" s="450">
        <v>4</v>
      </c>
      <c r="AK23" s="450"/>
      <c r="AL23" s="456"/>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19"/>
      <c r="BN23" s="419"/>
      <c r="BO23" s="419"/>
      <c r="BP23" s="419"/>
      <c r="BQ23" s="419"/>
      <c r="BR23" s="419"/>
      <c r="BS23" s="419"/>
      <c r="BT23" s="419"/>
      <c r="BU23" s="419"/>
      <c r="BV23" s="419"/>
      <c r="BW23" s="419"/>
      <c r="BX23" s="419"/>
      <c r="BY23" s="419"/>
      <c r="BZ23" s="419"/>
      <c r="CA23" s="419"/>
      <c r="CB23" s="419"/>
      <c r="CC23" s="419"/>
      <c r="CD23" s="419"/>
      <c r="CE23" s="419"/>
      <c r="CF23" s="419"/>
      <c r="CG23" s="419"/>
      <c r="CH23" s="419"/>
      <c r="CI23" s="419"/>
      <c r="CJ23" s="419"/>
      <c r="CK23" s="419"/>
      <c r="CL23" s="419"/>
      <c r="CM23" s="419"/>
      <c r="CN23" s="419"/>
      <c r="CO23" s="419"/>
      <c r="CP23" s="419"/>
      <c r="CQ23" s="419"/>
      <c r="CR23" s="419"/>
      <c r="CS23" s="419"/>
      <c r="CT23" s="419"/>
      <c r="CU23" s="419"/>
      <c r="CV23" s="419"/>
      <c r="CW23" s="419"/>
      <c r="CX23" s="419"/>
      <c r="CY23" s="419"/>
      <c r="CZ23" s="419"/>
      <c r="DA23" s="419"/>
      <c r="DB23" s="419"/>
      <c r="DC23" s="419"/>
      <c r="DD23" s="419"/>
      <c r="DE23" s="419"/>
      <c r="DF23" s="419"/>
      <c r="DG23" s="419"/>
      <c r="DH23" s="419"/>
      <c r="DI23" s="419"/>
      <c r="DJ23" s="419"/>
      <c r="DK23" s="419"/>
      <c r="DL23" s="419"/>
      <c r="DM23" s="419"/>
      <c r="DN23" s="419"/>
      <c r="DO23" s="419"/>
      <c r="DP23" s="419"/>
      <c r="DQ23" s="419"/>
      <c r="DR23" s="419"/>
      <c r="DS23" s="419"/>
      <c r="DT23" s="419"/>
      <c r="DU23" s="419"/>
      <c r="DV23" s="419"/>
      <c r="DW23" s="419"/>
      <c r="DX23" s="419"/>
      <c r="DY23" s="419"/>
      <c r="DZ23" s="419"/>
      <c r="EA23" s="419"/>
      <c r="EB23" s="419"/>
      <c r="EC23" s="419"/>
      <c r="ED23" s="419"/>
      <c r="EE23" s="419"/>
      <c r="EF23" s="419"/>
      <c r="EG23" s="419"/>
      <c r="EH23" s="419"/>
      <c r="EI23" s="419"/>
      <c r="EJ23" s="419"/>
      <c r="EK23" s="419"/>
      <c r="EL23" s="419"/>
      <c r="EM23" s="419"/>
      <c r="EN23" s="419"/>
      <c r="EO23" s="419"/>
      <c r="EP23" s="419"/>
      <c r="EQ23" s="419"/>
      <c r="ER23" s="419"/>
      <c r="ES23" s="419"/>
      <c r="ET23" s="419"/>
      <c r="EU23" s="419"/>
      <c r="EV23" s="419"/>
      <c r="EW23" s="419"/>
      <c r="EX23" s="419"/>
      <c r="EY23" s="419"/>
      <c r="EZ23" s="419"/>
      <c r="FA23" s="419"/>
      <c r="FB23" s="419"/>
      <c r="FC23" s="419"/>
      <c r="FD23" s="419"/>
      <c r="FE23" s="419"/>
      <c r="FF23" s="419"/>
      <c r="FG23" s="419"/>
      <c r="FH23" s="419"/>
      <c r="FI23" s="419"/>
      <c r="FJ23" s="419"/>
      <c r="FK23" s="419"/>
      <c r="FL23" s="419"/>
      <c r="FM23" s="419"/>
      <c r="FN23" s="419"/>
      <c r="FO23" s="419"/>
      <c r="FP23" s="419"/>
      <c r="FQ23" s="419"/>
      <c r="FR23" s="419"/>
      <c r="FS23" s="419"/>
      <c r="FT23" s="419"/>
      <c r="FU23" s="419"/>
      <c r="FV23" s="419"/>
      <c r="FW23" s="419"/>
      <c r="FX23" s="419"/>
      <c r="FY23" s="419"/>
      <c r="FZ23" s="419"/>
      <c r="GA23" s="419"/>
      <c r="GB23" s="419"/>
      <c r="GC23" s="419"/>
      <c r="GD23" s="419"/>
      <c r="GE23" s="419"/>
      <c r="GF23" s="419"/>
      <c r="GG23" s="419"/>
      <c r="GH23" s="419"/>
      <c r="GI23" s="419"/>
      <c r="GJ23" s="419"/>
      <c r="GK23" s="419"/>
      <c r="GL23" s="419"/>
      <c r="GM23" s="419"/>
      <c r="GN23" s="419"/>
      <c r="GO23" s="419"/>
      <c r="GP23" s="419"/>
      <c r="GQ23" s="419"/>
      <c r="GR23" s="419"/>
      <c r="GS23" s="419"/>
      <c r="GT23" s="419"/>
      <c r="GU23" s="419"/>
      <c r="GV23" s="419"/>
      <c r="GW23" s="419"/>
      <c r="GX23" s="419"/>
      <c r="GY23" s="419"/>
      <c r="GZ23" s="419"/>
      <c r="HA23" s="419"/>
      <c r="HB23" s="419"/>
      <c r="HC23" s="419"/>
      <c r="HD23" s="419"/>
      <c r="HE23" s="419"/>
      <c r="HF23" s="419"/>
      <c r="HG23" s="419"/>
      <c r="HH23" s="419"/>
      <c r="HI23" s="419"/>
      <c r="HJ23" s="419"/>
      <c r="HK23" s="419"/>
      <c r="HL23" s="419"/>
      <c r="HM23" s="419"/>
      <c r="HN23" s="419"/>
      <c r="HO23" s="419"/>
      <c r="HP23" s="419"/>
      <c r="HQ23" s="419"/>
      <c r="HR23" s="419"/>
      <c r="HS23" s="419"/>
      <c r="HT23" s="419"/>
      <c r="HU23" s="419"/>
      <c r="HV23" s="419"/>
      <c r="HW23" s="419"/>
      <c r="HX23" s="419"/>
      <c r="HY23" s="419"/>
      <c r="HZ23" s="419"/>
      <c r="IA23" s="419"/>
      <c r="IB23" s="419"/>
      <c r="IC23" s="419"/>
      <c r="ID23" s="419"/>
    </row>
    <row r="24" spans="2:238" ht="30" customHeight="1">
      <c r="B24" s="482"/>
      <c r="C24" s="483" t="s">
        <v>97</v>
      </c>
      <c r="D24" s="464">
        <f>SUM(D17:D23)</f>
        <v>445</v>
      </c>
      <c r="E24" s="484"/>
      <c r="F24" s="409">
        <f>SUM(F17:F23)</f>
        <v>3</v>
      </c>
      <c r="G24" s="465">
        <f t="shared" ref="G24:O24" si="10">SUM(G17:G23)</f>
        <v>468</v>
      </c>
      <c r="H24" s="464">
        <f t="shared" si="10"/>
        <v>0</v>
      </c>
      <c r="I24" s="409">
        <f t="shared" si="10"/>
        <v>1</v>
      </c>
      <c r="J24" s="409">
        <f t="shared" si="10"/>
        <v>9</v>
      </c>
      <c r="K24" s="409">
        <f t="shared" si="10"/>
        <v>39</v>
      </c>
      <c r="L24" s="409">
        <f t="shared" si="10"/>
        <v>123</v>
      </c>
      <c r="M24" s="409">
        <f t="shared" si="10"/>
        <v>88</v>
      </c>
      <c r="N24" s="409">
        <f t="shared" si="10"/>
        <v>62</v>
      </c>
      <c r="O24" s="465">
        <f t="shared" si="10"/>
        <v>123</v>
      </c>
      <c r="P24" s="430"/>
      <c r="Q24" s="419"/>
      <c r="R24" s="462">
        <f t="shared" ref="R24:Y24" si="11">SUM(R17:R23)</f>
        <v>9</v>
      </c>
      <c r="S24" s="409">
        <f t="shared" si="11"/>
        <v>132</v>
      </c>
      <c r="T24" s="409">
        <f t="shared" si="11"/>
        <v>122</v>
      </c>
      <c r="U24" s="409">
        <f t="shared" si="11"/>
        <v>123</v>
      </c>
      <c r="V24" s="409">
        <f t="shared" si="11"/>
        <v>22</v>
      </c>
      <c r="W24" s="409">
        <f t="shared" si="11"/>
        <v>36</v>
      </c>
      <c r="X24" s="409">
        <f t="shared" si="11"/>
        <v>1</v>
      </c>
      <c r="Y24" s="246">
        <f t="shared" si="11"/>
        <v>16356</v>
      </c>
      <c r="Z24" s="485">
        <f>ROUND(Y24/D24,1)</f>
        <v>36.799999999999997</v>
      </c>
      <c r="AA24" s="464">
        <f t="shared" ref="AA24:AG24" si="12">SUM(AA17:AA23)</f>
        <v>68</v>
      </c>
      <c r="AB24" s="409">
        <f t="shared" si="12"/>
        <v>98</v>
      </c>
      <c r="AC24" s="409">
        <f t="shared" si="12"/>
        <v>52</v>
      </c>
      <c r="AD24" s="409">
        <f t="shared" si="12"/>
        <v>54</v>
      </c>
      <c r="AE24" s="409">
        <f t="shared" si="12"/>
        <v>78</v>
      </c>
      <c r="AF24" s="409">
        <f t="shared" si="12"/>
        <v>30</v>
      </c>
      <c r="AG24" s="465">
        <f t="shared" si="12"/>
        <v>65</v>
      </c>
      <c r="AH24" s="484">
        <f>SUM(AI24:AL24)</f>
        <v>21</v>
      </c>
      <c r="AI24" s="409">
        <f>SUM(AI17:AI23)</f>
        <v>4</v>
      </c>
      <c r="AJ24" s="409">
        <f>SUM(AJ17:AJ23)</f>
        <v>16</v>
      </c>
      <c r="AK24" s="409">
        <f>SUM(AK17:AK23)</f>
        <v>1</v>
      </c>
      <c r="AL24" s="466">
        <f>SUM(AL17:AL23)</f>
        <v>0</v>
      </c>
      <c r="AM24" s="419"/>
      <c r="AN24" s="419"/>
      <c r="AO24" s="419"/>
      <c r="AP24" s="419"/>
      <c r="AQ24" s="419"/>
      <c r="AR24" s="419"/>
      <c r="AS24" s="419"/>
      <c r="AT24" s="419"/>
      <c r="AU24" s="419"/>
      <c r="AV24" s="419"/>
      <c r="AW24" s="419"/>
      <c r="AX24" s="419"/>
      <c r="AY24" s="419"/>
      <c r="AZ24" s="419"/>
      <c r="BA24" s="419"/>
      <c r="BB24" s="419"/>
      <c r="BC24" s="419"/>
      <c r="BD24" s="419"/>
      <c r="BE24" s="419"/>
      <c r="BF24" s="419"/>
      <c r="BG24" s="419"/>
      <c r="BH24" s="419"/>
      <c r="BI24" s="419"/>
      <c r="BJ24" s="419"/>
      <c r="BK24" s="419"/>
      <c r="BL24" s="419"/>
      <c r="BM24" s="419"/>
      <c r="BN24" s="419"/>
      <c r="BO24" s="419"/>
      <c r="BP24" s="419"/>
      <c r="BQ24" s="419"/>
      <c r="BR24" s="419"/>
      <c r="BS24" s="419"/>
      <c r="BT24" s="419"/>
      <c r="BU24" s="419"/>
      <c r="BV24" s="419"/>
      <c r="BW24" s="419"/>
      <c r="BX24" s="419"/>
      <c r="BY24" s="419"/>
      <c r="BZ24" s="419"/>
      <c r="CA24" s="419"/>
      <c r="CB24" s="419"/>
      <c r="CC24" s="419"/>
      <c r="CD24" s="419"/>
      <c r="CE24" s="419"/>
      <c r="CF24" s="419"/>
      <c r="CG24" s="419"/>
      <c r="CH24" s="419"/>
      <c r="CI24" s="419"/>
      <c r="CJ24" s="419"/>
      <c r="CK24" s="419"/>
      <c r="CL24" s="419"/>
      <c r="CM24" s="419"/>
      <c r="CN24" s="419"/>
      <c r="CO24" s="419"/>
      <c r="CP24" s="419"/>
      <c r="CQ24" s="419"/>
      <c r="CR24" s="419"/>
      <c r="CS24" s="419"/>
      <c r="CT24" s="419"/>
      <c r="CU24" s="419"/>
      <c r="CV24" s="419"/>
      <c r="CW24" s="419"/>
      <c r="CX24" s="419"/>
      <c r="CY24" s="419"/>
      <c r="CZ24" s="419"/>
      <c r="DA24" s="419"/>
      <c r="DB24" s="419"/>
      <c r="DC24" s="419"/>
      <c r="DD24" s="419"/>
      <c r="DE24" s="419"/>
      <c r="DF24" s="419"/>
      <c r="DG24" s="419"/>
      <c r="DH24" s="419"/>
      <c r="DI24" s="419"/>
      <c r="DJ24" s="419"/>
      <c r="DK24" s="419"/>
      <c r="DL24" s="419"/>
      <c r="DM24" s="419"/>
      <c r="DN24" s="419"/>
      <c r="DO24" s="419"/>
      <c r="DP24" s="419"/>
      <c r="DQ24" s="419"/>
      <c r="DR24" s="419"/>
      <c r="DS24" s="419"/>
      <c r="DT24" s="419"/>
      <c r="DU24" s="419"/>
      <c r="DV24" s="419"/>
      <c r="DW24" s="419"/>
      <c r="DX24" s="419"/>
      <c r="DY24" s="419"/>
      <c r="DZ24" s="419"/>
      <c r="EA24" s="419"/>
      <c r="EB24" s="419"/>
      <c r="EC24" s="419"/>
      <c r="ED24" s="419"/>
      <c r="EE24" s="419"/>
      <c r="EF24" s="419"/>
      <c r="EG24" s="419"/>
      <c r="EH24" s="419"/>
      <c r="EI24" s="419"/>
      <c r="EJ24" s="419"/>
      <c r="EK24" s="419"/>
      <c r="EL24" s="419"/>
      <c r="EM24" s="419"/>
      <c r="EN24" s="419"/>
      <c r="EO24" s="419"/>
      <c r="EP24" s="419"/>
      <c r="EQ24" s="419"/>
      <c r="ER24" s="419"/>
      <c r="ES24" s="419"/>
      <c r="ET24" s="419"/>
      <c r="EU24" s="419"/>
      <c r="EV24" s="419"/>
      <c r="EW24" s="419"/>
      <c r="EX24" s="419"/>
      <c r="EY24" s="419"/>
      <c r="EZ24" s="419"/>
      <c r="FA24" s="419"/>
      <c r="FB24" s="419"/>
      <c r="FC24" s="419"/>
      <c r="FD24" s="419"/>
      <c r="FE24" s="419"/>
      <c r="FF24" s="419"/>
      <c r="FG24" s="419"/>
      <c r="FH24" s="419"/>
      <c r="FI24" s="419"/>
      <c r="FJ24" s="419"/>
      <c r="FK24" s="419"/>
      <c r="FL24" s="419"/>
      <c r="FM24" s="419"/>
      <c r="FN24" s="419"/>
      <c r="FO24" s="419"/>
      <c r="FP24" s="419"/>
      <c r="FQ24" s="419"/>
      <c r="FR24" s="419"/>
      <c r="FS24" s="419"/>
      <c r="FT24" s="419"/>
      <c r="FU24" s="419"/>
      <c r="FV24" s="419"/>
      <c r="FW24" s="419"/>
      <c r="FX24" s="419"/>
      <c r="FY24" s="419"/>
      <c r="FZ24" s="419"/>
      <c r="GA24" s="419"/>
      <c r="GB24" s="419"/>
      <c r="GC24" s="419"/>
      <c r="GD24" s="419"/>
      <c r="GE24" s="419"/>
      <c r="GF24" s="419"/>
      <c r="GG24" s="419"/>
      <c r="GH24" s="419"/>
      <c r="GI24" s="419"/>
      <c r="GJ24" s="419"/>
      <c r="GK24" s="419"/>
      <c r="GL24" s="419"/>
      <c r="GM24" s="419"/>
      <c r="GN24" s="419"/>
      <c r="GO24" s="419"/>
      <c r="GP24" s="419"/>
      <c r="GQ24" s="419"/>
      <c r="GR24" s="419"/>
      <c r="GS24" s="419"/>
      <c r="GT24" s="419"/>
      <c r="GU24" s="419"/>
      <c r="GV24" s="419"/>
      <c r="GW24" s="419"/>
      <c r="GX24" s="419"/>
      <c r="GY24" s="419"/>
      <c r="GZ24" s="419"/>
      <c r="HA24" s="419"/>
      <c r="HB24" s="419"/>
      <c r="HC24" s="419"/>
      <c r="HD24" s="419"/>
      <c r="HE24" s="419"/>
      <c r="HF24" s="419"/>
      <c r="HG24" s="419"/>
      <c r="HH24" s="419"/>
      <c r="HI24" s="419"/>
      <c r="HJ24" s="419"/>
      <c r="HK24" s="419"/>
      <c r="HL24" s="419"/>
      <c r="HM24" s="419"/>
      <c r="HN24" s="419"/>
      <c r="HO24" s="419"/>
      <c r="HP24" s="419"/>
      <c r="HQ24" s="419"/>
      <c r="HR24" s="419"/>
      <c r="HS24" s="419"/>
      <c r="HT24" s="419"/>
      <c r="HU24" s="419"/>
      <c r="HV24" s="419"/>
      <c r="HW24" s="419"/>
      <c r="HX24" s="419"/>
      <c r="HY24" s="419"/>
      <c r="HZ24" s="419"/>
      <c r="IA24" s="419"/>
      <c r="IB24" s="419"/>
      <c r="IC24" s="419"/>
      <c r="ID24" s="419"/>
    </row>
  </sheetData>
  <mergeCells count="29">
    <mergeCell ref="B17:B24"/>
    <mergeCell ref="AJ4:AJ6"/>
    <mergeCell ref="AK4:AK6"/>
    <mergeCell ref="AL4:AL6"/>
    <mergeCell ref="D5:E5"/>
    <mergeCell ref="D6:E6"/>
    <mergeCell ref="B8:B16"/>
    <mergeCell ref="Y4:Y6"/>
    <mergeCell ref="Z4:Z6"/>
    <mergeCell ref="AA4:AA6"/>
    <mergeCell ref="AG4:AG6"/>
    <mergeCell ref="AH4:AH6"/>
    <mergeCell ref="AI4:AI6"/>
    <mergeCell ref="K4:K6"/>
    <mergeCell ref="L4:L6"/>
    <mergeCell ref="M4:M6"/>
    <mergeCell ref="N4:N6"/>
    <mergeCell ref="O4:O6"/>
    <mergeCell ref="R4:R6"/>
    <mergeCell ref="B2:C6"/>
    <mergeCell ref="D2:G2"/>
    <mergeCell ref="H3:O3"/>
    <mergeCell ref="R3:Z3"/>
    <mergeCell ref="AA3:AG3"/>
    <mergeCell ref="AH3:AL3"/>
    <mergeCell ref="D4:E4"/>
    <mergeCell ref="H4:H6"/>
    <mergeCell ref="I4:I6"/>
    <mergeCell ref="J4:J6"/>
  </mergeCells>
  <phoneticPr fontId="1"/>
  <printOptions horizontalCentered="1"/>
  <pageMargins left="0.39370078740157483" right="0.39370078740157483" top="0.39370078740157483" bottom="0.39370078740157483" header="0" footer="0"/>
  <pageSetup paperSize="8" scale="95" orientation="landscape" r:id="rId1"/>
  <headerFooter alignWithMargins="0"/>
</worksheet>
</file>

<file path=xl/worksheets/sheet5.xml><?xml version="1.0" encoding="utf-8"?>
<worksheet xmlns="http://schemas.openxmlformats.org/spreadsheetml/2006/main" xmlns:r="http://schemas.openxmlformats.org/officeDocument/2006/relationships">
  <sheetPr>
    <tabColor rgb="FF92D050"/>
  </sheetPr>
  <dimension ref="A1:AS56"/>
  <sheetViews>
    <sheetView zoomScale="125" zoomScaleNormal="125" workbookViewId="0">
      <pane xSplit="3" ySplit="6" topLeftCell="I49" activePane="bottomRight" state="frozen"/>
      <selection activeCell="W25" sqref="W25"/>
      <selection pane="topRight" activeCell="W25" sqref="W25"/>
      <selection pane="bottomLeft" activeCell="W25" sqref="W25"/>
      <selection pane="bottomRight" activeCell="W25" sqref="W25"/>
    </sheetView>
  </sheetViews>
  <sheetFormatPr defaultColWidth="8.125" defaultRowHeight="10.5"/>
  <cols>
    <col min="1" max="1" width="3.75" style="75" customWidth="1"/>
    <col min="2" max="2" width="5.625" style="75" customWidth="1"/>
    <col min="3" max="3" width="8.625" style="75" customWidth="1"/>
    <col min="4" max="4" width="5.125" style="75" customWidth="1"/>
    <col min="5" max="5" width="3.625" style="75" customWidth="1"/>
    <col min="6" max="6" width="5.125" style="75" customWidth="1"/>
    <col min="7" max="11" width="3.625" style="75" customWidth="1"/>
    <col min="12" max="13" width="5.125" style="75" customWidth="1"/>
    <col min="14" max="14" width="3.625" style="75" customWidth="1"/>
    <col min="15" max="18" width="5.125" style="75" customWidth="1"/>
    <col min="19" max="19" width="4.625" style="75" customWidth="1"/>
    <col min="20" max="20" width="3.625" style="75" customWidth="1"/>
    <col min="21" max="21" width="6.375" style="75" hidden="1" customWidth="1"/>
    <col min="22" max="22" width="4.625" style="75" customWidth="1"/>
    <col min="23" max="23" width="15.625" style="75" customWidth="1"/>
    <col min="24" max="27" width="5.125" style="75" customWidth="1"/>
    <col min="28" max="28" width="4.625" style="75" customWidth="1"/>
    <col min="29" max="30" width="4" style="75" customWidth="1"/>
    <col min="31" max="43" width="4.625" style="75" customWidth="1"/>
    <col min="44" max="256" width="8.125" style="75"/>
    <col min="257" max="257" width="3.75" style="75" customWidth="1"/>
    <col min="258" max="258" width="5.625" style="75" customWidth="1"/>
    <col min="259" max="259" width="8.625" style="75" customWidth="1"/>
    <col min="260" max="260" width="5.125" style="75" customWidth="1"/>
    <col min="261" max="261" width="3.625" style="75" customWidth="1"/>
    <col min="262" max="262" width="5.125" style="75" customWidth="1"/>
    <col min="263" max="267" width="3.625" style="75" customWidth="1"/>
    <col min="268" max="269" width="5.125" style="75" customWidth="1"/>
    <col min="270" max="270" width="3.625" style="75" customWidth="1"/>
    <col min="271" max="274" width="5.125" style="75" customWidth="1"/>
    <col min="275" max="275" width="4.625" style="75" customWidth="1"/>
    <col min="276" max="276" width="3.625" style="75" customWidth="1"/>
    <col min="277" max="277" width="0" style="75" hidden="1" customWidth="1"/>
    <col min="278" max="278" width="4.625" style="75" customWidth="1"/>
    <col min="279" max="279" width="15.625" style="75" customWidth="1"/>
    <col min="280" max="283" width="5.125" style="75" customWidth="1"/>
    <col min="284" max="284" width="4.625" style="75" customWidth="1"/>
    <col min="285" max="286" width="4" style="75" customWidth="1"/>
    <col min="287" max="299" width="4.625" style="75" customWidth="1"/>
    <col min="300" max="512" width="8.125" style="75"/>
    <col min="513" max="513" width="3.75" style="75" customWidth="1"/>
    <col min="514" max="514" width="5.625" style="75" customWidth="1"/>
    <col min="515" max="515" width="8.625" style="75" customWidth="1"/>
    <col min="516" max="516" width="5.125" style="75" customWidth="1"/>
    <col min="517" max="517" width="3.625" style="75" customWidth="1"/>
    <col min="518" max="518" width="5.125" style="75" customWidth="1"/>
    <col min="519" max="523" width="3.625" style="75" customWidth="1"/>
    <col min="524" max="525" width="5.125" style="75" customWidth="1"/>
    <col min="526" max="526" width="3.625" style="75" customWidth="1"/>
    <col min="527" max="530" width="5.125" style="75" customWidth="1"/>
    <col min="531" max="531" width="4.625" style="75" customWidth="1"/>
    <col min="532" max="532" width="3.625" style="75" customWidth="1"/>
    <col min="533" max="533" width="0" style="75" hidden="1" customWidth="1"/>
    <col min="534" max="534" width="4.625" style="75" customWidth="1"/>
    <col min="535" max="535" width="15.625" style="75" customWidth="1"/>
    <col min="536" max="539" width="5.125" style="75" customWidth="1"/>
    <col min="540" max="540" width="4.625" style="75" customWidth="1"/>
    <col min="541" max="542" width="4" style="75" customWidth="1"/>
    <col min="543" max="555" width="4.625" style="75" customWidth="1"/>
    <col min="556" max="768" width="8.125" style="75"/>
    <col min="769" max="769" width="3.75" style="75" customWidth="1"/>
    <col min="770" max="770" width="5.625" style="75" customWidth="1"/>
    <col min="771" max="771" width="8.625" style="75" customWidth="1"/>
    <col min="772" max="772" width="5.125" style="75" customWidth="1"/>
    <col min="773" max="773" width="3.625" style="75" customWidth="1"/>
    <col min="774" max="774" width="5.125" style="75" customWidth="1"/>
    <col min="775" max="779" width="3.625" style="75" customWidth="1"/>
    <col min="780" max="781" width="5.125" style="75" customWidth="1"/>
    <col min="782" max="782" width="3.625" style="75" customWidth="1"/>
    <col min="783" max="786" width="5.125" style="75" customWidth="1"/>
    <col min="787" max="787" width="4.625" style="75" customWidth="1"/>
    <col min="788" max="788" width="3.625" style="75" customWidth="1"/>
    <col min="789" max="789" width="0" style="75" hidden="1" customWidth="1"/>
    <col min="790" max="790" width="4.625" style="75" customWidth="1"/>
    <col min="791" max="791" width="15.625" style="75" customWidth="1"/>
    <col min="792" max="795" width="5.125" style="75" customWidth="1"/>
    <col min="796" max="796" width="4.625" style="75" customWidth="1"/>
    <col min="797" max="798" width="4" style="75" customWidth="1"/>
    <col min="799" max="811" width="4.625" style="75" customWidth="1"/>
    <col min="812" max="1024" width="8.125" style="75"/>
    <col min="1025" max="1025" width="3.75" style="75" customWidth="1"/>
    <col min="1026" max="1026" width="5.625" style="75" customWidth="1"/>
    <col min="1027" max="1027" width="8.625" style="75" customWidth="1"/>
    <col min="1028" max="1028" width="5.125" style="75" customWidth="1"/>
    <col min="1029" max="1029" width="3.625" style="75" customWidth="1"/>
    <col min="1030" max="1030" width="5.125" style="75" customWidth="1"/>
    <col min="1031" max="1035" width="3.625" style="75" customWidth="1"/>
    <col min="1036" max="1037" width="5.125" style="75" customWidth="1"/>
    <col min="1038" max="1038" width="3.625" style="75" customWidth="1"/>
    <col min="1039" max="1042" width="5.125" style="75" customWidth="1"/>
    <col min="1043" max="1043" width="4.625" style="75" customWidth="1"/>
    <col min="1044" max="1044" width="3.625" style="75" customWidth="1"/>
    <col min="1045" max="1045" width="0" style="75" hidden="1" customWidth="1"/>
    <col min="1046" max="1046" width="4.625" style="75" customWidth="1"/>
    <col min="1047" max="1047" width="15.625" style="75" customWidth="1"/>
    <col min="1048" max="1051" width="5.125" style="75" customWidth="1"/>
    <col min="1052" max="1052" width="4.625" style="75" customWidth="1"/>
    <col min="1053" max="1054" width="4" style="75" customWidth="1"/>
    <col min="1055" max="1067" width="4.625" style="75" customWidth="1"/>
    <col min="1068" max="1280" width="8.125" style="75"/>
    <col min="1281" max="1281" width="3.75" style="75" customWidth="1"/>
    <col min="1282" max="1282" width="5.625" style="75" customWidth="1"/>
    <col min="1283" max="1283" width="8.625" style="75" customWidth="1"/>
    <col min="1284" max="1284" width="5.125" style="75" customWidth="1"/>
    <col min="1285" max="1285" width="3.625" style="75" customWidth="1"/>
    <col min="1286" max="1286" width="5.125" style="75" customWidth="1"/>
    <col min="1287" max="1291" width="3.625" style="75" customWidth="1"/>
    <col min="1292" max="1293" width="5.125" style="75" customWidth="1"/>
    <col min="1294" max="1294" width="3.625" style="75" customWidth="1"/>
    <col min="1295" max="1298" width="5.125" style="75" customWidth="1"/>
    <col min="1299" max="1299" width="4.625" style="75" customWidth="1"/>
    <col min="1300" max="1300" width="3.625" style="75" customWidth="1"/>
    <col min="1301" max="1301" width="0" style="75" hidden="1" customWidth="1"/>
    <col min="1302" max="1302" width="4.625" style="75" customWidth="1"/>
    <col min="1303" max="1303" width="15.625" style="75" customWidth="1"/>
    <col min="1304" max="1307" width="5.125" style="75" customWidth="1"/>
    <col min="1308" max="1308" width="4.625" style="75" customWidth="1"/>
    <col min="1309" max="1310" width="4" style="75" customWidth="1"/>
    <col min="1311" max="1323" width="4.625" style="75" customWidth="1"/>
    <col min="1324" max="1536" width="8.125" style="75"/>
    <col min="1537" max="1537" width="3.75" style="75" customWidth="1"/>
    <col min="1538" max="1538" width="5.625" style="75" customWidth="1"/>
    <col min="1539" max="1539" width="8.625" style="75" customWidth="1"/>
    <col min="1540" max="1540" width="5.125" style="75" customWidth="1"/>
    <col min="1541" max="1541" width="3.625" style="75" customWidth="1"/>
    <col min="1542" max="1542" width="5.125" style="75" customWidth="1"/>
    <col min="1543" max="1547" width="3.625" style="75" customWidth="1"/>
    <col min="1548" max="1549" width="5.125" style="75" customWidth="1"/>
    <col min="1550" max="1550" width="3.625" style="75" customWidth="1"/>
    <col min="1551" max="1554" width="5.125" style="75" customWidth="1"/>
    <col min="1555" max="1555" width="4.625" style="75" customWidth="1"/>
    <col min="1556" max="1556" width="3.625" style="75" customWidth="1"/>
    <col min="1557" max="1557" width="0" style="75" hidden="1" customWidth="1"/>
    <col min="1558" max="1558" width="4.625" style="75" customWidth="1"/>
    <col min="1559" max="1559" width="15.625" style="75" customWidth="1"/>
    <col min="1560" max="1563" width="5.125" style="75" customWidth="1"/>
    <col min="1564" max="1564" width="4.625" style="75" customWidth="1"/>
    <col min="1565" max="1566" width="4" style="75" customWidth="1"/>
    <col min="1567" max="1579" width="4.625" style="75" customWidth="1"/>
    <col min="1580" max="1792" width="8.125" style="75"/>
    <col min="1793" max="1793" width="3.75" style="75" customWidth="1"/>
    <col min="1794" max="1794" width="5.625" style="75" customWidth="1"/>
    <col min="1795" max="1795" width="8.625" style="75" customWidth="1"/>
    <col min="1796" max="1796" width="5.125" style="75" customWidth="1"/>
    <col min="1797" max="1797" width="3.625" style="75" customWidth="1"/>
    <col min="1798" max="1798" width="5.125" style="75" customWidth="1"/>
    <col min="1799" max="1803" width="3.625" style="75" customWidth="1"/>
    <col min="1804" max="1805" width="5.125" style="75" customWidth="1"/>
    <col min="1806" max="1806" width="3.625" style="75" customWidth="1"/>
    <col min="1807" max="1810" width="5.125" style="75" customWidth="1"/>
    <col min="1811" max="1811" width="4.625" style="75" customWidth="1"/>
    <col min="1812" max="1812" width="3.625" style="75" customWidth="1"/>
    <col min="1813" max="1813" width="0" style="75" hidden="1" customWidth="1"/>
    <col min="1814" max="1814" width="4.625" style="75" customWidth="1"/>
    <col min="1815" max="1815" width="15.625" style="75" customWidth="1"/>
    <col min="1816" max="1819" width="5.125" style="75" customWidth="1"/>
    <col min="1820" max="1820" width="4.625" style="75" customWidth="1"/>
    <col min="1821" max="1822" width="4" style="75" customWidth="1"/>
    <col min="1823" max="1835" width="4.625" style="75" customWidth="1"/>
    <col min="1836" max="2048" width="8.125" style="75"/>
    <col min="2049" max="2049" width="3.75" style="75" customWidth="1"/>
    <col min="2050" max="2050" width="5.625" style="75" customWidth="1"/>
    <col min="2051" max="2051" width="8.625" style="75" customWidth="1"/>
    <col min="2052" max="2052" width="5.125" style="75" customWidth="1"/>
    <col min="2053" max="2053" width="3.625" style="75" customWidth="1"/>
    <col min="2054" max="2054" width="5.125" style="75" customWidth="1"/>
    <col min="2055" max="2059" width="3.625" style="75" customWidth="1"/>
    <col min="2060" max="2061" width="5.125" style="75" customWidth="1"/>
    <col min="2062" max="2062" width="3.625" style="75" customWidth="1"/>
    <col min="2063" max="2066" width="5.125" style="75" customWidth="1"/>
    <col min="2067" max="2067" width="4.625" style="75" customWidth="1"/>
    <col min="2068" max="2068" width="3.625" style="75" customWidth="1"/>
    <col min="2069" max="2069" width="0" style="75" hidden="1" customWidth="1"/>
    <col min="2070" max="2070" width="4.625" style="75" customWidth="1"/>
    <col min="2071" max="2071" width="15.625" style="75" customWidth="1"/>
    <col min="2072" max="2075" width="5.125" style="75" customWidth="1"/>
    <col min="2076" max="2076" width="4.625" style="75" customWidth="1"/>
    <col min="2077" max="2078" width="4" style="75" customWidth="1"/>
    <col min="2079" max="2091" width="4.625" style="75" customWidth="1"/>
    <col min="2092" max="2304" width="8.125" style="75"/>
    <col min="2305" max="2305" width="3.75" style="75" customWidth="1"/>
    <col min="2306" max="2306" width="5.625" style="75" customWidth="1"/>
    <col min="2307" max="2307" width="8.625" style="75" customWidth="1"/>
    <col min="2308" max="2308" width="5.125" style="75" customWidth="1"/>
    <col min="2309" max="2309" width="3.625" style="75" customWidth="1"/>
    <col min="2310" max="2310" width="5.125" style="75" customWidth="1"/>
    <col min="2311" max="2315" width="3.625" style="75" customWidth="1"/>
    <col min="2316" max="2317" width="5.125" style="75" customWidth="1"/>
    <col min="2318" max="2318" width="3.625" style="75" customWidth="1"/>
    <col min="2319" max="2322" width="5.125" style="75" customWidth="1"/>
    <col min="2323" max="2323" width="4.625" style="75" customWidth="1"/>
    <col min="2324" max="2324" width="3.625" style="75" customWidth="1"/>
    <col min="2325" max="2325" width="0" style="75" hidden="1" customWidth="1"/>
    <col min="2326" max="2326" width="4.625" style="75" customWidth="1"/>
    <col min="2327" max="2327" width="15.625" style="75" customWidth="1"/>
    <col min="2328" max="2331" width="5.125" style="75" customWidth="1"/>
    <col min="2332" max="2332" width="4.625" style="75" customWidth="1"/>
    <col min="2333" max="2334" width="4" style="75" customWidth="1"/>
    <col min="2335" max="2347" width="4.625" style="75" customWidth="1"/>
    <col min="2348" max="2560" width="8.125" style="75"/>
    <col min="2561" max="2561" width="3.75" style="75" customWidth="1"/>
    <col min="2562" max="2562" width="5.625" style="75" customWidth="1"/>
    <col min="2563" max="2563" width="8.625" style="75" customWidth="1"/>
    <col min="2564" max="2564" width="5.125" style="75" customWidth="1"/>
    <col min="2565" max="2565" width="3.625" style="75" customWidth="1"/>
    <col min="2566" max="2566" width="5.125" style="75" customWidth="1"/>
    <col min="2567" max="2571" width="3.625" style="75" customWidth="1"/>
    <col min="2572" max="2573" width="5.125" style="75" customWidth="1"/>
    <col min="2574" max="2574" width="3.625" style="75" customWidth="1"/>
    <col min="2575" max="2578" width="5.125" style="75" customWidth="1"/>
    <col min="2579" max="2579" width="4.625" style="75" customWidth="1"/>
    <col min="2580" max="2580" width="3.625" style="75" customWidth="1"/>
    <col min="2581" max="2581" width="0" style="75" hidden="1" customWidth="1"/>
    <col min="2582" max="2582" width="4.625" style="75" customWidth="1"/>
    <col min="2583" max="2583" width="15.625" style="75" customWidth="1"/>
    <col min="2584" max="2587" width="5.125" style="75" customWidth="1"/>
    <col min="2588" max="2588" width="4.625" style="75" customWidth="1"/>
    <col min="2589" max="2590" width="4" style="75" customWidth="1"/>
    <col min="2591" max="2603" width="4.625" style="75" customWidth="1"/>
    <col min="2604" max="2816" width="8.125" style="75"/>
    <col min="2817" max="2817" width="3.75" style="75" customWidth="1"/>
    <col min="2818" max="2818" width="5.625" style="75" customWidth="1"/>
    <col min="2819" max="2819" width="8.625" style="75" customWidth="1"/>
    <col min="2820" max="2820" width="5.125" style="75" customWidth="1"/>
    <col min="2821" max="2821" width="3.625" style="75" customWidth="1"/>
    <col min="2822" max="2822" width="5.125" style="75" customWidth="1"/>
    <col min="2823" max="2827" width="3.625" style="75" customWidth="1"/>
    <col min="2828" max="2829" width="5.125" style="75" customWidth="1"/>
    <col min="2830" max="2830" width="3.625" style="75" customWidth="1"/>
    <col min="2831" max="2834" width="5.125" style="75" customWidth="1"/>
    <col min="2835" max="2835" width="4.625" style="75" customWidth="1"/>
    <col min="2836" max="2836" width="3.625" style="75" customWidth="1"/>
    <col min="2837" max="2837" width="0" style="75" hidden="1" customWidth="1"/>
    <col min="2838" max="2838" width="4.625" style="75" customWidth="1"/>
    <col min="2839" max="2839" width="15.625" style="75" customWidth="1"/>
    <col min="2840" max="2843" width="5.125" style="75" customWidth="1"/>
    <col min="2844" max="2844" width="4.625" style="75" customWidth="1"/>
    <col min="2845" max="2846" width="4" style="75" customWidth="1"/>
    <col min="2847" max="2859" width="4.625" style="75" customWidth="1"/>
    <col min="2860" max="3072" width="8.125" style="75"/>
    <col min="3073" max="3073" width="3.75" style="75" customWidth="1"/>
    <col min="3074" max="3074" width="5.625" style="75" customWidth="1"/>
    <col min="3075" max="3075" width="8.625" style="75" customWidth="1"/>
    <col min="3076" max="3076" width="5.125" style="75" customWidth="1"/>
    <col min="3077" max="3077" width="3.625" style="75" customWidth="1"/>
    <col min="3078" max="3078" width="5.125" style="75" customWidth="1"/>
    <col min="3079" max="3083" width="3.625" style="75" customWidth="1"/>
    <col min="3084" max="3085" width="5.125" style="75" customWidth="1"/>
    <col min="3086" max="3086" width="3.625" style="75" customWidth="1"/>
    <col min="3087" max="3090" width="5.125" style="75" customWidth="1"/>
    <col min="3091" max="3091" width="4.625" style="75" customWidth="1"/>
    <col min="3092" max="3092" width="3.625" style="75" customWidth="1"/>
    <col min="3093" max="3093" width="0" style="75" hidden="1" customWidth="1"/>
    <col min="3094" max="3094" width="4.625" style="75" customWidth="1"/>
    <col min="3095" max="3095" width="15.625" style="75" customWidth="1"/>
    <col min="3096" max="3099" width="5.125" style="75" customWidth="1"/>
    <col min="3100" max="3100" width="4.625" style="75" customWidth="1"/>
    <col min="3101" max="3102" width="4" style="75" customWidth="1"/>
    <col min="3103" max="3115" width="4.625" style="75" customWidth="1"/>
    <col min="3116" max="3328" width="8.125" style="75"/>
    <col min="3329" max="3329" width="3.75" style="75" customWidth="1"/>
    <col min="3330" max="3330" width="5.625" style="75" customWidth="1"/>
    <col min="3331" max="3331" width="8.625" style="75" customWidth="1"/>
    <col min="3332" max="3332" width="5.125" style="75" customWidth="1"/>
    <col min="3333" max="3333" width="3.625" style="75" customWidth="1"/>
    <col min="3334" max="3334" width="5.125" style="75" customWidth="1"/>
    <col min="3335" max="3339" width="3.625" style="75" customWidth="1"/>
    <col min="3340" max="3341" width="5.125" style="75" customWidth="1"/>
    <col min="3342" max="3342" width="3.625" style="75" customWidth="1"/>
    <col min="3343" max="3346" width="5.125" style="75" customWidth="1"/>
    <col min="3347" max="3347" width="4.625" style="75" customWidth="1"/>
    <col min="3348" max="3348" width="3.625" style="75" customWidth="1"/>
    <col min="3349" max="3349" width="0" style="75" hidden="1" customWidth="1"/>
    <col min="3350" max="3350" width="4.625" style="75" customWidth="1"/>
    <col min="3351" max="3351" width="15.625" style="75" customWidth="1"/>
    <col min="3352" max="3355" width="5.125" style="75" customWidth="1"/>
    <col min="3356" max="3356" width="4.625" style="75" customWidth="1"/>
    <col min="3357" max="3358" width="4" style="75" customWidth="1"/>
    <col min="3359" max="3371" width="4.625" style="75" customWidth="1"/>
    <col min="3372" max="3584" width="8.125" style="75"/>
    <col min="3585" max="3585" width="3.75" style="75" customWidth="1"/>
    <col min="3586" max="3586" width="5.625" style="75" customWidth="1"/>
    <col min="3587" max="3587" width="8.625" style="75" customWidth="1"/>
    <col min="3588" max="3588" width="5.125" style="75" customWidth="1"/>
    <col min="3589" max="3589" width="3.625" style="75" customWidth="1"/>
    <col min="3590" max="3590" width="5.125" style="75" customWidth="1"/>
    <col min="3591" max="3595" width="3.625" style="75" customWidth="1"/>
    <col min="3596" max="3597" width="5.125" style="75" customWidth="1"/>
    <col min="3598" max="3598" width="3.625" style="75" customWidth="1"/>
    <col min="3599" max="3602" width="5.125" style="75" customWidth="1"/>
    <col min="3603" max="3603" width="4.625" style="75" customWidth="1"/>
    <col min="3604" max="3604" width="3.625" style="75" customWidth="1"/>
    <col min="3605" max="3605" width="0" style="75" hidden="1" customWidth="1"/>
    <col min="3606" max="3606" width="4.625" style="75" customWidth="1"/>
    <col min="3607" max="3607" width="15.625" style="75" customWidth="1"/>
    <col min="3608" max="3611" width="5.125" style="75" customWidth="1"/>
    <col min="3612" max="3612" width="4.625" style="75" customWidth="1"/>
    <col min="3613" max="3614" width="4" style="75" customWidth="1"/>
    <col min="3615" max="3627" width="4.625" style="75" customWidth="1"/>
    <col min="3628" max="3840" width="8.125" style="75"/>
    <col min="3841" max="3841" width="3.75" style="75" customWidth="1"/>
    <col min="3842" max="3842" width="5.625" style="75" customWidth="1"/>
    <col min="3843" max="3843" width="8.625" style="75" customWidth="1"/>
    <col min="3844" max="3844" width="5.125" style="75" customWidth="1"/>
    <col min="3845" max="3845" width="3.625" style="75" customWidth="1"/>
    <col min="3846" max="3846" width="5.125" style="75" customWidth="1"/>
    <col min="3847" max="3851" width="3.625" style="75" customWidth="1"/>
    <col min="3852" max="3853" width="5.125" style="75" customWidth="1"/>
    <col min="3854" max="3854" width="3.625" style="75" customWidth="1"/>
    <col min="3855" max="3858" width="5.125" style="75" customWidth="1"/>
    <col min="3859" max="3859" width="4.625" style="75" customWidth="1"/>
    <col min="3860" max="3860" width="3.625" style="75" customWidth="1"/>
    <col min="3861" max="3861" width="0" style="75" hidden="1" customWidth="1"/>
    <col min="3862" max="3862" width="4.625" style="75" customWidth="1"/>
    <col min="3863" max="3863" width="15.625" style="75" customWidth="1"/>
    <col min="3864" max="3867" width="5.125" style="75" customWidth="1"/>
    <col min="3868" max="3868" width="4.625" style="75" customWidth="1"/>
    <col min="3869" max="3870" width="4" style="75" customWidth="1"/>
    <col min="3871" max="3883" width="4.625" style="75" customWidth="1"/>
    <col min="3884" max="4096" width="8.125" style="75"/>
    <col min="4097" max="4097" width="3.75" style="75" customWidth="1"/>
    <col min="4098" max="4098" width="5.625" style="75" customWidth="1"/>
    <col min="4099" max="4099" width="8.625" style="75" customWidth="1"/>
    <col min="4100" max="4100" width="5.125" style="75" customWidth="1"/>
    <col min="4101" max="4101" width="3.625" style="75" customWidth="1"/>
    <col min="4102" max="4102" width="5.125" style="75" customWidth="1"/>
    <col min="4103" max="4107" width="3.625" style="75" customWidth="1"/>
    <col min="4108" max="4109" width="5.125" style="75" customWidth="1"/>
    <col min="4110" max="4110" width="3.625" style="75" customWidth="1"/>
    <col min="4111" max="4114" width="5.125" style="75" customWidth="1"/>
    <col min="4115" max="4115" width="4.625" style="75" customWidth="1"/>
    <col min="4116" max="4116" width="3.625" style="75" customWidth="1"/>
    <col min="4117" max="4117" width="0" style="75" hidden="1" customWidth="1"/>
    <col min="4118" max="4118" width="4.625" style="75" customWidth="1"/>
    <col min="4119" max="4119" width="15.625" style="75" customWidth="1"/>
    <col min="4120" max="4123" width="5.125" style="75" customWidth="1"/>
    <col min="4124" max="4124" width="4.625" style="75" customWidth="1"/>
    <col min="4125" max="4126" width="4" style="75" customWidth="1"/>
    <col min="4127" max="4139" width="4.625" style="75" customWidth="1"/>
    <col min="4140" max="4352" width="8.125" style="75"/>
    <col min="4353" max="4353" width="3.75" style="75" customWidth="1"/>
    <col min="4354" max="4354" width="5.625" style="75" customWidth="1"/>
    <col min="4355" max="4355" width="8.625" style="75" customWidth="1"/>
    <col min="4356" max="4356" width="5.125" style="75" customWidth="1"/>
    <col min="4357" max="4357" width="3.625" style="75" customWidth="1"/>
    <col min="4358" max="4358" width="5.125" style="75" customWidth="1"/>
    <col min="4359" max="4363" width="3.625" style="75" customWidth="1"/>
    <col min="4364" max="4365" width="5.125" style="75" customWidth="1"/>
    <col min="4366" max="4366" width="3.625" style="75" customWidth="1"/>
    <col min="4367" max="4370" width="5.125" style="75" customWidth="1"/>
    <col min="4371" max="4371" width="4.625" style="75" customWidth="1"/>
    <col min="4372" max="4372" width="3.625" style="75" customWidth="1"/>
    <col min="4373" max="4373" width="0" style="75" hidden="1" customWidth="1"/>
    <col min="4374" max="4374" width="4.625" style="75" customWidth="1"/>
    <col min="4375" max="4375" width="15.625" style="75" customWidth="1"/>
    <col min="4376" max="4379" width="5.125" style="75" customWidth="1"/>
    <col min="4380" max="4380" width="4.625" style="75" customWidth="1"/>
    <col min="4381" max="4382" width="4" style="75" customWidth="1"/>
    <col min="4383" max="4395" width="4.625" style="75" customWidth="1"/>
    <col min="4396" max="4608" width="8.125" style="75"/>
    <col min="4609" max="4609" width="3.75" style="75" customWidth="1"/>
    <col min="4610" max="4610" width="5.625" style="75" customWidth="1"/>
    <col min="4611" max="4611" width="8.625" style="75" customWidth="1"/>
    <col min="4612" max="4612" width="5.125" style="75" customWidth="1"/>
    <col min="4613" max="4613" width="3.625" style="75" customWidth="1"/>
    <col min="4614" max="4614" width="5.125" style="75" customWidth="1"/>
    <col min="4615" max="4619" width="3.625" style="75" customWidth="1"/>
    <col min="4620" max="4621" width="5.125" style="75" customWidth="1"/>
    <col min="4622" max="4622" width="3.625" style="75" customWidth="1"/>
    <col min="4623" max="4626" width="5.125" style="75" customWidth="1"/>
    <col min="4627" max="4627" width="4.625" style="75" customWidth="1"/>
    <col min="4628" max="4628" width="3.625" style="75" customWidth="1"/>
    <col min="4629" max="4629" width="0" style="75" hidden="1" customWidth="1"/>
    <col min="4630" max="4630" width="4.625" style="75" customWidth="1"/>
    <col min="4631" max="4631" width="15.625" style="75" customWidth="1"/>
    <col min="4632" max="4635" width="5.125" style="75" customWidth="1"/>
    <col min="4636" max="4636" width="4.625" style="75" customWidth="1"/>
    <col min="4637" max="4638" width="4" style="75" customWidth="1"/>
    <col min="4639" max="4651" width="4.625" style="75" customWidth="1"/>
    <col min="4652" max="4864" width="8.125" style="75"/>
    <col min="4865" max="4865" width="3.75" style="75" customWidth="1"/>
    <col min="4866" max="4866" width="5.625" style="75" customWidth="1"/>
    <col min="4867" max="4867" width="8.625" style="75" customWidth="1"/>
    <col min="4868" max="4868" width="5.125" style="75" customWidth="1"/>
    <col min="4869" max="4869" width="3.625" style="75" customWidth="1"/>
    <col min="4870" max="4870" width="5.125" style="75" customWidth="1"/>
    <col min="4871" max="4875" width="3.625" style="75" customWidth="1"/>
    <col min="4876" max="4877" width="5.125" style="75" customWidth="1"/>
    <col min="4878" max="4878" width="3.625" style="75" customWidth="1"/>
    <col min="4879" max="4882" width="5.125" style="75" customWidth="1"/>
    <col min="4883" max="4883" width="4.625" style="75" customWidth="1"/>
    <col min="4884" max="4884" width="3.625" style="75" customWidth="1"/>
    <col min="4885" max="4885" width="0" style="75" hidden="1" customWidth="1"/>
    <col min="4886" max="4886" width="4.625" style="75" customWidth="1"/>
    <col min="4887" max="4887" width="15.625" style="75" customWidth="1"/>
    <col min="4888" max="4891" width="5.125" style="75" customWidth="1"/>
    <col min="4892" max="4892" width="4.625" style="75" customWidth="1"/>
    <col min="4893" max="4894" width="4" style="75" customWidth="1"/>
    <col min="4895" max="4907" width="4.625" style="75" customWidth="1"/>
    <col min="4908" max="5120" width="8.125" style="75"/>
    <col min="5121" max="5121" width="3.75" style="75" customWidth="1"/>
    <col min="5122" max="5122" width="5.625" style="75" customWidth="1"/>
    <col min="5123" max="5123" width="8.625" style="75" customWidth="1"/>
    <col min="5124" max="5124" width="5.125" style="75" customWidth="1"/>
    <col min="5125" max="5125" width="3.625" style="75" customWidth="1"/>
    <col min="5126" max="5126" width="5.125" style="75" customWidth="1"/>
    <col min="5127" max="5131" width="3.625" style="75" customWidth="1"/>
    <col min="5132" max="5133" width="5.125" style="75" customWidth="1"/>
    <col min="5134" max="5134" width="3.625" style="75" customWidth="1"/>
    <col min="5135" max="5138" width="5.125" style="75" customWidth="1"/>
    <col min="5139" max="5139" width="4.625" style="75" customWidth="1"/>
    <col min="5140" max="5140" width="3.625" style="75" customWidth="1"/>
    <col min="5141" max="5141" width="0" style="75" hidden="1" customWidth="1"/>
    <col min="5142" max="5142" width="4.625" style="75" customWidth="1"/>
    <col min="5143" max="5143" width="15.625" style="75" customWidth="1"/>
    <col min="5144" max="5147" width="5.125" style="75" customWidth="1"/>
    <col min="5148" max="5148" width="4.625" style="75" customWidth="1"/>
    <col min="5149" max="5150" width="4" style="75" customWidth="1"/>
    <col min="5151" max="5163" width="4.625" style="75" customWidth="1"/>
    <col min="5164" max="5376" width="8.125" style="75"/>
    <col min="5377" max="5377" width="3.75" style="75" customWidth="1"/>
    <col min="5378" max="5378" width="5.625" style="75" customWidth="1"/>
    <col min="5379" max="5379" width="8.625" style="75" customWidth="1"/>
    <col min="5380" max="5380" width="5.125" style="75" customWidth="1"/>
    <col min="5381" max="5381" width="3.625" style="75" customWidth="1"/>
    <col min="5382" max="5382" width="5.125" style="75" customWidth="1"/>
    <col min="5383" max="5387" width="3.625" style="75" customWidth="1"/>
    <col min="5388" max="5389" width="5.125" style="75" customWidth="1"/>
    <col min="5390" max="5390" width="3.625" style="75" customWidth="1"/>
    <col min="5391" max="5394" width="5.125" style="75" customWidth="1"/>
    <col min="5395" max="5395" width="4.625" style="75" customWidth="1"/>
    <col min="5396" max="5396" width="3.625" style="75" customWidth="1"/>
    <col min="5397" max="5397" width="0" style="75" hidden="1" customWidth="1"/>
    <col min="5398" max="5398" width="4.625" style="75" customWidth="1"/>
    <col min="5399" max="5399" width="15.625" style="75" customWidth="1"/>
    <col min="5400" max="5403" width="5.125" style="75" customWidth="1"/>
    <col min="5404" max="5404" width="4.625" style="75" customWidth="1"/>
    <col min="5405" max="5406" width="4" style="75" customWidth="1"/>
    <col min="5407" max="5419" width="4.625" style="75" customWidth="1"/>
    <col min="5420" max="5632" width="8.125" style="75"/>
    <col min="5633" max="5633" width="3.75" style="75" customWidth="1"/>
    <col min="5634" max="5634" width="5.625" style="75" customWidth="1"/>
    <col min="5635" max="5635" width="8.625" style="75" customWidth="1"/>
    <col min="5636" max="5636" width="5.125" style="75" customWidth="1"/>
    <col min="5637" max="5637" width="3.625" style="75" customWidth="1"/>
    <col min="5638" max="5638" width="5.125" style="75" customWidth="1"/>
    <col min="5639" max="5643" width="3.625" style="75" customWidth="1"/>
    <col min="5644" max="5645" width="5.125" style="75" customWidth="1"/>
    <col min="5646" max="5646" width="3.625" style="75" customWidth="1"/>
    <col min="5647" max="5650" width="5.125" style="75" customWidth="1"/>
    <col min="5651" max="5651" width="4.625" style="75" customWidth="1"/>
    <col min="5652" max="5652" width="3.625" style="75" customWidth="1"/>
    <col min="5653" max="5653" width="0" style="75" hidden="1" customWidth="1"/>
    <col min="5654" max="5654" width="4.625" style="75" customWidth="1"/>
    <col min="5655" max="5655" width="15.625" style="75" customWidth="1"/>
    <col min="5656" max="5659" width="5.125" style="75" customWidth="1"/>
    <col min="5660" max="5660" width="4.625" style="75" customWidth="1"/>
    <col min="5661" max="5662" width="4" style="75" customWidth="1"/>
    <col min="5663" max="5675" width="4.625" style="75" customWidth="1"/>
    <col min="5676" max="5888" width="8.125" style="75"/>
    <col min="5889" max="5889" width="3.75" style="75" customWidth="1"/>
    <col min="5890" max="5890" width="5.625" style="75" customWidth="1"/>
    <col min="5891" max="5891" width="8.625" style="75" customWidth="1"/>
    <col min="5892" max="5892" width="5.125" style="75" customWidth="1"/>
    <col min="5893" max="5893" width="3.625" style="75" customWidth="1"/>
    <col min="5894" max="5894" width="5.125" style="75" customWidth="1"/>
    <col min="5895" max="5899" width="3.625" style="75" customWidth="1"/>
    <col min="5900" max="5901" width="5.125" style="75" customWidth="1"/>
    <col min="5902" max="5902" width="3.625" style="75" customWidth="1"/>
    <col min="5903" max="5906" width="5.125" style="75" customWidth="1"/>
    <col min="5907" max="5907" width="4.625" style="75" customWidth="1"/>
    <col min="5908" max="5908" width="3.625" style="75" customWidth="1"/>
    <col min="5909" max="5909" width="0" style="75" hidden="1" customWidth="1"/>
    <col min="5910" max="5910" width="4.625" style="75" customWidth="1"/>
    <col min="5911" max="5911" width="15.625" style="75" customWidth="1"/>
    <col min="5912" max="5915" width="5.125" style="75" customWidth="1"/>
    <col min="5916" max="5916" width="4.625" style="75" customWidth="1"/>
    <col min="5917" max="5918" width="4" style="75" customWidth="1"/>
    <col min="5919" max="5931" width="4.625" style="75" customWidth="1"/>
    <col min="5932" max="6144" width="8.125" style="75"/>
    <col min="6145" max="6145" width="3.75" style="75" customWidth="1"/>
    <col min="6146" max="6146" width="5.625" style="75" customWidth="1"/>
    <col min="6147" max="6147" width="8.625" style="75" customWidth="1"/>
    <col min="6148" max="6148" width="5.125" style="75" customWidth="1"/>
    <col min="6149" max="6149" width="3.625" style="75" customWidth="1"/>
    <col min="6150" max="6150" width="5.125" style="75" customWidth="1"/>
    <col min="6151" max="6155" width="3.625" style="75" customWidth="1"/>
    <col min="6156" max="6157" width="5.125" style="75" customWidth="1"/>
    <col min="6158" max="6158" width="3.625" style="75" customWidth="1"/>
    <col min="6159" max="6162" width="5.125" style="75" customWidth="1"/>
    <col min="6163" max="6163" width="4.625" style="75" customWidth="1"/>
    <col min="6164" max="6164" width="3.625" style="75" customWidth="1"/>
    <col min="6165" max="6165" width="0" style="75" hidden="1" customWidth="1"/>
    <col min="6166" max="6166" width="4.625" style="75" customWidth="1"/>
    <col min="6167" max="6167" width="15.625" style="75" customWidth="1"/>
    <col min="6168" max="6171" width="5.125" style="75" customWidth="1"/>
    <col min="6172" max="6172" width="4.625" style="75" customWidth="1"/>
    <col min="6173" max="6174" width="4" style="75" customWidth="1"/>
    <col min="6175" max="6187" width="4.625" style="75" customWidth="1"/>
    <col min="6188" max="6400" width="8.125" style="75"/>
    <col min="6401" max="6401" width="3.75" style="75" customWidth="1"/>
    <col min="6402" max="6402" width="5.625" style="75" customWidth="1"/>
    <col min="6403" max="6403" width="8.625" style="75" customWidth="1"/>
    <col min="6404" max="6404" width="5.125" style="75" customWidth="1"/>
    <col min="6405" max="6405" width="3.625" style="75" customWidth="1"/>
    <col min="6406" max="6406" width="5.125" style="75" customWidth="1"/>
    <col min="6407" max="6411" width="3.625" style="75" customWidth="1"/>
    <col min="6412" max="6413" width="5.125" style="75" customWidth="1"/>
    <col min="6414" max="6414" width="3.625" style="75" customWidth="1"/>
    <col min="6415" max="6418" width="5.125" style="75" customWidth="1"/>
    <col min="6419" max="6419" width="4.625" style="75" customWidth="1"/>
    <col min="6420" max="6420" width="3.625" style="75" customWidth="1"/>
    <col min="6421" max="6421" width="0" style="75" hidden="1" customWidth="1"/>
    <col min="6422" max="6422" width="4.625" style="75" customWidth="1"/>
    <col min="6423" max="6423" width="15.625" style="75" customWidth="1"/>
    <col min="6424" max="6427" width="5.125" style="75" customWidth="1"/>
    <col min="6428" max="6428" width="4.625" style="75" customWidth="1"/>
    <col min="6429" max="6430" width="4" style="75" customWidth="1"/>
    <col min="6431" max="6443" width="4.625" style="75" customWidth="1"/>
    <col min="6444" max="6656" width="8.125" style="75"/>
    <col min="6657" max="6657" width="3.75" style="75" customWidth="1"/>
    <col min="6658" max="6658" width="5.625" style="75" customWidth="1"/>
    <col min="6659" max="6659" width="8.625" style="75" customWidth="1"/>
    <col min="6660" max="6660" width="5.125" style="75" customWidth="1"/>
    <col min="6661" max="6661" width="3.625" style="75" customWidth="1"/>
    <col min="6662" max="6662" width="5.125" style="75" customWidth="1"/>
    <col min="6663" max="6667" width="3.625" style="75" customWidth="1"/>
    <col min="6668" max="6669" width="5.125" style="75" customWidth="1"/>
    <col min="6670" max="6670" width="3.625" style="75" customWidth="1"/>
    <col min="6671" max="6674" width="5.125" style="75" customWidth="1"/>
    <col min="6675" max="6675" width="4.625" style="75" customWidth="1"/>
    <col min="6676" max="6676" width="3.625" style="75" customWidth="1"/>
    <col min="6677" max="6677" width="0" style="75" hidden="1" customWidth="1"/>
    <col min="6678" max="6678" width="4.625" style="75" customWidth="1"/>
    <col min="6679" max="6679" width="15.625" style="75" customWidth="1"/>
    <col min="6680" max="6683" width="5.125" style="75" customWidth="1"/>
    <col min="6684" max="6684" width="4.625" style="75" customWidth="1"/>
    <col min="6685" max="6686" width="4" style="75" customWidth="1"/>
    <col min="6687" max="6699" width="4.625" style="75" customWidth="1"/>
    <col min="6700" max="6912" width="8.125" style="75"/>
    <col min="6913" max="6913" width="3.75" style="75" customWidth="1"/>
    <col min="6914" max="6914" width="5.625" style="75" customWidth="1"/>
    <col min="6915" max="6915" width="8.625" style="75" customWidth="1"/>
    <col min="6916" max="6916" width="5.125" style="75" customWidth="1"/>
    <col min="6917" max="6917" width="3.625" style="75" customWidth="1"/>
    <col min="6918" max="6918" width="5.125" style="75" customWidth="1"/>
    <col min="6919" max="6923" width="3.625" style="75" customWidth="1"/>
    <col min="6924" max="6925" width="5.125" style="75" customWidth="1"/>
    <col min="6926" max="6926" width="3.625" style="75" customWidth="1"/>
    <col min="6927" max="6930" width="5.125" style="75" customWidth="1"/>
    <col min="6931" max="6931" width="4.625" style="75" customWidth="1"/>
    <col min="6932" max="6932" width="3.625" style="75" customWidth="1"/>
    <col min="6933" max="6933" width="0" style="75" hidden="1" customWidth="1"/>
    <col min="6934" max="6934" width="4.625" style="75" customWidth="1"/>
    <col min="6935" max="6935" width="15.625" style="75" customWidth="1"/>
    <col min="6936" max="6939" width="5.125" style="75" customWidth="1"/>
    <col min="6940" max="6940" width="4.625" style="75" customWidth="1"/>
    <col min="6941" max="6942" width="4" style="75" customWidth="1"/>
    <col min="6943" max="6955" width="4.625" style="75" customWidth="1"/>
    <col min="6956" max="7168" width="8.125" style="75"/>
    <col min="7169" max="7169" width="3.75" style="75" customWidth="1"/>
    <col min="7170" max="7170" width="5.625" style="75" customWidth="1"/>
    <col min="7171" max="7171" width="8.625" style="75" customWidth="1"/>
    <col min="7172" max="7172" width="5.125" style="75" customWidth="1"/>
    <col min="7173" max="7173" width="3.625" style="75" customWidth="1"/>
    <col min="7174" max="7174" width="5.125" style="75" customWidth="1"/>
    <col min="7175" max="7179" width="3.625" style="75" customWidth="1"/>
    <col min="7180" max="7181" width="5.125" style="75" customWidth="1"/>
    <col min="7182" max="7182" width="3.625" style="75" customWidth="1"/>
    <col min="7183" max="7186" width="5.125" style="75" customWidth="1"/>
    <col min="7187" max="7187" width="4.625" style="75" customWidth="1"/>
    <col min="7188" max="7188" width="3.625" style="75" customWidth="1"/>
    <col min="7189" max="7189" width="0" style="75" hidden="1" customWidth="1"/>
    <col min="7190" max="7190" width="4.625" style="75" customWidth="1"/>
    <col min="7191" max="7191" width="15.625" style="75" customWidth="1"/>
    <col min="7192" max="7195" width="5.125" style="75" customWidth="1"/>
    <col min="7196" max="7196" width="4.625" style="75" customWidth="1"/>
    <col min="7197" max="7198" width="4" style="75" customWidth="1"/>
    <col min="7199" max="7211" width="4.625" style="75" customWidth="1"/>
    <col min="7212" max="7424" width="8.125" style="75"/>
    <col min="7425" max="7425" width="3.75" style="75" customWidth="1"/>
    <col min="7426" max="7426" width="5.625" style="75" customWidth="1"/>
    <col min="7427" max="7427" width="8.625" style="75" customWidth="1"/>
    <col min="7428" max="7428" width="5.125" style="75" customWidth="1"/>
    <col min="7429" max="7429" width="3.625" style="75" customWidth="1"/>
    <col min="7430" max="7430" width="5.125" style="75" customWidth="1"/>
    <col min="7431" max="7435" width="3.625" style="75" customWidth="1"/>
    <col min="7436" max="7437" width="5.125" style="75" customWidth="1"/>
    <col min="7438" max="7438" width="3.625" style="75" customWidth="1"/>
    <col min="7439" max="7442" width="5.125" style="75" customWidth="1"/>
    <col min="7443" max="7443" width="4.625" style="75" customWidth="1"/>
    <col min="7444" max="7444" width="3.625" style="75" customWidth="1"/>
    <col min="7445" max="7445" width="0" style="75" hidden="1" customWidth="1"/>
    <col min="7446" max="7446" width="4.625" style="75" customWidth="1"/>
    <col min="7447" max="7447" width="15.625" style="75" customWidth="1"/>
    <col min="7448" max="7451" width="5.125" style="75" customWidth="1"/>
    <col min="7452" max="7452" width="4.625" style="75" customWidth="1"/>
    <col min="7453" max="7454" width="4" style="75" customWidth="1"/>
    <col min="7455" max="7467" width="4.625" style="75" customWidth="1"/>
    <col min="7468" max="7680" width="8.125" style="75"/>
    <col min="7681" max="7681" width="3.75" style="75" customWidth="1"/>
    <col min="7682" max="7682" width="5.625" style="75" customWidth="1"/>
    <col min="7683" max="7683" width="8.625" style="75" customWidth="1"/>
    <col min="7684" max="7684" width="5.125" style="75" customWidth="1"/>
    <col min="7685" max="7685" width="3.625" style="75" customWidth="1"/>
    <col min="7686" max="7686" width="5.125" style="75" customWidth="1"/>
    <col min="7687" max="7691" width="3.625" style="75" customWidth="1"/>
    <col min="7692" max="7693" width="5.125" style="75" customWidth="1"/>
    <col min="7694" max="7694" width="3.625" style="75" customWidth="1"/>
    <col min="7695" max="7698" width="5.125" style="75" customWidth="1"/>
    <col min="7699" max="7699" width="4.625" style="75" customWidth="1"/>
    <col min="7700" max="7700" width="3.625" style="75" customWidth="1"/>
    <col min="7701" max="7701" width="0" style="75" hidden="1" customWidth="1"/>
    <col min="7702" max="7702" width="4.625" style="75" customWidth="1"/>
    <col min="7703" max="7703" width="15.625" style="75" customWidth="1"/>
    <col min="7704" max="7707" width="5.125" style="75" customWidth="1"/>
    <col min="7708" max="7708" width="4.625" style="75" customWidth="1"/>
    <col min="7709" max="7710" width="4" style="75" customWidth="1"/>
    <col min="7711" max="7723" width="4.625" style="75" customWidth="1"/>
    <col min="7724" max="7936" width="8.125" style="75"/>
    <col min="7937" max="7937" width="3.75" style="75" customWidth="1"/>
    <col min="7938" max="7938" width="5.625" style="75" customWidth="1"/>
    <col min="7939" max="7939" width="8.625" style="75" customWidth="1"/>
    <col min="7940" max="7940" width="5.125" style="75" customWidth="1"/>
    <col min="7941" max="7941" width="3.625" style="75" customWidth="1"/>
    <col min="7942" max="7942" width="5.125" style="75" customWidth="1"/>
    <col min="7943" max="7947" width="3.625" style="75" customWidth="1"/>
    <col min="7948" max="7949" width="5.125" style="75" customWidth="1"/>
    <col min="7950" max="7950" width="3.625" style="75" customWidth="1"/>
    <col min="7951" max="7954" width="5.125" style="75" customWidth="1"/>
    <col min="7955" max="7955" width="4.625" style="75" customWidth="1"/>
    <col min="7956" max="7956" width="3.625" style="75" customWidth="1"/>
    <col min="7957" max="7957" width="0" style="75" hidden="1" customWidth="1"/>
    <col min="7958" max="7958" width="4.625" style="75" customWidth="1"/>
    <col min="7959" max="7959" width="15.625" style="75" customWidth="1"/>
    <col min="7960" max="7963" width="5.125" style="75" customWidth="1"/>
    <col min="7964" max="7964" width="4.625" style="75" customWidth="1"/>
    <col min="7965" max="7966" width="4" style="75" customWidth="1"/>
    <col min="7967" max="7979" width="4.625" style="75" customWidth="1"/>
    <col min="7980" max="8192" width="8.125" style="75"/>
    <col min="8193" max="8193" width="3.75" style="75" customWidth="1"/>
    <col min="8194" max="8194" width="5.625" style="75" customWidth="1"/>
    <col min="8195" max="8195" width="8.625" style="75" customWidth="1"/>
    <col min="8196" max="8196" width="5.125" style="75" customWidth="1"/>
    <col min="8197" max="8197" width="3.625" style="75" customWidth="1"/>
    <col min="8198" max="8198" width="5.125" style="75" customWidth="1"/>
    <col min="8199" max="8203" width="3.625" style="75" customWidth="1"/>
    <col min="8204" max="8205" width="5.125" style="75" customWidth="1"/>
    <col min="8206" max="8206" width="3.625" style="75" customWidth="1"/>
    <col min="8207" max="8210" width="5.125" style="75" customWidth="1"/>
    <col min="8211" max="8211" width="4.625" style="75" customWidth="1"/>
    <col min="8212" max="8212" width="3.625" style="75" customWidth="1"/>
    <col min="8213" max="8213" width="0" style="75" hidden="1" customWidth="1"/>
    <col min="8214" max="8214" width="4.625" style="75" customWidth="1"/>
    <col min="8215" max="8215" width="15.625" style="75" customWidth="1"/>
    <col min="8216" max="8219" width="5.125" style="75" customWidth="1"/>
    <col min="8220" max="8220" width="4.625" style="75" customWidth="1"/>
    <col min="8221" max="8222" width="4" style="75" customWidth="1"/>
    <col min="8223" max="8235" width="4.625" style="75" customWidth="1"/>
    <col min="8236" max="8448" width="8.125" style="75"/>
    <col min="8449" max="8449" width="3.75" style="75" customWidth="1"/>
    <col min="8450" max="8450" width="5.625" style="75" customWidth="1"/>
    <col min="8451" max="8451" width="8.625" style="75" customWidth="1"/>
    <col min="8452" max="8452" width="5.125" style="75" customWidth="1"/>
    <col min="8453" max="8453" width="3.625" style="75" customWidth="1"/>
    <col min="8454" max="8454" width="5.125" style="75" customWidth="1"/>
    <col min="8455" max="8459" width="3.625" style="75" customWidth="1"/>
    <col min="8460" max="8461" width="5.125" style="75" customWidth="1"/>
    <col min="8462" max="8462" width="3.625" style="75" customWidth="1"/>
    <col min="8463" max="8466" width="5.125" style="75" customWidth="1"/>
    <col min="8467" max="8467" width="4.625" style="75" customWidth="1"/>
    <col min="8468" max="8468" width="3.625" style="75" customWidth="1"/>
    <col min="8469" max="8469" width="0" style="75" hidden="1" customWidth="1"/>
    <col min="8470" max="8470" width="4.625" style="75" customWidth="1"/>
    <col min="8471" max="8471" width="15.625" style="75" customWidth="1"/>
    <col min="8472" max="8475" width="5.125" style="75" customWidth="1"/>
    <col min="8476" max="8476" width="4.625" style="75" customWidth="1"/>
    <col min="8477" max="8478" width="4" style="75" customWidth="1"/>
    <col min="8479" max="8491" width="4.625" style="75" customWidth="1"/>
    <col min="8492" max="8704" width="8.125" style="75"/>
    <col min="8705" max="8705" width="3.75" style="75" customWidth="1"/>
    <col min="8706" max="8706" width="5.625" style="75" customWidth="1"/>
    <col min="8707" max="8707" width="8.625" style="75" customWidth="1"/>
    <col min="8708" max="8708" width="5.125" style="75" customWidth="1"/>
    <col min="8709" max="8709" width="3.625" style="75" customWidth="1"/>
    <col min="8710" max="8710" width="5.125" style="75" customWidth="1"/>
    <col min="8711" max="8715" width="3.625" style="75" customWidth="1"/>
    <col min="8716" max="8717" width="5.125" style="75" customWidth="1"/>
    <col min="8718" max="8718" width="3.625" style="75" customWidth="1"/>
    <col min="8719" max="8722" width="5.125" style="75" customWidth="1"/>
    <col min="8723" max="8723" width="4.625" style="75" customWidth="1"/>
    <col min="8724" max="8724" width="3.625" style="75" customWidth="1"/>
    <col min="8725" max="8725" width="0" style="75" hidden="1" customWidth="1"/>
    <col min="8726" max="8726" width="4.625" style="75" customWidth="1"/>
    <col min="8727" max="8727" width="15.625" style="75" customWidth="1"/>
    <col min="8728" max="8731" width="5.125" style="75" customWidth="1"/>
    <col min="8732" max="8732" width="4.625" style="75" customWidth="1"/>
    <col min="8733" max="8734" width="4" style="75" customWidth="1"/>
    <col min="8735" max="8747" width="4.625" style="75" customWidth="1"/>
    <col min="8748" max="8960" width="8.125" style="75"/>
    <col min="8961" max="8961" width="3.75" style="75" customWidth="1"/>
    <col min="8962" max="8962" width="5.625" style="75" customWidth="1"/>
    <col min="8963" max="8963" width="8.625" style="75" customWidth="1"/>
    <col min="8964" max="8964" width="5.125" style="75" customWidth="1"/>
    <col min="8965" max="8965" width="3.625" style="75" customWidth="1"/>
    <col min="8966" max="8966" width="5.125" style="75" customWidth="1"/>
    <col min="8967" max="8971" width="3.625" style="75" customWidth="1"/>
    <col min="8972" max="8973" width="5.125" style="75" customWidth="1"/>
    <col min="8974" max="8974" width="3.625" style="75" customWidth="1"/>
    <col min="8975" max="8978" width="5.125" style="75" customWidth="1"/>
    <col min="8979" max="8979" width="4.625" style="75" customWidth="1"/>
    <col min="8980" max="8980" width="3.625" style="75" customWidth="1"/>
    <col min="8981" max="8981" width="0" style="75" hidden="1" customWidth="1"/>
    <col min="8982" max="8982" width="4.625" style="75" customWidth="1"/>
    <col min="8983" max="8983" width="15.625" style="75" customWidth="1"/>
    <col min="8984" max="8987" width="5.125" style="75" customWidth="1"/>
    <col min="8988" max="8988" width="4.625" style="75" customWidth="1"/>
    <col min="8989" max="8990" width="4" style="75" customWidth="1"/>
    <col min="8991" max="9003" width="4.625" style="75" customWidth="1"/>
    <col min="9004" max="9216" width="8.125" style="75"/>
    <col min="9217" max="9217" width="3.75" style="75" customWidth="1"/>
    <col min="9218" max="9218" width="5.625" style="75" customWidth="1"/>
    <col min="9219" max="9219" width="8.625" style="75" customWidth="1"/>
    <col min="9220" max="9220" width="5.125" style="75" customWidth="1"/>
    <col min="9221" max="9221" width="3.625" style="75" customWidth="1"/>
    <col min="9222" max="9222" width="5.125" style="75" customWidth="1"/>
    <col min="9223" max="9227" width="3.625" style="75" customWidth="1"/>
    <col min="9228" max="9229" width="5.125" style="75" customWidth="1"/>
    <col min="9230" max="9230" width="3.625" style="75" customWidth="1"/>
    <col min="9231" max="9234" width="5.125" style="75" customWidth="1"/>
    <col min="9235" max="9235" width="4.625" style="75" customWidth="1"/>
    <col min="9236" max="9236" width="3.625" style="75" customWidth="1"/>
    <col min="9237" max="9237" width="0" style="75" hidden="1" customWidth="1"/>
    <col min="9238" max="9238" width="4.625" style="75" customWidth="1"/>
    <col min="9239" max="9239" width="15.625" style="75" customWidth="1"/>
    <col min="9240" max="9243" width="5.125" style="75" customWidth="1"/>
    <col min="9244" max="9244" width="4.625" style="75" customWidth="1"/>
    <col min="9245" max="9246" width="4" style="75" customWidth="1"/>
    <col min="9247" max="9259" width="4.625" style="75" customWidth="1"/>
    <col min="9260" max="9472" width="8.125" style="75"/>
    <col min="9473" max="9473" width="3.75" style="75" customWidth="1"/>
    <col min="9474" max="9474" width="5.625" style="75" customWidth="1"/>
    <col min="9475" max="9475" width="8.625" style="75" customWidth="1"/>
    <col min="9476" max="9476" width="5.125" style="75" customWidth="1"/>
    <col min="9477" max="9477" width="3.625" style="75" customWidth="1"/>
    <col min="9478" max="9478" width="5.125" style="75" customWidth="1"/>
    <col min="9479" max="9483" width="3.625" style="75" customWidth="1"/>
    <col min="9484" max="9485" width="5.125" style="75" customWidth="1"/>
    <col min="9486" max="9486" width="3.625" style="75" customWidth="1"/>
    <col min="9487" max="9490" width="5.125" style="75" customWidth="1"/>
    <col min="9491" max="9491" width="4.625" style="75" customWidth="1"/>
    <col min="9492" max="9492" width="3.625" style="75" customWidth="1"/>
    <col min="9493" max="9493" width="0" style="75" hidden="1" customWidth="1"/>
    <col min="9494" max="9494" width="4.625" style="75" customWidth="1"/>
    <col min="9495" max="9495" width="15.625" style="75" customWidth="1"/>
    <col min="9496" max="9499" width="5.125" style="75" customWidth="1"/>
    <col min="9500" max="9500" width="4.625" style="75" customWidth="1"/>
    <col min="9501" max="9502" width="4" style="75" customWidth="1"/>
    <col min="9503" max="9515" width="4.625" style="75" customWidth="1"/>
    <col min="9516" max="9728" width="8.125" style="75"/>
    <col min="9729" max="9729" width="3.75" style="75" customWidth="1"/>
    <col min="9730" max="9730" width="5.625" style="75" customWidth="1"/>
    <col min="9731" max="9731" width="8.625" style="75" customWidth="1"/>
    <col min="9732" max="9732" width="5.125" style="75" customWidth="1"/>
    <col min="9733" max="9733" width="3.625" style="75" customWidth="1"/>
    <col min="9734" max="9734" width="5.125" style="75" customWidth="1"/>
    <col min="9735" max="9739" width="3.625" style="75" customWidth="1"/>
    <col min="9740" max="9741" width="5.125" style="75" customWidth="1"/>
    <col min="9742" max="9742" width="3.625" style="75" customWidth="1"/>
    <col min="9743" max="9746" width="5.125" style="75" customWidth="1"/>
    <col min="9747" max="9747" width="4.625" style="75" customWidth="1"/>
    <col min="9748" max="9748" width="3.625" style="75" customWidth="1"/>
    <col min="9749" max="9749" width="0" style="75" hidden="1" customWidth="1"/>
    <col min="9750" max="9750" width="4.625" style="75" customWidth="1"/>
    <col min="9751" max="9751" width="15.625" style="75" customWidth="1"/>
    <col min="9752" max="9755" width="5.125" style="75" customWidth="1"/>
    <col min="9756" max="9756" width="4.625" style="75" customWidth="1"/>
    <col min="9757" max="9758" width="4" style="75" customWidth="1"/>
    <col min="9759" max="9771" width="4.625" style="75" customWidth="1"/>
    <col min="9772" max="9984" width="8.125" style="75"/>
    <col min="9985" max="9985" width="3.75" style="75" customWidth="1"/>
    <col min="9986" max="9986" width="5.625" style="75" customWidth="1"/>
    <col min="9987" max="9987" width="8.625" style="75" customWidth="1"/>
    <col min="9988" max="9988" width="5.125" style="75" customWidth="1"/>
    <col min="9989" max="9989" width="3.625" style="75" customWidth="1"/>
    <col min="9990" max="9990" width="5.125" style="75" customWidth="1"/>
    <col min="9991" max="9995" width="3.625" style="75" customWidth="1"/>
    <col min="9996" max="9997" width="5.125" style="75" customWidth="1"/>
    <col min="9998" max="9998" width="3.625" style="75" customWidth="1"/>
    <col min="9999" max="10002" width="5.125" style="75" customWidth="1"/>
    <col min="10003" max="10003" width="4.625" style="75" customWidth="1"/>
    <col min="10004" max="10004" width="3.625" style="75" customWidth="1"/>
    <col min="10005" max="10005" width="0" style="75" hidden="1" customWidth="1"/>
    <col min="10006" max="10006" width="4.625" style="75" customWidth="1"/>
    <col min="10007" max="10007" width="15.625" style="75" customWidth="1"/>
    <col min="10008" max="10011" width="5.125" style="75" customWidth="1"/>
    <col min="10012" max="10012" width="4.625" style="75" customWidth="1"/>
    <col min="10013" max="10014" width="4" style="75" customWidth="1"/>
    <col min="10015" max="10027" width="4.625" style="75" customWidth="1"/>
    <col min="10028" max="10240" width="8.125" style="75"/>
    <col min="10241" max="10241" width="3.75" style="75" customWidth="1"/>
    <col min="10242" max="10242" width="5.625" style="75" customWidth="1"/>
    <col min="10243" max="10243" width="8.625" style="75" customWidth="1"/>
    <col min="10244" max="10244" width="5.125" style="75" customWidth="1"/>
    <col min="10245" max="10245" width="3.625" style="75" customWidth="1"/>
    <col min="10246" max="10246" width="5.125" style="75" customWidth="1"/>
    <col min="10247" max="10251" width="3.625" style="75" customWidth="1"/>
    <col min="10252" max="10253" width="5.125" style="75" customWidth="1"/>
    <col min="10254" max="10254" width="3.625" style="75" customWidth="1"/>
    <col min="10255" max="10258" width="5.125" style="75" customWidth="1"/>
    <col min="10259" max="10259" width="4.625" style="75" customWidth="1"/>
    <col min="10260" max="10260" width="3.625" style="75" customWidth="1"/>
    <col min="10261" max="10261" width="0" style="75" hidden="1" customWidth="1"/>
    <col min="10262" max="10262" width="4.625" style="75" customWidth="1"/>
    <col min="10263" max="10263" width="15.625" style="75" customWidth="1"/>
    <col min="10264" max="10267" width="5.125" style="75" customWidth="1"/>
    <col min="10268" max="10268" width="4.625" style="75" customWidth="1"/>
    <col min="10269" max="10270" width="4" style="75" customWidth="1"/>
    <col min="10271" max="10283" width="4.625" style="75" customWidth="1"/>
    <col min="10284" max="10496" width="8.125" style="75"/>
    <col min="10497" max="10497" width="3.75" style="75" customWidth="1"/>
    <col min="10498" max="10498" width="5.625" style="75" customWidth="1"/>
    <col min="10499" max="10499" width="8.625" style="75" customWidth="1"/>
    <col min="10500" max="10500" width="5.125" style="75" customWidth="1"/>
    <col min="10501" max="10501" width="3.625" style="75" customWidth="1"/>
    <col min="10502" max="10502" width="5.125" style="75" customWidth="1"/>
    <col min="10503" max="10507" width="3.625" style="75" customWidth="1"/>
    <col min="10508" max="10509" width="5.125" style="75" customWidth="1"/>
    <col min="10510" max="10510" width="3.625" style="75" customWidth="1"/>
    <col min="10511" max="10514" width="5.125" style="75" customWidth="1"/>
    <col min="10515" max="10515" width="4.625" style="75" customWidth="1"/>
    <col min="10516" max="10516" width="3.625" style="75" customWidth="1"/>
    <col min="10517" max="10517" width="0" style="75" hidden="1" customWidth="1"/>
    <col min="10518" max="10518" width="4.625" style="75" customWidth="1"/>
    <col min="10519" max="10519" width="15.625" style="75" customWidth="1"/>
    <col min="10520" max="10523" width="5.125" style="75" customWidth="1"/>
    <col min="10524" max="10524" width="4.625" style="75" customWidth="1"/>
    <col min="10525" max="10526" width="4" style="75" customWidth="1"/>
    <col min="10527" max="10539" width="4.625" style="75" customWidth="1"/>
    <col min="10540" max="10752" width="8.125" style="75"/>
    <col min="10753" max="10753" width="3.75" style="75" customWidth="1"/>
    <col min="10754" max="10754" width="5.625" style="75" customWidth="1"/>
    <col min="10755" max="10755" width="8.625" style="75" customWidth="1"/>
    <col min="10756" max="10756" width="5.125" style="75" customWidth="1"/>
    <col min="10757" max="10757" width="3.625" style="75" customWidth="1"/>
    <col min="10758" max="10758" width="5.125" style="75" customWidth="1"/>
    <col min="10759" max="10763" width="3.625" style="75" customWidth="1"/>
    <col min="10764" max="10765" width="5.125" style="75" customWidth="1"/>
    <col min="10766" max="10766" width="3.625" style="75" customWidth="1"/>
    <col min="10767" max="10770" width="5.125" style="75" customWidth="1"/>
    <col min="10771" max="10771" width="4.625" style="75" customWidth="1"/>
    <col min="10772" max="10772" width="3.625" style="75" customWidth="1"/>
    <col min="10773" max="10773" width="0" style="75" hidden="1" customWidth="1"/>
    <col min="10774" max="10774" width="4.625" style="75" customWidth="1"/>
    <col min="10775" max="10775" width="15.625" style="75" customWidth="1"/>
    <col min="10776" max="10779" width="5.125" style="75" customWidth="1"/>
    <col min="10780" max="10780" width="4.625" style="75" customWidth="1"/>
    <col min="10781" max="10782" width="4" style="75" customWidth="1"/>
    <col min="10783" max="10795" width="4.625" style="75" customWidth="1"/>
    <col min="10796" max="11008" width="8.125" style="75"/>
    <col min="11009" max="11009" width="3.75" style="75" customWidth="1"/>
    <col min="11010" max="11010" width="5.625" style="75" customWidth="1"/>
    <col min="11011" max="11011" width="8.625" style="75" customWidth="1"/>
    <col min="11012" max="11012" width="5.125" style="75" customWidth="1"/>
    <col min="11013" max="11013" width="3.625" style="75" customWidth="1"/>
    <col min="11014" max="11014" width="5.125" style="75" customWidth="1"/>
    <col min="11015" max="11019" width="3.625" style="75" customWidth="1"/>
    <col min="11020" max="11021" width="5.125" style="75" customWidth="1"/>
    <col min="11022" max="11022" width="3.625" style="75" customWidth="1"/>
    <col min="11023" max="11026" width="5.125" style="75" customWidth="1"/>
    <col min="11027" max="11027" width="4.625" style="75" customWidth="1"/>
    <col min="11028" max="11028" width="3.625" style="75" customWidth="1"/>
    <col min="11029" max="11029" width="0" style="75" hidden="1" customWidth="1"/>
    <col min="11030" max="11030" width="4.625" style="75" customWidth="1"/>
    <col min="11031" max="11031" width="15.625" style="75" customWidth="1"/>
    <col min="11032" max="11035" width="5.125" style="75" customWidth="1"/>
    <col min="11036" max="11036" width="4.625" style="75" customWidth="1"/>
    <col min="11037" max="11038" width="4" style="75" customWidth="1"/>
    <col min="11039" max="11051" width="4.625" style="75" customWidth="1"/>
    <col min="11052" max="11264" width="8.125" style="75"/>
    <col min="11265" max="11265" width="3.75" style="75" customWidth="1"/>
    <col min="11266" max="11266" width="5.625" style="75" customWidth="1"/>
    <col min="11267" max="11267" width="8.625" style="75" customWidth="1"/>
    <col min="11268" max="11268" width="5.125" style="75" customWidth="1"/>
    <col min="11269" max="11269" width="3.625" style="75" customWidth="1"/>
    <col min="11270" max="11270" width="5.125" style="75" customWidth="1"/>
    <col min="11271" max="11275" width="3.625" style="75" customWidth="1"/>
    <col min="11276" max="11277" width="5.125" style="75" customWidth="1"/>
    <col min="11278" max="11278" width="3.625" style="75" customWidth="1"/>
    <col min="11279" max="11282" width="5.125" style="75" customWidth="1"/>
    <col min="11283" max="11283" width="4.625" style="75" customWidth="1"/>
    <col min="11284" max="11284" width="3.625" style="75" customWidth="1"/>
    <col min="11285" max="11285" width="0" style="75" hidden="1" customWidth="1"/>
    <col min="11286" max="11286" width="4.625" style="75" customWidth="1"/>
    <col min="11287" max="11287" width="15.625" style="75" customWidth="1"/>
    <col min="11288" max="11291" width="5.125" style="75" customWidth="1"/>
    <col min="11292" max="11292" width="4.625" style="75" customWidth="1"/>
    <col min="11293" max="11294" width="4" style="75" customWidth="1"/>
    <col min="11295" max="11307" width="4.625" style="75" customWidth="1"/>
    <col min="11308" max="11520" width="8.125" style="75"/>
    <col min="11521" max="11521" width="3.75" style="75" customWidth="1"/>
    <col min="11522" max="11522" width="5.625" style="75" customWidth="1"/>
    <col min="11523" max="11523" width="8.625" style="75" customWidth="1"/>
    <col min="11524" max="11524" width="5.125" style="75" customWidth="1"/>
    <col min="11525" max="11525" width="3.625" style="75" customWidth="1"/>
    <col min="11526" max="11526" width="5.125" style="75" customWidth="1"/>
    <col min="11527" max="11531" width="3.625" style="75" customWidth="1"/>
    <col min="11532" max="11533" width="5.125" style="75" customWidth="1"/>
    <col min="11534" max="11534" width="3.625" style="75" customWidth="1"/>
    <col min="11535" max="11538" width="5.125" style="75" customWidth="1"/>
    <col min="11539" max="11539" width="4.625" style="75" customWidth="1"/>
    <col min="11540" max="11540" width="3.625" style="75" customWidth="1"/>
    <col min="11541" max="11541" width="0" style="75" hidden="1" customWidth="1"/>
    <col min="11542" max="11542" width="4.625" style="75" customWidth="1"/>
    <col min="11543" max="11543" width="15.625" style="75" customWidth="1"/>
    <col min="11544" max="11547" width="5.125" style="75" customWidth="1"/>
    <col min="11548" max="11548" width="4.625" style="75" customWidth="1"/>
    <col min="11549" max="11550" width="4" style="75" customWidth="1"/>
    <col min="11551" max="11563" width="4.625" style="75" customWidth="1"/>
    <col min="11564" max="11776" width="8.125" style="75"/>
    <col min="11777" max="11777" width="3.75" style="75" customWidth="1"/>
    <col min="11778" max="11778" width="5.625" style="75" customWidth="1"/>
    <col min="11779" max="11779" width="8.625" style="75" customWidth="1"/>
    <col min="11780" max="11780" width="5.125" style="75" customWidth="1"/>
    <col min="11781" max="11781" width="3.625" style="75" customWidth="1"/>
    <col min="11782" max="11782" width="5.125" style="75" customWidth="1"/>
    <col min="11783" max="11787" width="3.625" style="75" customWidth="1"/>
    <col min="11788" max="11789" width="5.125" style="75" customWidth="1"/>
    <col min="11790" max="11790" width="3.625" style="75" customWidth="1"/>
    <col min="11791" max="11794" width="5.125" style="75" customWidth="1"/>
    <col min="11795" max="11795" width="4.625" style="75" customWidth="1"/>
    <col min="11796" max="11796" width="3.625" style="75" customWidth="1"/>
    <col min="11797" max="11797" width="0" style="75" hidden="1" customWidth="1"/>
    <col min="11798" max="11798" width="4.625" style="75" customWidth="1"/>
    <col min="11799" max="11799" width="15.625" style="75" customWidth="1"/>
    <col min="11800" max="11803" width="5.125" style="75" customWidth="1"/>
    <col min="11804" max="11804" width="4.625" style="75" customWidth="1"/>
    <col min="11805" max="11806" width="4" style="75" customWidth="1"/>
    <col min="11807" max="11819" width="4.625" style="75" customWidth="1"/>
    <col min="11820" max="12032" width="8.125" style="75"/>
    <col min="12033" max="12033" width="3.75" style="75" customWidth="1"/>
    <col min="12034" max="12034" width="5.625" style="75" customWidth="1"/>
    <col min="12035" max="12035" width="8.625" style="75" customWidth="1"/>
    <col min="12036" max="12036" width="5.125" style="75" customWidth="1"/>
    <col min="12037" max="12037" width="3.625" style="75" customWidth="1"/>
    <col min="12038" max="12038" width="5.125" style="75" customWidth="1"/>
    <col min="12039" max="12043" width="3.625" style="75" customWidth="1"/>
    <col min="12044" max="12045" width="5.125" style="75" customWidth="1"/>
    <col min="12046" max="12046" width="3.625" style="75" customWidth="1"/>
    <col min="12047" max="12050" width="5.125" style="75" customWidth="1"/>
    <col min="12051" max="12051" width="4.625" style="75" customWidth="1"/>
    <col min="12052" max="12052" width="3.625" style="75" customWidth="1"/>
    <col min="12053" max="12053" width="0" style="75" hidden="1" customWidth="1"/>
    <col min="12054" max="12054" width="4.625" style="75" customWidth="1"/>
    <col min="12055" max="12055" width="15.625" style="75" customWidth="1"/>
    <col min="12056" max="12059" width="5.125" style="75" customWidth="1"/>
    <col min="12060" max="12060" width="4.625" style="75" customWidth="1"/>
    <col min="12061" max="12062" width="4" style="75" customWidth="1"/>
    <col min="12063" max="12075" width="4.625" style="75" customWidth="1"/>
    <col min="12076" max="12288" width="8.125" style="75"/>
    <col min="12289" max="12289" width="3.75" style="75" customWidth="1"/>
    <col min="12290" max="12290" width="5.625" style="75" customWidth="1"/>
    <col min="12291" max="12291" width="8.625" style="75" customWidth="1"/>
    <col min="12292" max="12292" width="5.125" style="75" customWidth="1"/>
    <col min="12293" max="12293" width="3.625" style="75" customWidth="1"/>
    <col min="12294" max="12294" width="5.125" style="75" customWidth="1"/>
    <col min="12295" max="12299" width="3.625" style="75" customWidth="1"/>
    <col min="12300" max="12301" width="5.125" style="75" customWidth="1"/>
    <col min="12302" max="12302" width="3.625" style="75" customWidth="1"/>
    <col min="12303" max="12306" width="5.125" style="75" customWidth="1"/>
    <col min="12307" max="12307" width="4.625" style="75" customWidth="1"/>
    <col min="12308" max="12308" width="3.625" style="75" customWidth="1"/>
    <col min="12309" max="12309" width="0" style="75" hidden="1" customWidth="1"/>
    <col min="12310" max="12310" width="4.625" style="75" customWidth="1"/>
    <col min="12311" max="12311" width="15.625" style="75" customWidth="1"/>
    <col min="12312" max="12315" width="5.125" style="75" customWidth="1"/>
    <col min="12316" max="12316" width="4.625" style="75" customWidth="1"/>
    <col min="12317" max="12318" width="4" style="75" customWidth="1"/>
    <col min="12319" max="12331" width="4.625" style="75" customWidth="1"/>
    <col min="12332" max="12544" width="8.125" style="75"/>
    <col min="12545" max="12545" width="3.75" style="75" customWidth="1"/>
    <col min="12546" max="12546" width="5.625" style="75" customWidth="1"/>
    <col min="12547" max="12547" width="8.625" style="75" customWidth="1"/>
    <col min="12548" max="12548" width="5.125" style="75" customWidth="1"/>
    <col min="12549" max="12549" width="3.625" style="75" customWidth="1"/>
    <col min="12550" max="12550" width="5.125" style="75" customWidth="1"/>
    <col min="12551" max="12555" width="3.625" style="75" customWidth="1"/>
    <col min="12556" max="12557" width="5.125" style="75" customWidth="1"/>
    <col min="12558" max="12558" width="3.625" style="75" customWidth="1"/>
    <col min="12559" max="12562" width="5.125" style="75" customWidth="1"/>
    <col min="12563" max="12563" width="4.625" style="75" customWidth="1"/>
    <col min="12564" max="12564" width="3.625" style="75" customWidth="1"/>
    <col min="12565" max="12565" width="0" style="75" hidden="1" customWidth="1"/>
    <col min="12566" max="12566" width="4.625" style="75" customWidth="1"/>
    <col min="12567" max="12567" width="15.625" style="75" customWidth="1"/>
    <col min="12568" max="12571" width="5.125" style="75" customWidth="1"/>
    <col min="12572" max="12572" width="4.625" style="75" customWidth="1"/>
    <col min="12573" max="12574" width="4" style="75" customWidth="1"/>
    <col min="12575" max="12587" width="4.625" style="75" customWidth="1"/>
    <col min="12588" max="12800" width="8.125" style="75"/>
    <col min="12801" max="12801" width="3.75" style="75" customWidth="1"/>
    <col min="12802" max="12802" width="5.625" style="75" customWidth="1"/>
    <col min="12803" max="12803" width="8.625" style="75" customWidth="1"/>
    <col min="12804" max="12804" width="5.125" style="75" customWidth="1"/>
    <col min="12805" max="12805" width="3.625" style="75" customWidth="1"/>
    <col min="12806" max="12806" width="5.125" style="75" customWidth="1"/>
    <col min="12807" max="12811" width="3.625" style="75" customWidth="1"/>
    <col min="12812" max="12813" width="5.125" style="75" customWidth="1"/>
    <col min="12814" max="12814" width="3.625" style="75" customWidth="1"/>
    <col min="12815" max="12818" width="5.125" style="75" customWidth="1"/>
    <col min="12819" max="12819" width="4.625" style="75" customWidth="1"/>
    <col min="12820" max="12820" width="3.625" style="75" customWidth="1"/>
    <col min="12821" max="12821" width="0" style="75" hidden="1" customWidth="1"/>
    <col min="12822" max="12822" width="4.625" style="75" customWidth="1"/>
    <col min="12823" max="12823" width="15.625" style="75" customWidth="1"/>
    <col min="12824" max="12827" width="5.125" style="75" customWidth="1"/>
    <col min="12828" max="12828" width="4.625" style="75" customWidth="1"/>
    <col min="12829" max="12830" width="4" style="75" customWidth="1"/>
    <col min="12831" max="12843" width="4.625" style="75" customWidth="1"/>
    <col min="12844" max="13056" width="8.125" style="75"/>
    <col min="13057" max="13057" width="3.75" style="75" customWidth="1"/>
    <col min="13058" max="13058" width="5.625" style="75" customWidth="1"/>
    <col min="13059" max="13059" width="8.625" style="75" customWidth="1"/>
    <col min="13060" max="13060" width="5.125" style="75" customWidth="1"/>
    <col min="13061" max="13061" width="3.625" style="75" customWidth="1"/>
    <col min="13062" max="13062" width="5.125" style="75" customWidth="1"/>
    <col min="13063" max="13067" width="3.625" style="75" customWidth="1"/>
    <col min="13068" max="13069" width="5.125" style="75" customWidth="1"/>
    <col min="13070" max="13070" width="3.625" style="75" customWidth="1"/>
    <col min="13071" max="13074" width="5.125" style="75" customWidth="1"/>
    <col min="13075" max="13075" width="4.625" style="75" customWidth="1"/>
    <col min="13076" max="13076" width="3.625" style="75" customWidth="1"/>
    <col min="13077" max="13077" width="0" style="75" hidden="1" customWidth="1"/>
    <col min="13078" max="13078" width="4.625" style="75" customWidth="1"/>
    <col min="13079" max="13079" width="15.625" style="75" customWidth="1"/>
    <col min="13080" max="13083" width="5.125" style="75" customWidth="1"/>
    <col min="13084" max="13084" width="4.625" style="75" customWidth="1"/>
    <col min="13085" max="13086" width="4" style="75" customWidth="1"/>
    <col min="13087" max="13099" width="4.625" style="75" customWidth="1"/>
    <col min="13100" max="13312" width="8.125" style="75"/>
    <col min="13313" max="13313" width="3.75" style="75" customWidth="1"/>
    <col min="13314" max="13314" width="5.625" style="75" customWidth="1"/>
    <col min="13315" max="13315" width="8.625" style="75" customWidth="1"/>
    <col min="13316" max="13316" width="5.125" style="75" customWidth="1"/>
    <col min="13317" max="13317" width="3.625" style="75" customWidth="1"/>
    <col min="13318" max="13318" width="5.125" style="75" customWidth="1"/>
    <col min="13319" max="13323" width="3.625" style="75" customWidth="1"/>
    <col min="13324" max="13325" width="5.125" style="75" customWidth="1"/>
    <col min="13326" max="13326" width="3.625" style="75" customWidth="1"/>
    <col min="13327" max="13330" width="5.125" style="75" customWidth="1"/>
    <col min="13331" max="13331" width="4.625" style="75" customWidth="1"/>
    <col min="13332" max="13332" width="3.625" style="75" customWidth="1"/>
    <col min="13333" max="13333" width="0" style="75" hidden="1" customWidth="1"/>
    <col min="13334" max="13334" width="4.625" style="75" customWidth="1"/>
    <col min="13335" max="13335" width="15.625" style="75" customWidth="1"/>
    <col min="13336" max="13339" width="5.125" style="75" customWidth="1"/>
    <col min="13340" max="13340" width="4.625" style="75" customWidth="1"/>
    <col min="13341" max="13342" width="4" style="75" customWidth="1"/>
    <col min="13343" max="13355" width="4.625" style="75" customWidth="1"/>
    <col min="13356" max="13568" width="8.125" style="75"/>
    <col min="13569" max="13569" width="3.75" style="75" customWidth="1"/>
    <col min="13570" max="13570" width="5.625" style="75" customWidth="1"/>
    <col min="13571" max="13571" width="8.625" style="75" customWidth="1"/>
    <col min="13572" max="13572" width="5.125" style="75" customWidth="1"/>
    <col min="13573" max="13573" width="3.625" style="75" customWidth="1"/>
    <col min="13574" max="13574" width="5.125" style="75" customWidth="1"/>
    <col min="13575" max="13579" width="3.625" style="75" customWidth="1"/>
    <col min="13580" max="13581" width="5.125" style="75" customWidth="1"/>
    <col min="13582" max="13582" width="3.625" style="75" customWidth="1"/>
    <col min="13583" max="13586" width="5.125" style="75" customWidth="1"/>
    <col min="13587" max="13587" width="4.625" style="75" customWidth="1"/>
    <col min="13588" max="13588" width="3.625" style="75" customWidth="1"/>
    <col min="13589" max="13589" width="0" style="75" hidden="1" customWidth="1"/>
    <col min="13590" max="13590" width="4.625" style="75" customWidth="1"/>
    <col min="13591" max="13591" width="15.625" style="75" customWidth="1"/>
    <col min="13592" max="13595" width="5.125" style="75" customWidth="1"/>
    <col min="13596" max="13596" width="4.625" style="75" customWidth="1"/>
    <col min="13597" max="13598" width="4" style="75" customWidth="1"/>
    <col min="13599" max="13611" width="4.625" style="75" customWidth="1"/>
    <col min="13612" max="13824" width="8.125" style="75"/>
    <col min="13825" max="13825" width="3.75" style="75" customWidth="1"/>
    <col min="13826" max="13826" width="5.625" style="75" customWidth="1"/>
    <col min="13827" max="13827" width="8.625" style="75" customWidth="1"/>
    <col min="13828" max="13828" width="5.125" style="75" customWidth="1"/>
    <col min="13829" max="13829" width="3.625" style="75" customWidth="1"/>
    <col min="13830" max="13830" width="5.125" style="75" customWidth="1"/>
    <col min="13831" max="13835" width="3.625" style="75" customWidth="1"/>
    <col min="13836" max="13837" width="5.125" style="75" customWidth="1"/>
    <col min="13838" max="13838" width="3.625" style="75" customWidth="1"/>
    <col min="13839" max="13842" width="5.125" style="75" customWidth="1"/>
    <col min="13843" max="13843" width="4.625" style="75" customWidth="1"/>
    <col min="13844" max="13844" width="3.625" style="75" customWidth="1"/>
    <col min="13845" max="13845" width="0" style="75" hidden="1" customWidth="1"/>
    <col min="13846" max="13846" width="4.625" style="75" customWidth="1"/>
    <col min="13847" max="13847" width="15.625" style="75" customWidth="1"/>
    <col min="13848" max="13851" width="5.125" style="75" customWidth="1"/>
    <col min="13852" max="13852" width="4.625" style="75" customWidth="1"/>
    <col min="13853" max="13854" width="4" style="75" customWidth="1"/>
    <col min="13855" max="13867" width="4.625" style="75" customWidth="1"/>
    <col min="13868" max="14080" width="8.125" style="75"/>
    <col min="14081" max="14081" width="3.75" style="75" customWidth="1"/>
    <col min="14082" max="14082" width="5.625" style="75" customWidth="1"/>
    <col min="14083" max="14083" width="8.625" style="75" customWidth="1"/>
    <col min="14084" max="14084" width="5.125" style="75" customWidth="1"/>
    <col min="14085" max="14085" width="3.625" style="75" customWidth="1"/>
    <col min="14086" max="14086" width="5.125" style="75" customWidth="1"/>
    <col min="14087" max="14091" width="3.625" style="75" customWidth="1"/>
    <col min="14092" max="14093" width="5.125" style="75" customWidth="1"/>
    <col min="14094" max="14094" width="3.625" style="75" customWidth="1"/>
    <col min="14095" max="14098" width="5.125" style="75" customWidth="1"/>
    <col min="14099" max="14099" width="4.625" style="75" customWidth="1"/>
    <col min="14100" max="14100" width="3.625" style="75" customWidth="1"/>
    <col min="14101" max="14101" width="0" style="75" hidden="1" customWidth="1"/>
    <col min="14102" max="14102" width="4.625" style="75" customWidth="1"/>
    <col min="14103" max="14103" width="15.625" style="75" customWidth="1"/>
    <col min="14104" max="14107" width="5.125" style="75" customWidth="1"/>
    <col min="14108" max="14108" width="4.625" style="75" customWidth="1"/>
    <col min="14109" max="14110" width="4" style="75" customWidth="1"/>
    <col min="14111" max="14123" width="4.625" style="75" customWidth="1"/>
    <col min="14124" max="14336" width="8.125" style="75"/>
    <col min="14337" max="14337" width="3.75" style="75" customWidth="1"/>
    <col min="14338" max="14338" width="5.625" style="75" customWidth="1"/>
    <col min="14339" max="14339" width="8.625" style="75" customWidth="1"/>
    <col min="14340" max="14340" width="5.125" style="75" customWidth="1"/>
    <col min="14341" max="14341" width="3.625" style="75" customWidth="1"/>
    <col min="14342" max="14342" width="5.125" style="75" customWidth="1"/>
    <col min="14343" max="14347" width="3.625" style="75" customWidth="1"/>
    <col min="14348" max="14349" width="5.125" style="75" customWidth="1"/>
    <col min="14350" max="14350" width="3.625" style="75" customWidth="1"/>
    <col min="14351" max="14354" width="5.125" style="75" customWidth="1"/>
    <col min="14355" max="14355" width="4.625" style="75" customWidth="1"/>
    <col min="14356" max="14356" width="3.625" style="75" customWidth="1"/>
    <col min="14357" max="14357" width="0" style="75" hidden="1" customWidth="1"/>
    <col min="14358" max="14358" width="4.625" style="75" customWidth="1"/>
    <col min="14359" max="14359" width="15.625" style="75" customWidth="1"/>
    <col min="14360" max="14363" width="5.125" style="75" customWidth="1"/>
    <col min="14364" max="14364" width="4.625" style="75" customWidth="1"/>
    <col min="14365" max="14366" width="4" style="75" customWidth="1"/>
    <col min="14367" max="14379" width="4.625" style="75" customWidth="1"/>
    <col min="14380" max="14592" width="8.125" style="75"/>
    <col min="14593" max="14593" width="3.75" style="75" customWidth="1"/>
    <col min="14594" max="14594" width="5.625" style="75" customWidth="1"/>
    <col min="14595" max="14595" width="8.625" style="75" customWidth="1"/>
    <col min="14596" max="14596" width="5.125" style="75" customWidth="1"/>
    <col min="14597" max="14597" width="3.625" style="75" customWidth="1"/>
    <col min="14598" max="14598" width="5.125" style="75" customWidth="1"/>
    <col min="14599" max="14603" width="3.625" style="75" customWidth="1"/>
    <col min="14604" max="14605" width="5.125" style="75" customWidth="1"/>
    <col min="14606" max="14606" width="3.625" style="75" customWidth="1"/>
    <col min="14607" max="14610" width="5.125" style="75" customWidth="1"/>
    <col min="14611" max="14611" width="4.625" style="75" customWidth="1"/>
    <col min="14612" max="14612" width="3.625" style="75" customWidth="1"/>
    <col min="14613" max="14613" width="0" style="75" hidden="1" customWidth="1"/>
    <col min="14614" max="14614" width="4.625" style="75" customWidth="1"/>
    <col min="14615" max="14615" width="15.625" style="75" customWidth="1"/>
    <col min="14616" max="14619" width="5.125" style="75" customWidth="1"/>
    <col min="14620" max="14620" width="4.625" style="75" customWidth="1"/>
    <col min="14621" max="14622" width="4" style="75" customWidth="1"/>
    <col min="14623" max="14635" width="4.625" style="75" customWidth="1"/>
    <col min="14636" max="14848" width="8.125" style="75"/>
    <col min="14849" max="14849" width="3.75" style="75" customWidth="1"/>
    <col min="14850" max="14850" width="5.625" style="75" customWidth="1"/>
    <col min="14851" max="14851" width="8.625" style="75" customWidth="1"/>
    <col min="14852" max="14852" width="5.125" style="75" customWidth="1"/>
    <col min="14853" max="14853" width="3.625" style="75" customWidth="1"/>
    <col min="14854" max="14854" width="5.125" style="75" customWidth="1"/>
    <col min="14855" max="14859" width="3.625" style="75" customWidth="1"/>
    <col min="14860" max="14861" width="5.125" style="75" customWidth="1"/>
    <col min="14862" max="14862" width="3.625" style="75" customWidth="1"/>
    <col min="14863" max="14866" width="5.125" style="75" customWidth="1"/>
    <col min="14867" max="14867" width="4.625" style="75" customWidth="1"/>
    <col min="14868" max="14868" width="3.625" style="75" customWidth="1"/>
    <col min="14869" max="14869" width="0" style="75" hidden="1" customWidth="1"/>
    <col min="14870" max="14870" width="4.625" style="75" customWidth="1"/>
    <col min="14871" max="14871" width="15.625" style="75" customWidth="1"/>
    <col min="14872" max="14875" width="5.125" style="75" customWidth="1"/>
    <col min="14876" max="14876" width="4.625" style="75" customWidth="1"/>
    <col min="14877" max="14878" width="4" style="75" customWidth="1"/>
    <col min="14879" max="14891" width="4.625" style="75" customWidth="1"/>
    <col min="14892" max="15104" width="8.125" style="75"/>
    <col min="15105" max="15105" width="3.75" style="75" customWidth="1"/>
    <col min="15106" max="15106" width="5.625" style="75" customWidth="1"/>
    <col min="15107" max="15107" width="8.625" style="75" customWidth="1"/>
    <col min="15108" max="15108" width="5.125" style="75" customWidth="1"/>
    <col min="15109" max="15109" width="3.625" style="75" customWidth="1"/>
    <col min="15110" max="15110" width="5.125" style="75" customWidth="1"/>
    <col min="15111" max="15115" width="3.625" style="75" customWidth="1"/>
    <col min="15116" max="15117" width="5.125" style="75" customWidth="1"/>
    <col min="15118" max="15118" width="3.625" style="75" customWidth="1"/>
    <col min="15119" max="15122" width="5.125" style="75" customWidth="1"/>
    <col min="15123" max="15123" width="4.625" style="75" customWidth="1"/>
    <col min="15124" max="15124" width="3.625" style="75" customWidth="1"/>
    <col min="15125" max="15125" width="0" style="75" hidden="1" customWidth="1"/>
    <col min="15126" max="15126" width="4.625" style="75" customWidth="1"/>
    <col min="15127" max="15127" width="15.625" style="75" customWidth="1"/>
    <col min="15128" max="15131" width="5.125" style="75" customWidth="1"/>
    <col min="15132" max="15132" width="4.625" style="75" customWidth="1"/>
    <col min="15133" max="15134" width="4" style="75" customWidth="1"/>
    <col min="15135" max="15147" width="4.625" style="75" customWidth="1"/>
    <col min="15148" max="15360" width="8.125" style="75"/>
    <col min="15361" max="15361" width="3.75" style="75" customWidth="1"/>
    <col min="15362" max="15362" width="5.625" style="75" customWidth="1"/>
    <col min="15363" max="15363" width="8.625" style="75" customWidth="1"/>
    <col min="15364" max="15364" width="5.125" style="75" customWidth="1"/>
    <col min="15365" max="15365" width="3.625" style="75" customWidth="1"/>
    <col min="15366" max="15366" width="5.125" style="75" customWidth="1"/>
    <col min="15367" max="15371" width="3.625" style="75" customWidth="1"/>
    <col min="15372" max="15373" width="5.125" style="75" customWidth="1"/>
    <col min="15374" max="15374" width="3.625" style="75" customWidth="1"/>
    <col min="15375" max="15378" width="5.125" style="75" customWidth="1"/>
    <col min="15379" max="15379" width="4.625" style="75" customWidth="1"/>
    <col min="15380" max="15380" width="3.625" style="75" customWidth="1"/>
    <col min="15381" max="15381" width="0" style="75" hidden="1" customWidth="1"/>
    <col min="15382" max="15382" width="4.625" style="75" customWidth="1"/>
    <col min="15383" max="15383" width="15.625" style="75" customWidth="1"/>
    <col min="15384" max="15387" width="5.125" style="75" customWidth="1"/>
    <col min="15388" max="15388" width="4.625" style="75" customWidth="1"/>
    <col min="15389" max="15390" width="4" style="75" customWidth="1"/>
    <col min="15391" max="15403" width="4.625" style="75" customWidth="1"/>
    <col min="15404" max="15616" width="8.125" style="75"/>
    <col min="15617" max="15617" width="3.75" style="75" customWidth="1"/>
    <col min="15618" max="15618" width="5.625" style="75" customWidth="1"/>
    <col min="15619" max="15619" width="8.625" style="75" customWidth="1"/>
    <col min="15620" max="15620" width="5.125" style="75" customWidth="1"/>
    <col min="15621" max="15621" width="3.625" style="75" customWidth="1"/>
    <col min="15622" max="15622" width="5.125" style="75" customWidth="1"/>
    <col min="15623" max="15627" width="3.625" style="75" customWidth="1"/>
    <col min="15628" max="15629" width="5.125" style="75" customWidth="1"/>
    <col min="15630" max="15630" width="3.625" style="75" customWidth="1"/>
    <col min="15631" max="15634" width="5.125" style="75" customWidth="1"/>
    <col min="15635" max="15635" width="4.625" style="75" customWidth="1"/>
    <col min="15636" max="15636" width="3.625" style="75" customWidth="1"/>
    <col min="15637" max="15637" width="0" style="75" hidden="1" customWidth="1"/>
    <col min="15638" max="15638" width="4.625" style="75" customWidth="1"/>
    <col min="15639" max="15639" width="15.625" style="75" customWidth="1"/>
    <col min="15640" max="15643" width="5.125" style="75" customWidth="1"/>
    <col min="15644" max="15644" width="4.625" style="75" customWidth="1"/>
    <col min="15645" max="15646" width="4" style="75" customWidth="1"/>
    <col min="15647" max="15659" width="4.625" style="75" customWidth="1"/>
    <col min="15660" max="15872" width="8.125" style="75"/>
    <col min="15873" max="15873" width="3.75" style="75" customWidth="1"/>
    <col min="15874" max="15874" width="5.625" style="75" customWidth="1"/>
    <col min="15875" max="15875" width="8.625" style="75" customWidth="1"/>
    <col min="15876" max="15876" width="5.125" style="75" customWidth="1"/>
    <col min="15877" max="15877" width="3.625" style="75" customWidth="1"/>
    <col min="15878" max="15878" width="5.125" style="75" customWidth="1"/>
    <col min="15879" max="15883" width="3.625" style="75" customWidth="1"/>
    <col min="15884" max="15885" width="5.125" style="75" customWidth="1"/>
    <col min="15886" max="15886" width="3.625" style="75" customWidth="1"/>
    <col min="15887" max="15890" width="5.125" style="75" customWidth="1"/>
    <col min="15891" max="15891" width="4.625" style="75" customWidth="1"/>
    <col min="15892" max="15892" width="3.625" style="75" customWidth="1"/>
    <col min="15893" max="15893" width="0" style="75" hidden="1" customWidth="1"/>
    <col min="15894" max="15894" width="4.625" style="75" customWidth="1"/>
    <col min="15895" max="15895" width="15.625" style="75" customWidth="1"/>
    <col min="15896" max="15899" width="5.125" style="75" customWidth="1"/>
    <col min="15900" max="15900" width="4.625" style="75" customWidth="1"/>
    <col min="15901" max="15902" width="4" style="75" customWidth="1"/>
    <col min="15903" max="15915" width="4.625" style="75" customWidth="1"/>
    <col min="15916" max="16128" width="8.125" style="75"/>
    <col min="16129" max="16129" width="3.75" style="75" customWidth="1"/>
    <col min="16130" max="16130" width="5.625" style="75" customWidth="1"/>
    <col min="16131" max="16131" width="8.625" style="75" customWidth="1"/>
    <col min="16132" max="16132" width="5.125" style="75" customWidth="1"/>
    <col min="16133" max="16133" width="3.625" style="75" customWidth="1"/>
    <col min="16134" max="16134" width="5.125" style="75" customWidth="1"/>
    <col min="16135" max="16139" width="3.625" style="75" customWidth="1"/>
    <col min="16140" max="16141" width="5.125" style="75" customWidth="1"/>
    <col min="16142" max="16142" width="3.625" style="75" customWidth="1"/>
    <col min="16143" max="16146" width="5.125" style="75" customWidth="1"/>
    <col min="16147" max="16147" width="4.625" style="75" customWidth="1"/>
    <col min="16148" max="16148" width="3.625" style="75" customWidth="1"/>
    <col min="16149" max="16149" width="0" style="75" hidden="1" customWidth="1"/>
    <col min="16150" max="16150" width="4.625" style="75" customWidth="1"/>
    <col min="16151" max="16151" width="15.625" style="75" customWidth="1"/>
    <col min="16152" max="16155" width="5.125" style="75" customWidth="1"/>
    <col min="16156" max="16156" width="4.625" style="75" customWidth="1"/>
    <col min="16157" max="16158" width="4" style="75" customWidth="1"/>
    <col min="16159" max="16171" width="4.625" style="75" customWidth="1"/>
    <col min="16172" max="16384" width="8.125" style="75"/>
  </cols>
  <sheetData>
    <row r="1" spans="1:45" s="17" customFormat="1" ht="24" customHeight="1">
      <c r="B1" s="336" t="s">
        <v>204</v>
      </c>
      <c r="F1" s="487"/>
      <c r="G1" s="338" t="s">
        <v>1</v>
      </c>
    </row>
    <row r="2" spans="1:45" s="338" customFormat="1" ht="15" customHeight="1">
      <c r="A2" s="340"/>
      <c r="B2" s="6"/>
      <c r="C2" s="180"/>
      <c r="D2" s="488" t="s">
        <v>205</v>
      </c>
      <c r="E2" s="489" t="s">
        <v>206</v>
      </c>
      <c r="F2" s="489" t="s">
        <v>207</v>
      </c>
      <c r="G2" s="490" t="s">
        <v>208</v>
      </c>
      <c r="H2" s="490"/>
      <c r="I2" s="490"/>
      <c r="J2" s="490"/>
      <c r="K2" s="490"/>
      <c r="L2" s="490"/>
      <c r="M2" s="491"/>
      <c r="N2" s="492" t="s">
        <v>209</v>
      </c>
      <c r="O2" s="493"/>
      <c r="P2" s="493"/>
      <c r="Q2" s="493"/>
      <c r="R2" s="493"/>
      <c r="S2" s="493"/>
      <c r="T2" s="493"/>
      <c r="U2" s="493"/>
      <c r="V2" s="494"/>
      <c r="X2" s="341" t="s">
        <v>210</v>
      </c>
      <c r="Y2" s="342"/>
      <c r="Z2" s="342"/>
      <c r="AA2" s="342"/>
      <c r="AB2" s="342"/>
      <c r="AC2" s="342"/>
      <c r="AD2" s="495"/>
      <c r="AE2" s="359" t="s">
        <v>211</v>
      </c>
      <c r="AF2" s="496"/>
      <c r="AG2" s="496"/>
      <c r="AH2" s="496"/>
      <c r="AI2" s="496"/>
      <c r="AJ2" s="496"/>
      <c r="AK2" s="496"/>
      <c r="AL2" s="496"/>
      <c r="AM2" s="496"/>
      <c r="AN2" s="496"/>
      <c r="AO2" s="496"/>
      <c r="AP2" s="496"/>
      <c r="AQ2" s="497"/>
    </row>
    <row r="3" spans="1:45" s="338" customFormat="1" ht="15" customHeight="1">
      <c r="A3" s="349"/>
      <c r="B3" s="19"/>
      <c r="C3" s="350"/>
      <c r="D3" s="498"/>
      <c r="E3" s="499"/>
      <c r="F3" s="499"/>
      <c r="G3" s="500"/>
      <c r="H3" s="500"/>
      <c r="I3" s="500"/>
      <c r="J3" s="500"/>
      <c r="K3" s="500"/>
      <c r="L3" s="500"/>
      <c r="M3" s="501"/>
      <c r="N3" s="502"/>
      <c r="O3" s="503"/>
      <c r="P3" s="503"/>
      <c r="Q3" s="503"/>
      <c r="R3" s="503"/>
      <c r="S3" s="503"/>
      <c r="T3" s="503"/>
      <c r="U3" s="503"/>
      <c r="V3" s="504"/>
      <c r="X3" s="505"/>
      <c r="Y3" s="506"/>
      <c r="Z3" s="506"/>
      <c r="AA3" s="506"/>
      <c r="AB3" s="506"/>
      <c r="AC3" s="506"/>
      <c r="AD3" s="507"/>
      <c r="AE3" s="363" t="s">
        <v>46</v>
      </c>
      <c r="AF3" s="508" t="s">
        <v>212</v>
      </c>
      <c r="AG3" s="356"/>
      <c r="AH3" s="356"/>
      <c r="AI3" s="356"/>
      <c r="AJ3" s="509"/>
      <c r="AK3" s="508" t="s">
        <v>213</v>
      </c>
      <c r="AL3" s="510"/>
      <c r="AM3" s="510"/>
      <c r="AN3" s="510"/>
      <c r="AO3" s="510"/>
      <c r="AP3" s="510"/>
      <c r="AQ3" s="511"/>
    </row>
    <row r="4" spans="1:45" s="338" customFormat="1" ht="16.5" customHeight="1">
      <c r="A4" s="349"/>
      <c r="B4" s="19"/>
      <c r="C4" s="350"/>
      <c r="D4" s="498"/>
      <c r="E4" s="499"/>
      <c r="F4" s="499"/>
      <c r="G4" s="387" t="s">
        <v>214</v>
      </c>
      <c r="H4" s="387" t="s">
        <v>215</v>
      </c>
      <c r="I4" s="387" t="s">
        <v>216</v>
      </c>
      <c r="J4" s="387" t="s">
        <v>217</v>
      </c>
      <c r="K4" s="387" t="s">
        <v>218</v>
      </c>
      <c r="L4" s="387" t="s">
        <v>219</v>
      </c>
      <c r="M4" s="369" t="s">
        <v>25</v>
      </c>
      <c r="N4" s="512" t="s">
        <v>220</v>
      </c>
      <c r="O4" s="365">
        <v>20</v>
      </c>
      <c r="P4" s="365">
        <v>30</v>
      </c>
      <c r="Q4" s="365">
        <v>40</v>
      </c>
      <c r="R4" s="365">
        <v>50</v>
      </c>
      <c r="S4" s="365">
        <v>55</v>
      </c>
      <c r="T4" s="513" t="s">
        <v>221</v>
      </c>
      <c r="U4" s="387" t="s">
        <v>192</v>
      </c>
      <c r="V4" s="388" t="s">
        <v>193</v>
      </c>
      <c r="X4" s="371" t="s">
        <v>222</v>
      </c>
      <c r="Y4" s="365">
        <v>5</v>
      </c>
      <c r="Z4" s="365">
        <v>10</v>
      </c>
      <c r="AA4" s="365">
        <v>15</v>
      </c>
      <c r="AB4" s="365">
        <v>20</v>
      </c>
      <c r="AC4" s="365">
        <v>25</v>
      </c>
      <c r="AD4" s="514" t="s">
        <v>223</v>
      </c>
      <c r="AE4" s="515"/>
      <c r="AF4" s="368" t="s">
        <v>196</v>
      </c>
      <c r="AG4" s="368" t="s">
        <v>197</v>
      </c>
      <c r="AH4" s="368" t="s">
        <v>198</v>
      </c>
      <c r="AI4" s="368" t="s">
        <v>224</v>
      </c>
      <c r="AJ4" s="368" t="s">
        <v>225</v>
      </c>
      <c r="AK4" s="516" t="s">
        <v>222</v>
      </c>
      <c r="AL4" s="517">
        <v>5</v>
      </c>
      <c r="AM4" s="517">
        <v>10</v>
      </c>
      <c r="AN4" s="517">
        <v>15</v>
      </c>
      <c r="AO4" s="517">
        <v>20</v>
      </c>
      <c r="AP4" s="517">
        <v>25</v>
      </c>
      <c r="AQ4" s="514" t="s">
        <v>223</v>
      </c>
    </row>
    <row r="5" spans="1:45" s="338" customFormat="1" ht="18.75" customHeight="1">
      <c r="A5" s="349"/>
      <c r="B5" s="19"/>
      <c r="C5" s="350"/>
      <c r="D5" s="498"/>
      <c r="E5" s="499"/>
      <c r="F5" s="499"/>
      <c r="G5" s="387"/>
      <c r="H5" s="387"/>
      <c r="I5" s="387"/>
      <c r="J5" s="387"/>
      <c r="K5" s="387"/>
      <c r="L5" s="387"/>
      <c r="M5" s="388"/>
      <c r="N5" s="512"/>
      <c r="O5" s="518" t="s">
        <v>226</v>
      </c>
      <c r="P5" s="518" t="s">
        <v>226</v>
      </c>
      <c r="Q5" s="518" t="s">
        <v>226</v>
      </c>
      <c r="R5" s="518" t="s">
        <v>226</v>
      </c>
      <c r="S5" s="518" t="s">
        <v>226</v>
      </c>
      <c r="T5" s="513"/>
      <c r="U5" s="387"/>
      <c r="V5" s="388"/>
      <c r="X5" s="371"/>
      <c r="Y5" s="519" t="s">
        <v>226</v>
      </c>
      <c r="Z5" s="519" t="s">
        <v>226</v>
      </c>
      <c r="AA5" s="519" t="s">
        <v>226</v>
      </c>
      <c r="AB5" s="519" t="s">
        <v>226</v>
      </c>
      <c r="AC5" s="519" t="s">
        <v>226</v>
      </c>
      <c r="AD5" s="514"/>
      <c r="AE5" s="515"/>
      <c r="AF5" s="387"/>
      <c r="AG5" s="387"/>
      <c r="AH5" s="387"/>
      <c r="AI5" s="387"/>
      <c r="AJ5" s="387"/>
      <c r="AK5" s="513"/>
      <c r="AL5" s="518" t="s">
        <v>226</v>
      </c>
      <c r="AM5" s="518" t="s">
        <v>226</v>
      </c>
      <c r="AN5" s="518" t="s">
        <v>226</v>
      </c>
      <c r="AO5" s="518" t="s">
        <v>226</v>
      </c>
      <c r="AP5" s="518" t="s">
        <v>226</v>
      </c>
      <c r="AQ5" s="514"/>
    </row>
    <row r="6" spans="1:45" s="338" customFormat="1" ht="16.5" customHeight="1">
      <c r="A6" s="187"/>
      <c r="B6" s="43"/>
      <c r="C6" s="188"/>
      <c r="D6" s="520"/>
      <c r="E6" s="521"/>
      <c r="F6" s="521"/>
      <c r="G6" s="403"/>
      <c r="H6" s="403"/>
      <c r="I6" s="403"/>
      <c r="J6" s="403"/>
      <c r="K6" s="403"/>
      <c r="L6" s="403"/>
      <c r="M6" s="404"/>
      <c r="N6" s="522"/>
      <c r="O6" s="391">
        <v>29</v>
      </c>
      <c r="P6" s="391">
        <v>39</v>
      </c>
      <c r="Q6" s="391">
        <v>49</v>
      </c>
      <c r="R6" s="391">
        <v>54</v>
      </c>
      <c r="S6" s="391">
        <v>59</v>
      </c>
      <c r="T6" s="523"/>
      <c r="U6" s="403"/>
      <c r="V6" s="404"/>
      <c r="X6" s="396"/>
      <c r="Y6" s="391">
        <v>9</v>
      </c>
      <c r="Z6" s="391">
        <v>14</v>
      </c>
      <c r="AA6" s="391">
        <v>19</v>
      </c>
      <c r="AB6" s="391">
        <v>24</v>
      </c>
      <c r="AC6" s="391">
        <v>29</v>
      </c>
      <c r="AD6" s="524"/>
      <c r="AE6" s="525"/>
      <c r="AF6" s="403"/>
      <c r="AG6" s="403"/>
      <c r="AH6" s="403"/>
      <c r="AI6" s="403"/>
      <c r="AJ6" s="403"/>
      <c r="AK6" s="523"/>
      <c r="AL6" s="391">
        <v>9</v>
      </c>
      <c r="AM6" s="391">
        <v>14</v>
      </c>
      <c r="AN6" s="391">
        <v>19</v>
      </c>
      <c r="AO6" s="391">
        <v>24</v>
      </c>
      <c r="AP6" s="391">
        <v>29</v>
      </c>
      <c r="AQ6" s="524"/>
    </row>
    <row r="7" spans="1:45" ht="15" customHeight="1">
      <c r="A7" s="526" t="s">
        <v>134</v>
      </c>
      <c r="B7" s="527"/>
      <c r="C7" s="528"/>
      <c r="D7" s="257">
        <f t="shared" ref="D7:T7" si="0">SUM(D20,D52,D53:D54)</f>
        <v>8204</v>
      </c>
      <c r="E7" s="260">
        <f t="shared" si="0"/>
        <v>284</v>
      </c>
      <c r="F7" s="260">
        <f t="shared" si="0"/>
        <v>8804</v>
      </c>
      <c r="G7" s="260">
        <f t="shared" si="0"/>
        <v>38</v>
      </c>
      <c r="H7" s="260">
        <f t="shared" si="0"/>
        <v>89</v>
      </c>
      <c r="I7" s="260">
        <f t="shared" si="0"/>
        <v>292</v>
      </c>
      <c r="J7" s="260">
        <f t="shared" si="0"/>
        <v>316</v>
      </c>
      <c r="K7" s="260">
        <f t="shared" si="0"/>
        <v>518</v>
      </c>
      <c r="L7" s="260">
        <f t="shared" si="0"/>
        <v>1097</v>
      </c>
      <c r="M7" s="258">
        <f t="shared" si="0"/>
        <v>5854</v>
      </c>
      <c r="N7" s="529">
        <f t="shared" si="0"/>
        <v>12</v>
      </c>
      <c r="O7" s="260">
        <f t="shared" si="0"/>
        <v>663</v>
      </c>
      <c r="P7" s="260">
        <f t="shared" si="0"/>
        <v>2228</v>
      </c>
      <c r="Q7" s="260">
        <f t="shared" si="0"/>
        <v>2550</v>
      </c>
      <c r="R7" s="260">
        <f t="shared" si="0"/>
        <v>1016</v>
      </c>
      <c r="S7" s="260">
        <f t="shared" si="0"/>
        <v>871</v>
      </c>
      <c r="T7" s="260">
        <f t="shared" si="0"/>
        <v>864</v>
      </c>
      <c r="U7" s="260">
        <f>SUM(U20,U52,U53:U54)</f>
        <v>365607</v>
      </c>
      <c r="V7" s="530">
        <f>ROUND(U7/D7,1)</f>
        <v>44.6</v>
      </c>
      <c r="W7" s="531"/>
      <c r="X7" s="260">
        <f t="shared" ref="X7:AQ7" si="1">SUM(X20,X52,X53:X54)</f>
        <v>1777</v>
      </c>
      <c r="Y7" s="260">
        <f t="shared" si="1"/>
        <v>1590</v>
      </c>
      <c r="Z7" s="260">
        <f t="shared" si="1"/>
        <v>1390</v>
      </c>
      <c r="AA7" s="260">
        <f t="shared" si="1"/>
        <v>1097</v>
      </c>
      <c r="AB7" s="260">
        <f t="shared" si="1"/>
        <v>908</v>
      </c>
      <c r="AC7" s="260">
        <f t="shared" si="1"/>
        <v>628</v>
      </c>
      <c r="AD7" s="260">
        <f t="shared" si="1"/>
        <v>814</v>
      </c>
      <c r="AE7" s="260">
        <f t="shared" si="1"/>
        <v>412</v>
      </c>
      <c r="AF7" s="260">
        <f t="shared" si="1"/>
        <v>388</v>
      </c>
      <c r="AG7" s="260">
        <f t="shared" si="1"/>
        <v>4</v>
      </c>
      <c r="AH7" s="260">
        <f>SUM(AH20,AH52,AH53:AH54)</f>
        <v>12</v>
      </c>
      <c r="AI7" s="260">
        <f>SUM(AI20,AI52,AI53:AI54)</f>
        <v>8</v>
      </c>
      <c r="AJ7" s="260">
        <f t="shared" si="1"/>
        <v>0</v>
      </c>
      <c r="AK7" s="260">
        <f t="shared" si="1"/>
        <v>49</v>
      </c>
      <c r="AL7" s="260">
        <f t="shared" si="1"/>
        <v>46</v>
      </c>
      <c r="AM7" s="260">
        <f t="shared" si="1"/>
        <v>70</v>
      </c>
      <c r="AN7" s="260">
        <f t="shared" si="1"/>
        <v>50</v>
      </c>
      <c r="AO7" s="260">
        <f t="shared" si="1"/>
        <v>45</v>
      </c>
      <c r="AP7" s="260">
        <f t="shared" si="1"/>
        <v>37</v>
      </c>
      <c r="AQ7" s="532">
        <f t="shared" si="1"/>
        <v>115</v>
      </c>
      <c r="AR7" s="533"/>
      <c r="AS7" s="533"/>
    </row>
    <row r="8" spans="1:45" ht="15" customHeight="1">
      <c r="A8" s="534" t="s">
        <v>227</v>
      </c>
      <c r="B8" s="535" t="s">
        <v>228</v>
      </c>
      <c r="C8" s="536"/>
      <c r="D8" s="537">
        <v>827</v>
      </c>
      <c r="E8" s="268">
        <v>57</v>
      </c>
      <c r="F8" s="538">
        <v>900</v>
      </c>
      <c r="G8" s="268">
        <v>1</v>
      </c>
      <c r="H8" s="268">
        <v>5</v>
      </c>
      <c r="I8" s="268">
        <v>33</v>
      </c>
      <c r="J8" s="268">
        <v>33</v>
      </c>
      <c r="K8" s="268">
        <v>74</v>
      </c>
      <c r="L8" s="268">
        <v>35</v>
      </c>
      <c r="M8" s="269">
        <v>646</v>
      </c>
      <c r="N8" s="539"/>
      <c r="O8" s="268">
        <v>40</v>
      </c>
      <c r="P8" s="268">
        <v>168</v>
      </c>
      <c r="Q8" s="268">
        <v>271</v>
      </c>
      <c r="R8" s="268">
        <v>101</v>
      </c>
      <c r="S8" s="268">
        <v>86</v>
      </c>
      <c r="T8" s="268">
        <v>161</v>
      </c>
      <c r="U8" s="268">
        <v>39343</v>
      </c>
      <c r="V8" s="540">
        <f t="shared" ref="V8:V19" si="2">ROUND(U8/D8,1)</f>
        <v>47.6</v>
      </c>
      <c r="W8" s="531"/>
      <c r="X8" s="537">
        <v>160</v>
      </c>
      <c r="Y8" s="268">
        <v>140</v>
      </c>
      <c r="Z8" s="268">
        <v>119</v>
      </c>
      <c r="AA8" s="268">
        <v>127</v>
      </c>
      <c r="AB8" s="268">
        <v>98</v>
      </c>
      <c r="AC8" s="268">
        <v>67</v>
      </c>
      <c r="AD8" s="541">
        <v>116</v>
      </c>
      <c r="AE8" s="537">
        <f>SUM(AF8:AJ8)</f>
        <v>21</v>
      </c>
      <c r="AF8" s="268">
        <v>21</v>
      </c>
      <c r="AG8" s="268"/>
      <c r="AH8" s="268"/>
      <c r="AI8" s="268"/>
      <c r="AJ8" s="268"/>
      <c r="AK8" s="268">
        <v>2</v>
      </c>
      <c r="AL8" s="268">
        <v>3</v>
      </c>
      <c r="AM8" s="268">
        <v>5</v>
      </c>
      <c r="AN8" s="268">
        <v>6</v>
      </c>
      <c r="AO8" s="268"/>
      <c r="AP8" s="268">
        <v>2</v>
      </c>
      <c r="AQ8" s="541">
        <v>3</v>
      </c>
      <c r="AR8" s="533"/>
      <c r="AS8" s="533"/>
    </row>
    <row r="9" spans="1:45" ht="15" customHeight="1">
      <c r="A9" s="534"/>
      <c r="B9" s="542" t="s">
        <v>137</v>
      </c>
      <c r="C9" s="543"/>
      <c r="D9" s="544">
        <v>290</v>
      </c>
      <c r="E9" s="274">
        <v>3</v>
      </c>
      <c r="F9" s="321">
        <v>294</v>
      </c>
      <c r="G9" s="274">
        <v>1</v>
      </c>
      <c r="H9" s="274">
        <v>2</v>
      </c>
      <c r="I9" s="274">
        <v>10</v>
      </c>
      <c r="J9" s="274">
        <v>14</v>
      </c>
      <c r="K9" s="274">
        <v>28</v>
      </c>
      <c r="L9" s="274">
        <v>62</v>
      </c>
      <c r="M9" s="275">
        <v>173</v>
      </c>
      <c r="N9" s="545"/>
      <c r="O9" s="274">
        <v>28</v>
      </c>
      <c r="P9" s="274">
        <v>77</v>
      </c>
      <c r="Q9" s="274">
        <v>105</v>
      </c>
      <c r="R9" s="274">
        <v>37</v>
      </c>
      <c r="S9" s="274">
        <v>26</v>
      </c>
      <c r="T9" s="274">
        <v>17</v>
      </c>
      <c r="U9" s="274">
        <v>12524</v>
      </c>
      <c r="V9" s="546">
        <f t="shared" si="2"/>
        <v>43.2</v>
      </c>
      <c r="W9" s="531"/>
      <c r="X9" s="544">
        <v>64</v>
      </c>
      <c r="Y9" s="274">
        <v>55</v>
      </c>
      <c r="Z9" s="274">
        <v>49</v>
      </c>
      <c r="AA9" s="274">
        <v>29</v>
      </c>
      <c r="AB9" s="274">
        <v>36</v>
      </c>
      <c r="AC9" s="274">
        <v>23</v>
      </c>
      <c r="AD9" s="547">
        <v>34</v>
      </c>
      <c r="AE9" s="537">
        <f t="shared" ref="AE9:AE19" si="3">SUM(AF9:AJ9)</f>
        <v>9</v>
      </c>
      <c r="AF9" s="274">
        <v>9</v>
      </c>
      <c r="AG9" s="274"/>
      <c r="AH9" s="274"/>
      <c r="AI9" s="274"/>
      <c r="AJ9" s="274"/>
      <c r="AK9" s="274">
        <v>3</v>
      </c>
      <c r="AL9" s="274"/>
      <c r="AM9" s="274">
        <v>3</v>
      </c>
      <c r="AN9" s="274">
        <v>2</v>
      </c>
      <c r="AO9" s="274"/>
      <c r="AP9" s="274"/>
      <c r="AQ9" s="547">
        <v>1</v>
      </c>
      <c r="AR9" s="533"/>
      <c r="AS9" s="533"/>
    </row>
    <row r="10" spans="1:45" ht="15" customHeight="1">
      <c r="A10" s="534"/>
      <c r="B10" s="542" t="s">
        <v>139</v>
      </c>
      <c r="C10" s="543"/>
      <c r="D10" s="544">
        <v>254</v>
      </c>
      <c r="E10" s="274">
        <v>10</v>
      </c>
      <c r="F10" s="321">
        <v>282</v>
      </c>
      <c r="G10" s="274">
        <v>1</v>
      </c>
      <c r="H10" s="274">
        <v>2</v>
      </c>
      <c r="I10" s="274">
        <v>10</v>
      </c>
      <c r="J10" s="274">
        <v>10</v>
      </c>
      <c r="K10" s="274">
        <v>29</v>
      </c>
      <c r="L10" s="274">
        <v>38</v>
      </c>
      <c r="M10" s="275">
        <v>164</v>
      </c>
      <c r="N10" s="545"/>
      <c r="O10" s="274">
        <v>24</v>
      </c>
      <c r="P10" s="274">
        <v>77</v>
      </c>
      <c r="Q10" s="274">
        <v>88</v>
      </c>
      <c r="R10" s="274">
        <v>37</v>
      </c>
      <c r="S10" s="274">
        <v>18</v>
      </c>
      <c r="T10" s="274">
        <v>10</v>
      </c>
      <c r="U10" s="274">
        <v>10752</v>
      </c>
      <c r="V10" s="546">
        <f t="shared" si="2"/>
        <v>42.3</v>
      </c>
      <c r="W10" s="531"/>
      <c r="X10" s="544">
        <v>67</v>
      </c>
      <c r="Y10" s="274">
        <v>55</v>
      </c>
      <c r="Z10" s="274">
        <v>28</v>
      </c>
      <c r="AA10" s="274">
        <v>26</v>
      </c>
      <c r="AB10" s="274">
        <v>28</v>
      </c>
      <c r="AC10" s="274">
        <v>30</v>
      </c>
      <c r="AD10" s="547">
        <v>20</v>
      </c>
      <c r="AE10" s="537">
        <f t="shared" si="3"/>
        <v>19</v>
      </c>
      <c r="AF10" s="274">
        <v>19</v>
      </c>
      <c r="AG10" s="274"/>
      <c r="AH10" s="274"/>
      <c r="AI10" s="274"/>
      <c r="AJ10" s="274"/>
      <c r="AK10" s="274">
        <v>3</v>
      </c>
      <c r="AL10" s="274">
        <v>1</v>
      </c>
      <c r="AM10" s="274">
        <v>2</v>
      </c>
      <c r="AN10" s="274">
        <v>1</v>
      </c>
      <c r="AO10" s="274">
        <v>3</v>
      </c>
      <c r="AP10" s="274">
        <v>3</v>
      </c>
      <c r="AQ10" s="547">
        <v>6</v>
      </c>
      <c r="AR10" s="533"/>
      <c r="AS10" s="533"/>
    </row>
    <row r="11" spans="1:45" ht="15" customHeight="1">
      <c r="A11" s="534"/>
      <c r="B11" s="542" t="s">
        <v>143</v>
      </c>
      <c r="C11" s="543"/>
      <c r="D11" s="548">
        <v>333</v>
      </c>
      <c r="E11" s="321">
        <v>10</v>
      </c>
      <c r="F11" s="321">
        <v>331</v>
      </c>
      <c r="G11" s="321">
        <v>1</v>
      </c>
      <c r="H11" s="321">
        <v>3</v>
      </c>
      <c r="I11" s="321">
        <v>13</v>
      </c>
      <c r="J11" s="321">
        <v>14</v>
      </c>
      <c r="K11" s="321">
        <v>23</v>
      </c>
      <c r="L11" s="321">
        <v>23</v>
      </c>
      <c r="M11" s="549">
        <v>256</v>
      </c>
      <c r="N11" s="550"/>
      <c r="O11" s="321">
        <v>12</v>
      </c>
      <c r="P11" s="321">
        <v>86</v>
      </c>
      <c r="Q11" s="321">
        <v>125</v>
      </c>
      <c r="R11" s="321">
        <v>52</v>
      </c>
      <c r="S11" s="321">
        <v>40</v>
      </c>
      <c r="T11" s="321">
        <v>18</v>
      </c>
      <c r="U11" s="321">
        <v>14963</v>
      </c>
      <c r="V11" s="551">
        <f t="shared" si="2"/>
        <v>44.9</v>
      </c>
      <c r="W11" s="531"/>
      <c r="X11" s="548">
        <v>85</v>
      </c>
      <c r="Y11" s="321">
        <v>65</v>
      </c>
      <c r="Z11" s="321">
        <v>58</v>
      </c>
      <c r="AA11" s="321">
        <v>49</v>
      </c>
      <c r="AB11" s="321">
        <v>23</v>
      </c>
      <c r="AC11" s="321">
        <v>33</v>
      </c>
      <c r="AD11" s="552">
        <v>20</v>
      </c>
      <c r="AE11" s="553">
        <f t="shared" si="3"/>
        <v>21</v>
      </c>
      <c r="AF11" s="321">
        <v>15</v>
      </c>
      <c r="AG11" s="321">
        <v>4</v>
      </c>
      <c r="AH11" s="321">
        <v>2</v>
      </c>
      <c r="AI11" s="321"/>
      <c r="AJ11" s="321"/>
      <c r="AK11" s="321">
        <v>6</v>
      </c>
      <c r="AL11" s="321">
        <v>1</v>
      </c>
      <c r="AM11" s="321">
        <v>1</v>
      </c>
      <c r="AN11" s="321">
        <v>2</v>
      </c>
      <c r="AO11" s="321">
        <v>4</v>
      </c>
      <c r="AP11" s="321">
        <v>3</v>
      </c>
      <c r="AQ11" s="552">
        <v>4</v>
      </c>
      <c r="AR11" s="533"/>
      <c r="AS11" s="533"/>
    </row>
    <row r="12" spans="1:45" ht="15" customHeight="1">
      <c r="A12" s="534"/>
      <c r="B12" s="542" t="s">
        <v>145</v>
      </c>
      <c r="C12" s="543"/>
      <c r="D12" s="548">
        <v>331</v>
      </c>
      <c r="E12" s="321">
        <v>4</v>
      </c>
      <c r="F12" s="321">
        <v>344</v>
      </c>
      <c r="G12" s="321">
        <v>1</v>
      </c>
      <c r="H12" s="321">
        <v>3</v>
      </c>
      <c r="I12" s="321">
        <v>20</v>
      </c>
      <c r="J12" s="321">
        <v>12</v>
      </c>
      <c r="K12" s="321">
        <v>12</v>
      </c>
      <c r="L12" s="321">
        <v>43</v>
      </c>
      <c r="M12" s="549">
        <v>240</v>
      </c>
      <c r="N12" s="550"/>
      <c r="O12" s="321">
        <v>19</v>
      </c>
      <c r="P12" s="321">
        <v>102</v>
      </c>
      <c r="Q12" s="321">
        <v>126</v>
      </c>
      <c r="R12" s="321">
        <v>35</v>
      </c>
      <c r="S12" s="321">
        <v>27</v>
      </c>
      <c r="T12" s="321">
        <v>22</v>
      </c>
      <c r="U12" s="321">
        <v>14375</v>
      </c>
      <c r="V12" s="551">
        <f t="shared" si="2"/>
        <v>43.4</v>
      </c>
      <c r="W12" s="531"/>
      <c r="X12" s="548">
        <v>83</v>
      </c>
      <c r="Y12" s="321">
        <v>71</v>
      </c>
      <c r="Z12" s="321">
        <v>72</v>
      </c>
      <c r="AA12" s="321">
        <v>43</v>
      </c>
      <c r="AB12" s="321">
        <v>30</v>
      </c>
      <c r="AC12" s="321">
        <v>22</v>
      </c>
      <c r="AD12" s="552">
        <v>10</v>
      </c>
      <c r="AE12" s="553">
        <f t="shared" si="3"/>
        <v>19</v>
      </c>
      <c r="AF12" s="321">
        <v>18</v>
      </c>
      <c r="AG12" s="321"/>
      <c r="AH12" s="321">
        <v>1</v>
      </c>
      <c r="AI12" s="321"/>
      <c r="AJ12" s="321"/>
      <c r="AK12" s="321"/>
      <c r="AL12" s="321">
        <v>4</v>
      </c>
      <c r="AM12" s="321">
        <v>2</v>
      </c>
      <c r="AN12" s="321">
        <v>4</v>
      </c>
      <c r="AO12" s="321">
        <v>2</v>
      </c>
      <c r="AP12" s="321"/>
      <c r="AQ12" s="552">
        <v>7</v>
      </c>
      <c r="AR12" s="533"/>
      <c r="AS12" s="533"/>
    </row>
    <row r="13" spans="1:45" ht="15" customHeight="1">
      <c r="A13" s="534"/>
      <c r="B13" s="542" t="s">
        <v>147</v>
      </c>
      <c r="C13" s="543"/>
      <c r="D13" s="544">
        <v>398</v>
      </c>
      <c r="E13" s="274">
        <v>24</v>
      </c>
      <c r="F13" s="321">
        <v>425</v>
      </c>
      <c r="G13" s="274">
        <v>1</v>
      </c>
      <c r="H13" s="274">
        <v>2</v>
      </c>
      <c r="I13" s="274">
        <v>5</v>
      </c>
      <c r="J13" s="274">
        <v>5</v>
      </c>
      <c r="K13" s="274">
        <v>26</v>
      </c>
      <c r="L13" s="274">
        <v>62</v>
      </c>
      <c r="M13" s="275">
        <v>297</v>
      </c>
      <c r="N13" s="545">
        <v>1</v>
      </c>
      <c r="O13" s="274">
        <v>17</v>
      </c>
      <c r="P13" s="274">
        <v>109</v>
      </c>
      <c r="Q13" s="274">
        <v>132</v>
      </c>
      <c r="R13" s="274">
        <v>47</v>
      </c>
      <c r="S13" s="274">
        <v>47</v>
      </c>
      <c r="T13" s="274">
        <v>45</v>
      </c>
      <c r="U13" s="274">
        <v>18080</v>
      </c>
      <c r="V13" s="546">
        <f t="shared" si="2"/>
        <v>45.4</v>
      </c>
      <c r="W13" s="531"/>
      <c r="X13" s="544">
        <v>83</v>
      </c>
      <c r="Y13" s="274">
        <v>100</v>
      </c>
      <c r="Z13" s="274">
        <v>69</v>
      </c>
      <c r="AA13" s="274">
        <v>65</v>
      </c>
      <c r="AB13" s="274">
        <v>32</v>
      </c>
      <c r="AC13" s="274">
        <v>24</v>
      </c>
      <c r="AD13" s="547">
        <v>25</v>
      </c>
      <c r="AE13" s="537">
        <f t="shared" si="3"/>
        <v>30</v>
      </c>
      <c r="AF13" s="274">
        <v>28</v>
      </c>
      <c r="AG13" s="274"/>
      <c r="AH13" s="274">
        <v>2</v>
      </c>
      <c r="AI13" s="274"/>
      <c r="AJ13" s="274"/>
      <c r="AK13" s="274">
        <v>7</v>
      </c>
      <c r="AL13" s="274">
        <v>8</v>
      </c>
      <c r="AM13" s="274">
        <v>8</v>
      </c>
      <c r="AN13" s="274">
        <v>1</v>
      </c>
      <c r="AO13" s="274"/>
      <c r="AP13" s="274">
        <v>1</v>
      </c>
      <c r="AQ13" s="547">
        <v>5</v>
      </c>
      <c r="AR13" s="533"/>
      <c r="AS13" s="533"/>
    </row>
    <row r="14" spans="1:45" ht="15" customHeight="1">
      <c r="A14" s="534"/>
      <c r="B14" s="554" t="s">
        <v>229</v>
      </c>
      <c r="C14" s="555" t="s">
        <v>230</v>
      </c>
      <c r="D14" s="556">
        <v>90</v>
      </c>
      <c r="E14" s="557"/>
      <c r="F14" s="557">
        <v>102</v>
      </c>
      <c r="G14" s="557">
        <v>1</v>
      </c>
      <c r="H14" s="557">
        <v>1</v>
      </c>
      <c r="I14" s="557">
        <v>2</v>
      </c>
      <c r="J14" s="557">
        <v>4</v>
      </c>
      <c r="K14" s="557">
        <v>6</v>
      </c>
      <c r="L14" s="557">
        <v>28</v>
      </c>
      <c r="M14" s="549">
        <v>48</v>
      </c>
      <c r="N14" s="550">
        <v>0</v>
      </c>
      <c r="O14" s="557">
        <v>12</v>
      </c>
      <c r="P14" s="557">
        <v>41</v>
      </c>
      <c r="Q14" s="557">
        <v>31</v>
      </c>
      <c r="R14" s="557">
        <v>5</v>
      </c>
      <c r="S14" s="557">
        <v>1</v>
      </c>
      <c r="T14" s="557">
        <v>0</v>
      </c>
      <c r="U14" s="557">
        <v>3424</v>
      </c>
      <c r="V14" s="558">
        <v>39.700000000000003</v>
      </c>
      <c r="W14" s="559"/>
      <c r="X14" s="556">
        <v>17</v>
      </c>
      <c r="Y14" s="557">
        <v>25</v>
      </c>
      <c r="Z14" s="557">
        <v>17</v>
      </c>
      <c r="AA14" s="557">
        <v>14</v>
      </c>
      <c r="AB14" s="557">
        <v>11</v>
      </c>
      <c r="AC14" s="557">
        <v>5</v>
      </c>
      <c r="AD14" s="560">
        <v>1</v>
      </c>
      <c r="AE14" s="553">
        <f t="shared" si="3"/>
        <v>7</v>
      </c>
      <c r="AF14" s="557">
        <v>7</v>
      </c>
      <c r="AG14" s="557"/>
      <c r="AH14" s="557"/>
      <c r="AI14" s="557"/>
      <c r="AJ14" s="557"/>
      <c r="AK14" s="557">
        <v>1</v>
      </c>
      <c r="AL14" s="557"/>
      <c r="AM14" s="557">
        <v>2</v>
      </c>
      <c r="AN14" s="557"/>
      <c r="AO14" s="557">
        <v>2</v>
      </c>
      <c r="AP14" s="557">
        <v>1</v>
      </c>
      <c r="AQ14" s="560">
        <v>1</v>
      </c>
      <c r="AR14" s="533"/>
      <c r="AS14" s="533"/>
    </row>
    <row r="15" spans="1:45" ht="15" customHeight="1">
      <c r="A15" s="534"/>
      <c r="B15" s="102"/>
      <c r="C15" s="561" t="s">
        <v>231</v>
      </c>
      <c r="D15" s="556">
        <v>48</v>
      </c>
      <c r="E15" s="557">
        <v>4</v>
      </c>
      <c r="F15" s="557">
        <v>57</v>
      </c>
      <c r="G15" s="557">
        <v>1</v>
      </c>
      <c r="H15" s="557"/>
      <c r="I15" s="557">
        <v>2</v>
      </c>
      <c r="J15" s="557">
        <v>2</v>
      </c>
      <c r="K15" s="557">
        <v>8</v>
      </c>
      <c r="L15" s="557">
        <v>1</v>
      </c>
      <c r="M15" s="549">
        <v>34</v>
      </c>
      <c r="N15" s="550">
        <v>0</v>
      </c>
      <c r="O15" s="557">
        <v>3</v>
      </c>
      <c r="P15" s="557">
        <v>21</v>
      </c>
      <c r="Q15" s="557">
        <v>17</v>
      </c>
      <c r="R15" s="557">
        <v>2</v>
      </c>
      <c r="S15" s="557">
        <v>2</v>
      </c>
      <c r="T15" s="557">
        <v>3</v>
      </c>
      <c r="U15" s="557">
        <v>1950</v>
      </c>
      <c r="V15" s="558">
        <f>ROUND(U15/D15,1)</f>
        <v>40.6</v>
      </c>
      <c r="W15" s="559"/>
      <c r="X15" s="556">
        <v>8</v>
      </c>
      <c r="Y15" s="557">
        <v>9</v>
      </c>
      <c r="Z15" s="557">
        <v>11</v>
      </c>
      <c r="AA15" s="557">
        <v>4</v>
      </c>
      <c r="AB15" s="557">
        <v>10</v>
      </c>
      <c r="AC15" s="557">
        <v>4</v>
      </c>
      <c r="AD15" s="560">
        <v>2</v>
      </c>
      <c r="AE15" s="553">
        <f t="shared" si="3"/>
        <v>1</v>
      </c>
      <c r="AF15" s="557">
        <v>1</v>
      </c>
      <c r="AG15" s="557"/>
      <c r="AH15" s="557"/>
      <c r="AI15" s="557"/>
      <c r="AJ15" s="557"/>
      <c r="AK15" s="557"/>
      <c r="AL15" s="557">
        <v>1</v>
      </c>
      <c r="AM15" s="557"/>
      <c r="AN15" s="557"/>
      <c r="AO15" s="557"/>
      <c r="AP15" s="557"/>
      <c r="AQ15" s="560"/>
      <c r="AR15" s="533"/>
      <c r="AS15" s="533"/>
    </row>
    <row r="16" spans="1:45" ht="15" customHeight="1">
      <c r="A16" s="534"/>
      <c r="B16" s="102"/>
      <c r="C16" s="561" t="s">
        <v>232</v>
      </c>
      <c r="D16" s="556">
        <v>33</v>
      </c>
      <c r="E16" s="557"/>
      <c r="F16" s="557">
        <v>33</v>
      </c>
      <c r="G16" s="557">
        <v>1</v>
      </c>
      <c r="H16" s="557">
        <v>2</v>
      </c>
      <c r="I16" s="557"/>
      <c r="J16" s="557"/>
      <c r="K16" s="557">
        <v>3</v>
      </c>
      <c r="L16" s="557">
        <v>6</v>
      </c>
      <c r="M16" s="549">
        <v>21</v>
      </c>
      <c r="N16" s="550">
        <v>0</v>
      </c>
      <c r="O16" s="557">
        <v>4</v>
      </c>
      <c r="P16" s="557">
        <v>8</v>
      </c>
      <c r="Q16" s="557">
        <v>14</v>
      </c>
      <c r="R16" s="557">
        <v>1</v>
      </c>
      <c r="S16" s="557">
        <v>2</v>
      </c>
      <c r="T16" s="557">
        <v>4</v>
      </c>
      <c r="U16" s="557">
        <v>1442</v>
      </c>
      <c r="V16" s="558">
        <f t="shared" si="2"/>
        <v>43.7</v>
      </c>
      <c r="W16" s="559"/>
      <c r="X16" s="556">
        <v>7</v>
      </c>
      <c r="Y16" s="557">
        <v>7</v>
      </c>
      <c r="Z16" s="557">
        <v>2</v>
      </c>
      <c r="AA16" s="557">
        <v>5</v>
      </c>
      <c r="AB16" s="557">
        <v>2</v>
      </c>
      <c r="AC16" s="557">
        <v>4</v>
      </c>
      <c r="AD16" s="560">
        <v>6</v>
      </c>
      <c r="AE16" s="553">
        <f t="shared" si="3"/>
        <v>0</v>
      </c>
      <c r="AF16" s="557"/>
      <c r="AG16" s="557"/>
      <c r="AH16" s="557"/>
      <c r="AI16" s="557"/>
      <c r="AJ16" s="557"/>
      <c r="AK16" s="557"/>
      <c r="AL16" s="557"/>
      <c r="AM16" s="557"/>
      <c r="AN16" s="557"/>
      <c r="AO16" s="557"/>
      <c r="AP16" s="557"/>
      <c r="AQ16" s="560"/>
      <c r="AR16" s="533"/>
      <c r="AS16" s="533"/>
    </row>
    <row r="17" spans="1:45" ht="15" customHeight="1">
      <c r="A17" s="534"/>
      <c r="B17" s="102"/>
      <c r="C17" s="561" t="s">
        <v>233</v>
      </c>
      <c r="D17" s="556">
        <v>87</v>
      </c>
      <c r="E17" s="557">
        <v>11</v>
      </c>
      <c r="F17" s="557">
        <v>97</v>
      </c>
      <c r="G17" s="557">
        <v>1</v>
      </c>
      <c r="H17" s="557">
        <v>1</v>
      </c>
      <c r="I17" s="557">
        <v>4</v>
      </c>
      <c r="J17" s="557">
        <v>4</v>
      </c>
      <c r="K17" s="557">
        <v>4</v>
      </c>
      <c r="L17" s="557">
        <v>23</v>
      </c>
      <c r="M17" s="549">
        <v>50</v>
      </c>
      <c r="N17" s="550">
        <v>0</v>
      </c>
      <c r="O17" s="557">
        <v>11</v>
      </c>
      <c r="P17" s="557">
        <v>22</v>
      </c>
      <c r="Q17" s="557">
        <v>32</v>
      </c>
      <c r="R17" s="557">
        <v>16</v>
      </c>
      <c r="S17" s="557">
        <v>4</v>
      </c>
      <c r="T17" s="557">
        <v>2</v>
      </c>
      <c r="U17" s="557">
        <v>3680</v>
      </c>
      <c r="V17" s="558">
        <f t="shared" si="2"/>
        <v>42.3</v>
      </c>
      <c r="W17" s="559"/>
      <c r="X17" s="556">
        <v>23</v>
      </c>
      <c r="Y17" s="557">
        <v>15</v>
      </c>
      <c r="Z17" s="557">
        <v>11</v>
      </c>
      <c r="AA17" s="557">
        <v>15</v>
      </c>
      <c r="AB17" s="557">
        <v>12</v>
      </c>
      <c r="AC17" s="557">
        <v>7</v>
      </c>
      <c r="AD17" s="560">
        <v>4</v>
      </c>
      <c r="AE17" s="553">
        <f t="shared" si="3"/>
        <v>1</v>
      </c>
      <c r="AF17" s="557">
        <v>1</v>
      </c>
      <c r="AG17" s="557"/>
      <c r="AH17" s="557"/>
      <c r="AI17" s="557"/>
      <c r="AJ17" s="557"/>
      <c r="AK17" s="557">
        <v>1</v>
      </c>
      <c r="AL17" s="557"/>
      <c r="AM17" s="557"/>
      <c r="AN17" s="557"/>
      <c r="AO17" s="557"/>
      <c r="AP17" s="557"/>
      <c r="AQ17" s="560"/>
      <c r="AR17" s="533"/>
      <c r="AS17" s="533"/>
    </row>
    <row r="18" spans="1:45" ht="15" customHeight="1">
      <c r="A18" s="534"/>
      <c r="B18" s="562"/>
      <c r="C18" s="561" t="s">
        <v>234</v>
      </c>
      <c r="D18" s="556">
        <v>22</v>
      </c>
      <c r="E18" s="557"/>
      <c r="F18" s="557">
        <v>25</v>
      </c>
      <c r="G18" s="557">
        <v>1</v>
      </c>
      <c r="H18" s="557">
        <v>1</v>
      </c>
      <c r="I18" s="557"/>
      <c r="J18" s="557"/>
      <c r="K18" s="557">
        <v>2</v>
      </c>
      <c r="L18" s="557">
        <v>6</v>
      </c>
      <c r="M18" s="549">
        <v>12</v>
      </c>
      <c r="N18" s="550">
        <v>0</v>
      </c>
      <c r="O18" s="557">
        <v>1</v>
      </c>
      <c r="P18" s="557">
        <v>5</v>
      </c>
      <c r="Q18" s="557">
        <v>10</v>
      </c>
      <c r="R18" s="557">
        <v>4</v>
      </c>
      <c r="S18" s="557">
        <v>0</v>
      </c>
      <c r="T18" s="557">
        <v>2</v>
      </c>
      <c r="U18" s="557">
        <v>981</v>
      </c>
      <c r="V18" s="558">
        <f t="shared" si="2"/>
        <v>44.6</v>
      </c>
      <c r="W18" s="559"/>
      <c r="X18" s="556">
        <v>6</v>
      </c>
      <c r="Y18" s="557">
        <v>3</v>
      </c>
      <c r="Z18" s="557">
        <v>4</v>
      </c>
      <c r="AA18" s="557">
        <v>0</v>
      </c>
      <c r="AB18" s="557">
        <v>5</v>
      </c>
      <c r="AC18" s="557">
        <v>2</v>
      </c>
      <c r="AD18" s="560">
        <v>2</v>
      </c>
      <c r="AE18" s="553">
        <f t="shared" si="3"/>
        <v>2</v>
      </c>
      <c r="AF18" s="557">
        <v>2</v>
      </c>
      <c r="AG18" s="557"/>
      <c r="AH18" s="557"/>
      <c r="AI18" s="557"/>
      <c r="AJ18" s="557"/>
      <c r="AK18" s="557"/>
      <c r="AL18" s="557"/>
      <c r="AM18" s="557"/>
      <c r="AN18" s="557">
        <v>1</v>
      </c>
      <c r="AO18" s="557"/>
      <c r="AP18" s="557"/>
      <c r="AQ18" s="560">
        <v>1</v>
      </c>
      <c r="AR18" s="533"/>
      <c r="AS18" s="533"/>
    </row>
    <row r="19" spans="1:45" ht="15" customHeight="1">
      <c r="A19" s="534"/>
      <c r="B19" s="542" t="s">
        <v>235</v>
      </c>
      <c r="C19" s="543" t="s">
        <v>236</v>
      </c>
      <c r="D19" s="563">
        <v>388</v>
      </c>
      <c r="E19" s="316">
        <v>0</v>
      </c>
      <c r="F19" s="557">
        <v>442</v>
      </c>
      <c r="G19" s="557">
        <v>1</v>
      </c>
      <c r="H19" s="557">
        <v>3</v>
      </c>
      <c r="I19" s="557">
        <v>22</v>
      </c>
      <c r="J19" s="557">
        <v>19</v>
      </c>
      <c r="K19" s="557">
        <v>14</v>
      </c>
      <c r="L19" s="557">
        <v>55</v>
      </c>
      <c r="M19" s="549">
        <v>274</v>
      </c>
      <c r="N19" s="550">
        <v>4</v>
      </c>
      <c r="O19" s="557">
        <v>25</v>
      </c>
      <c r="P19" s="557">
        <v>99</v>
      </c>
      <c r="Q19" s="557">
        <v>128</v>
      </c>
      <c r="R19" s="557">
        <v>43</v>
      </c>
      <c r="S19" s="557">
        <v>44</v>
      </c>
      <c r="T19" s="557">
        <v>45</v>
      </c>
      <c r="U19" s="557">
        <v>17526</v>
      </c>
      <c r="V19" s="564">
        <f t="shared" si="2"/>
        <v>45.2</v>
      </c>
      <c r="W19" s="531"/>
      <c r="X19" s="556">
        <v>93</v>
      </c>
      <c r="Y19" s="557">
        <v>72</v>
      </c>
      <c r="Z19" s="557">
        <v>62</v>
      </c>
      <c r="AA19" s="557">
        <v>51</v>
      </c>
      <c r="AB19" s="557">
        <v>40</v>
      </c>
      <c r="AC19" s="557">
        <v>25</v>
      </c>
      <c r="AD19" s="560">
        <v>45</v>
      </c>
      <c r="AE19" s="537">
        <f t="shared" si="3"/>
        <v>12</v>
      </c>
      <c r="AF19" s="557">
        <v>11</v>
      </c>
      <c r="AG19" s="557"/>
      <c r="AH19" s="557"/>
      <c r="AI19" s="557">
        <v>1</v>
      </c>
      <c r="AJ19" s="557"/>
      <c r="AK19" s="557"/>
      <c r="AL19" s="557"/>
      <c r="AM19" s="557"/>
      <c r="AN19" s="557"/>
      <c r="AO19" s="557">
        <v>6</v>
      </c>
      <c r="AP19" s="557"/>
      <c r="AQ19" s="560">
        <v>6</v>
      </c>
      <c r="AR19" s="533"/>
      <c r="AS19" s="533"/>
    </row>
    <row r="20" spans="1:45" ht="15" customHeight="1">
      <c r="A20" s="565"/>
      <c r="B20" s="566" t="s">
        <v>237</v>
      </c>
      <c r="C20" s="567"/>
      <c r="D20" s="568">
        <f t="shared" ref="D20:U20" si="4">SUM(D8:D19)</f>
        <v>3101</v>
      </c>
      <c r="E20" s="569">
        <f t="shared" si="4"/>
        <v>123</v>
      </c>
      <c r="F20" s="569">
        <f t="shared" si="4"/>
        <v>3332</v>
      </c>
      <c r="G20" s="569">
        <f t="shared" si="4"/>
        <v>12</v>
      </c>
      <c r="H20" s="569">
        <f t="shared" si="4"/>
        <v>25</v>
      </c>
      <c r="I20" s="569">
        <f t="shared" si="4"/>
        <v>121</v>
      </c>
      <c r="J20" s="569">
        <f t="shared" si="4"/>
        <v>117</v>
      </c>
      <c r="K20" s="569">
        <f t="shared" si="4"/>
        <v>229</v>
      </c>
      <c r="L20" s="569">
        <f t="shared" si="4"/>
        <v>382</v>
      </c>
      <c r="M20" s="314">
        <f t="shared" si="4"/>
        <v>2215</v>
      </c>
      <c r="N20" s="570">
        <f t="shared" si="4"/>
        <v>5</v>
      </c>
      <c r="O20" s="569">
        <f t="shared" si="4"/>
        <v>196</v>
      </c>
      <c r="P20" s="569">
        <f t="shared" si="4"/>
        <v>815</v>
      </c>
      <c r="Q20" s="569">
        <f t="shared" si="4"/>
        <v>1079</v>
      </c>
      <c r="R20" s="569">
        <f t="shared" si="4"/>
        <v>380</v>
      </c>
      <c r="S20" s="569">
        <f t="shared" si="4"/>
        <v>297</v>
      </c>
      <c r="T20" s="569">
        <f t="shared" si="4"/>
        <v>329</v>
      </c>
      <c r="U20" s="569">
        <f t="shared" si="4"/>
        <v>139040</v>
      </c>
      <c r="V20" s="571">
        <f>ROUND(U20/D20,1)</f>
        <v>44.8</v>
      </c>
      <c r="W20" s="531"/>
      <c r="X20" s="568">
        <f t="shared" ref="X20:AQ20" si="5">SUM(X8:X19)</f>
        <v>696</v>
      </c>
      <c r="Y20" s="569">
        <f t="shared" si="5"/>
        <v>617</v>
      </c>
      <c r="Z20" s="569">
        <f t="shared" si="5"/>
        <v>502</v>
      </c>
      <c r="AA20" s="569">
        <f t="shared" si="5"/>
        <v>428</v>
      </c>
      <c r="AB20" s="569">
        <f t="shared" si="5"/>
        <v>327</v>
      </c>
      <c r="AC20" s="569">
        <f t="shared" si="5"/>
        <v>246</v>
      </c>
      <c r="AD20" s="572">
        <f t="shared" si="5"/>
        <v>285</v>
      </c>
      <c r="AE20" s="568">
        <f t="shared" si="5"/>
        <v>142</v>
      </c>
      <c r="AF20" s="569">
        <f t="shared" si="5"/>
        <v>132</v>
      </c>
      <c r="AG20" s="569">
        <f t="shared" si="5"/>
        <v>4</v>
      </c>
      <c r="AH20" s="569">
        <f t="shared" si="5"/>
        <v>5</v>
      </c>
      <c r="AI20" s="569">
        <f t="shared" si="5"/>
        <v>1</v>
      </c>
      <c r="AJ20" s="569">
        <f t="shared" si="5"/>
        <v>0</v>
      </c>
      <c r="AK20" s="569">
        <f t="shared" si="5"/>
        <v>23</v>
      </c>
      <c r="AL20" s="569">
        <f t="shared" si="5"/>
        <v>18</v>
      </c>
      <c r="AM20" s="569">
        <f t="shared" si="5"/>
        <v>23</v>
      </c>
      <c r="AN20" s="569">
        <f t="shared" si="5"/>
        <v>17</v>
      </c>
      <c r="AO20" s="569">
        <f t="shared" si="5"/>
        <v>17</v>
      </c>
      <c r="AP20" s="569">
        <f t="shared" si="5"/>
        <v>10</v>
      </c>
      <c r="AQ20" s="572">
        <f t="shared" si="5"/>
        <v>34</v>
      </c>
      <c r="AR20" s="533"/>
      <c r="AS20" s="533"/>
    </row>
    <row r="21" spans="1:45" ht="15" customHeight="1">
      <c r="A21" s="573" t="s">
        <v>238</v>
      </c>
      <c r="B21" s="122" t="s">
        <v>64</v>
      </c>
      <c r="C21" s="574" t="s">
        <v>66</v>
      </c>
      <c r="D21" s="575">
        <f t="shared" ref="D21:U21" si="6">SUM(D22:D26)</f>
        <v>1187</v>
      </c>
      <c r="E21" s="289">
        <f t="shared" si="6"/>
        <v>37</v>
      </c>
      <c r="F21" s="289">
        <f>SUM(F22:F26)</f>
        <v>1290</v>
      </c>
      <c r="G21" s="289">
        <f t="shared" si="6"/>
        <v>5</v>
      </c>
      <c r="H21" s="289">
        <f t="shared" si="6"/>
        <v>14</v>
      </c>
      <c r="I21" s="289">
        <f t="shared" si="6"/>
        <v>41</v>
      </c>
      <c r="J21" s="289">
        <f t="shared" si="6"/>
        <v>46</v>
      </c>
      <c r="K21" s="289">
        <f t="shared" si="6"/>
        <v>91</v>
      </c>
      <c r="L21" s="289">
        <f t="shared" si="6"/>
        <v>185</v>
      </c>
      <c r="M21" s="297">
        <f t="shared" si="6"/>
        <v>805</v>
      </c>
      <c r="N21" s="576">
        <f t="shared" si="6"/>
        <v>2</v>
      </c>
      <c r="O21" s="289">
        <f t="shared" si="6"/>
        <v>103</v>
      </c>
      <c r="P21" s="289">
        <f t="shared" si="6"/>
        <v>370</v>
      </c>
      <c r="Q21" s="289">
        <f t="shared" si="6"/>
        <v>348</v>
      </c>
      <c r="R21" s="289">
        <f t="shared" si="6"/>
        <v>130</v>
      </c>
      <c r="S21" s="289">
        <f>SUM(S22:S26)</f>
        <v>141</v>
      </c>
      <c r="T21" s="289">
        <f t="shared" si="6"/>
        <v>93</v>
      </c>
      <c r="U21" s="577">
        <f t="shared" si="6"/>
        <v>51652</v>
      </c>
      <c r="V21" s="578">
        <f t="shared" ref="V21:V54" si="7">ROUND(U21/D21,1)</f>
        <v>43.5</v>
      </c>
      <c r="W21" s="531"/>
      <c r="X21" s="575">
        <f t="shared" ref="X21:AE21" si="8">SUM(X22:X26)</f>
        <v>224</v>
      </c>
      <c r="Y21" s="289">
        <f t="shared" si="8"/>
        <v>253</v>
      </c>
      <c r="Z21" s="289">
        <f t="shared" si="8"/>
        <v>211</v>
      </c>
      <c r="AA21" s="289">
        <f t="shared" si="8"/>
        <v>150</v>
      </c>
      <c r="AB21" s="289">
        <f t="shared" si="8"/>
        <v>122</v>
      </c>
      <c r="AC21" s="289">
        <f t="shared" si="8"/>
        <v>90</v>
      </c>
      <c r="AD21" s="579">
        <f t="shared" si="8"/>
        <v>137</v>
      </c>
      <c r="AE21" s="575">
        <f t="shared" si="8"/>
        <v>61</v>
      </c>
      <c r="AF21" s="289">
        <f>SUM(AF22:AF26)</f>
        <v>58</v>
      </c>
      <c r="AG21" s="289">
        <f t="shared" ref="AG21:AQ21" si="9">SUM(AG22:AG26)</f>
        <v>0</v>
      </c>
      <c r="AH21" s="289">
        <f t="shared" si="9"/>
        <v>3</v>
      </c>
      <c r="AI21" s="289">
        <f t="shared" si="9"/>
        <v>0</v>
      </c>
      <c r="AJ21" s="289">
        <f t="shared" si="9"/>
        <v>0</v>
      </c>
      <c r="AK21" s="289">
        <f t="shared" si="9"/>
        <v>6</v>
      </c>
      <c r="AL21" s="289">
        <f t="shared" si="9"/>
        <v>10</v>
      </c>
      <c r="AM21" s="289">
        <f t="shared" si="9"/>
        <v>17</v>
      </c>
      <c r="AN21" s="289">
        <f t="shared" si="9"/>
        <v>6</v>
      </c>
      <c r="AO21" s="289">
        <f t="shared" si="9"/>
        <v>6</v>
      </c>
      <c r="AP21" s="289">
        <f t="shared" si="9"/>
        <v>2</v>
      </c>
      <c r="AQ21" s="297">
        <f t="shared" si="9"/>
        <v>14</v>
      </c>
      <c r="AR21" s="533"/>
      <c r="AS21" s="533"/>
    </row>
    <row r="22" spans="1:45" ht="15" customHeight="1">
      <c r="A22" s="580"/>
      <c r="B22" s="102"/>
      <c r="C22" s="555" t="s">
        <v>149</v>
      </c>
      <c r="D22" s="548">
        <v>203</v>
      </c>
      <c r="E22" s="321">
        <v>10</v>
      </c>
      <c r="F22" s="321">
        <v>230</v>
      </c>
      <c r="G22" s="321">
        <v>1</v>
      </c>
      <c r="H22" s="321">
        <v>2</v>
      </c>
      <c r="I22" s="321">
        <v>8</v>
      </c>
      <c r="J22" s="321">
        <v>6</v>
      </c>
      <c r="K22" s="321">
        <v>28</v>
      </c>
      <c r="L22" s="321">
        <v>52</v>
      </c>
      <c r="M22" s="549">
        <v>106</v>
      </c>
      <c r="N22" s="550"/>
      <c r="O22" s="321">
        <v>18</v>
      </c>
      <c r="P22" s="321">
        <v>62</v>
      </c>
      <c r="Q22" s="321">
        <v>57</v>
      </c>
      <c r="R22" s="321">
        <v>28</v>
      </c>
      <c r="S22" s="321">
        <v>17</v>
      </c>
      <c r="T22" s="321">
        <v>21</v>
      </c>
      <c r="U22" s="321">
        <v>8865</v>
      </c>
      <c r="V22" s="551">
        <f t="shared" si="7"/>
        <v>43.7</v>
      </c>
      <c r="W22" s="559"/>
      <c r="X22" s="548">
        <v>45</v>
      </c>
      <c r="Y22" s="321">
        <v>36</v>
      </c>
      <c r="Z22" s="321">
        <v>28</v>
      </c>
      <c r="AA22" s="321">
        <v>20</v>
      </c>
      <c r="AB22" s="321">
        <v>24</v>
      </c>
      <c r="AC22" s="321">
        <v>20</v>
      </c>
      <c r="AD22" s="552">
        <v>30</v>
      </c>
      <c r="AE22" s="548">
        <f>SUM(AF22:AJ22)</f>
        <v>14</v>
      </c>
      <c r="AF22" s="321">
        <v>14</v>
      </c>
      <c r="AG22" s="321"/>
      <c r="AH22" s="321"/>
      <c r="AI22" s="321"/>
      <c r="AJ22" s="321"/>
      <c r="AK22" s="321">
        <v>1</v>
      </c>
      <c r="AL22" s="321">
        <v>1</v>
      </c>
      <c r="AM22" s="321">
        <v>7</v>
      </c>
      <c r="AN22" s="321">
        <v>1</v>
      </c>
      <c r="AO22" s="321">
        <v>1</v>
      </c>
      <c r="AP22" s="321"/>
      <c r="AQ22" s="552">
        <v>3</v>
      </c>
      <c r="AR22" s="533"/>
      <c r="AS22" s="533"/>
    </row>
    <row r="23" spans="1:45" ht="15" customHeight="1">
      <c r="A23" s="580"/>
      <c r="B23" s="102"/>
      <c r="C23" s="555" t="s">
        <v>150</v>
      </c>
      <c r="D23" s="548">
        <v>173</v>
      </c>
      <c r="E23" s="321">
        <v>18</v>
      </c>
      <c r="F23" s="321">
        <v>185</v>
      </c>
      <c r="G23" s="321">
        <v>1</v>
      </c>
      <c r="H23" s="321">
        <v>3</v>
      </c>
      <c r="I23" s="321">
        <v>4</v>
      </c>
      <c r="J23" s="321">
        <v>6</v>
      </c>
      <c r="K23" s="321">
        <v>13</v>
      </c>
      <c r="L23" s="321">
        <v>30</v>
      </c>
      <c r="M23" s="549">
        <v>116</v>
      </c>
      <c r="N23" s="550"/>
      <c r="O23" s="321">
        <v>9</v>
      </c>
      <c r="P23" s="321">
        <v>54</v>
      </c>
      <c r="Q23" s="321">
        <v>61</v>
      </c>
      <c r="R23" s="321">
        <v>12</v>
      </c>
      <c r="S23" s="321">
        <v>18</v>
      </c>
      <c r="T23" s="321">
        <v>19</v>
      </c>
      <c r="U23" s="321">
        <v>7655</v>
      </c>
      <c r="V23" s="551">
        <f t="shared" si="7"/>
        <v>44.2</v>
      </c>
      <c r="W23" s="559"/>
      <c r="X23" s="548">
        <v>27</v>
      </c>
      <c r="Y23" s="321">
        <v>49</v>
      </c>
      <c r="Z23" s="321">
        <v>31</v>
      </c>
      <c r="AA23" s="321">
        <v>15</v>
      </c>
      <c r="AB23" s="321">
        <v>19</v>
      </c>
      <c r="AC23" s="321">
        <v>13</v>
      </c>
      <c r="AD23" s="552">
        <v>19</v>
      </c>
      <c r="AE23" s="548">
        <f>SUM(AF23:AJ23)</f>
        <v>6</v>
      </c>
      <c r="AF23" s="321">
        <v>4</v>
      </c>
      <c r="AG23" s="321"/>
      <c r="AH23" s="321">
        <v>2</v>
      </c>
      <c r="AI23" s="321"/>
      <c r="AJ23" s="321"/>
      <c r="AK23" s="321"/>
      <c r="AL23" s="321">
        <v>2</v>
      </c>
      <c r="AM23" s="321">
        <v>2</v>
      </c>
      <c r="AN23" s="321">
        <v>1</v>
      </c>
      <c r="AO23" s="321">
        <v>1</v>
      </c>
      <c r="AP23" s="321"/>
      <c r="AQ23" s="552"/>
      <c r="AR23" s="533"/>
      <c r="AS23" s="533"/>
    </row>
    <row r="24" spans="1:45" ht="15" customHeight="1">
      <c r="A24" s="580"/>
      <c r="B24" s="102"/>
      <c r="C24" s="555" t="s">
        <v>151</v>
      </c>
      <c r="D24" s="548">
        <v>355</v>
      </c>
      <c r="E24" s="321">
        <v>3</v>
      </c>
      <c r="F24" s="321">
        <v>413</v>
      </c>
      <c r="G24" s="321">
        <v>1</v>
      </c>
      <c r="H24" s="321">
        <v>4</v>
      </c>
      <c r="I24" s="321">
        <v>18</v>
      </c>
      <c r="J24" s="321">
        <v>18</v>
      </c>
      <c r="K24" s="321">
        <v>20</v>
      </c>
      <c r="L24" s="321">
        <v>49</v>
      </c>
      <c r="M24" s="549">
        <v>245</v>
      </c>
      <c r="N24" s="550">
        <v>2</v>
      </c>
      <c r="O24" s="321">
        <v>30</v>
      </c>
      <c r="P24" s="321">
        <v>117</v>
      </c>
      <c r="Q24" s="321">
        <v>112</v>
      </c>
      <c r="R24" s="321">
        <v>40</v>
      </c>
      <c r="S24" s="321">
        <v>33</v>
      </c>
      <c r="T24" s="321">
        <v>21</v>
      </c>
      <c r="U24" s="321">
        <v>15067</v>
      </c>
      <c r="V24" s="551">
        <f t="shared" si="7"/>
        <v>42.4</v>
      </c>
      <c r="W24" s="559"/>
      <c r="X24" s="548">
        <v>72</v>
      </c>
      <c r="Y24" s="321">
        <v>85</v>
      </c>
      <c r="Z24" s="321">
        <v>76</v>
      </c>
      <c r="AA24" s="321">
        <v>48</v>
      </c>
      <c r="AB24" s="321">
        <v>30</v>
      </c>
      <c r="AC24" s="321">
        <v>19</v>
      </c>
      <c r="AD24" s="552">
        <v>25</v>
      </c>
      <c r="AE24" s="548">
        <f>SUM(AF24:AJ24)</f>
        <v>20</v>
      </c>
      <c r="AF24" s="321">
        <v>19</v>
      </c>
      <c r="AG24" s="321"/>
      <c r="AH24" s="321">
        <v>1</v>
      </c>
      <c r="AI24" s="321"/>
      <c r="AJ24" s="321"/>
      <c r="AK24" s="321">
        <v>4</v>
      </c>
      <c r="AL24" s="321">
        <v>5</v>
      </c>
      <c r="AM24" s="321">
        <v>7</v>
      </c>
      <c r="AN24" s="321">
        <v>1</v>
      </c>
      <c r="AO24" s="321">
        <v>1</v>
      </c>
      <c r="AP24" s="321"/>
      <c r="AQ24" s="552">
        <v>2</v>
      </c>
      <c r="AR24" s="533"/>
      <c r="AS24" s="533"/>
    </row>
    <row r="25" spans="1:45" ht="15" customHeight="1">
      <c r="A25" s="580"/>
      <c r="B25" s="102"/>
      <c r="C25" s="555" t="s">
        <v>152</v>
      </c>
      <c r="D25" s="548">
        <v>206</v>
      </c>
      <c r="E25" s="321">
        <v>6</v>
      </c>
      <c r="F25" s="321">
        <v>212</v>
      </c>
      <c r="G25" s="321">
        <v>1</v>
      </c>
      <c r="H25" s="321">
        <v>3</v>
      </c>
      <c r="I25" s="321">
        <v>6</v>
      </c>
      <c r="J25" s="321">
        <v>6</v>
      </c>
      <c r="K25" s="321">
        <v>12</v>
      </c>
      <c r="L25" s="321">
        <v>18</v>
      </c>
      <c r="M25" s="549">
        <v>160</v>
      </c>
      <c r="N25" s="550"/>
      <c r="O25" s="321">
        <v>13</v>
      </c>
      <c r="P25" s="321">
        <v>69</v>
      </c>
      <c r="Q25" s="321">
        <v>49</v>
      </c>
      <c r="R25" s="321">
        <v>25</v>
      </c>
      <c r="S25" s="321">
        <v>31</v>
      </c>
      <c r="T25" s="321">
        <v>19</v>
      </c>
      <c r="U25" s="321">
        <v>9224</v>
      </c>
      <c r="V25" s="551">
        <f t="shared" si="7"/>
        <v>44.8</v>
      </c>
      <c r="W25" s="559"/>
      <c r="X25" s="548">
        <v>32</v>
      </c>
      <c r="Y25" s="321">
        <v>44</v>
      </c>
      <c r="Z25" s="321">
        <v>36</v>
      </c>
      <c r="AA25" s="321">
        <v>27</v>
      </c>
      <c r="AB25" s="321">
        <v>19</v>
      </c>
      <c r="AC25" s="321">
        <v>14</v>
      </c>
      <c r="AD25" s="552">
        <v>34</v>
      </c>
      <c r="AE25" s="548">
        <f>SUM(AF25:AJ25)</f>
        <v>10</v>
      </c>
      <c r="AF25" s="321">
        <v>10</v>
      </c>
      <c r="AG25" s="321"/>
      <c r="AH25" s="321"/>
      <c r="AI25" s="321"/>
      <c r="AJ25" s="321"/>
      <c r="AK25" s="321"/>
      <c r="AL25" s="321">
        <v>1</v>
      </c>
      <c r="AM25" s="321">
        <v>1</v>
      </c>
      <c r="AN25" s="321">
        <v>1</v>
      </c>
      <c r="AO25" s="321">
        <v>1</v>
      </c>
      <c r="AP25" s="321">
        <v>1</v>
      </c>
      <c r="AQ25" s="552">
        <v>5</v>
      </c>
      <c r="AR25" s="533"/>
      <c r="AS25" s="533"/>
    </row>
    <row r="26" spans="1:45" ht="15" customHeight="1">
      <c r="A26" s="580"/>
      <c r="B26" s="158"/>
      <c r="C26" s="581" t="s">
        <v>153</v>
      </c>
      <c r="D26" s="582">
        <v>250</v>
      </c>
      <c r="E26" s="326"/>
      <c r="F26" s="326">
        <v>250</v>
      </c>
      <c r="G26" s="326">
        <v>1</v>
      </c>
      <c r="H26" s="326">
        <v>2</v>
      </c>
      <c r="I26" s="326">
        <v>5</v>
      </c>
      <c r="J26" s="326">
        <v>10</v>
      </c>
      <c r="K26" s="326">
        <v>18</v>
      </c>
      <c r="L26" s="326">
        <v>36</v>
      </c>
      <c r="M26" s="583">
        <v>178</v>
      </c>
      <c r="N26" s="584"/>
      <c r="O26" s="326">
        <v>33</v>
      </c>
      <c r="P26" s="326">
        <v>68</v>
      </c>
      <c r="Q26" s="326">
        <v>69</v>
      </c>
      <c r="R26" s="326">
        <v>25</v>
      </c>
      <c r="S26" s="326">
        <v>42</v>
      </c>
      <c r="T26" s="326">
        <v>13</v>
      </c>
      <c r="U26" s="326">
        <v>10841</v>
      </c>
      <c r="V26" s="585">
        <f t="shared" si="7"/>
        <v>43.4</v>
      </c>
      <c r="W26" s="559"/>
      <c r="X26" s="582">
        <v>48</v>
      </c>
      <c r="Y26" s="326">
        <v>39</v>
      </c>
      <c r="Z26" s="326">
        <v>40</v>
      </c>
      <c r="AA26" s="326">
        <v>40</v>
      </c>
      <c r="AB26" s="326">
        <v>30</v>
      </c>
      <c r="AC26" s="326">
        <v>24</v>
      </c>
      <c r="AD26" s="586">
        <v>29</v>
      </c>
      <c r="AE26" s="548">
        <f>SUM(AF26:AJ26)</f>
        <v>11</v>
      </c>
      <c r="AF26" s="326">
        <v>11</v>
      </c>
      <c r="AG26" s="326"/>
      <c r="AH26" s="326"/>
      <c r="AI26" s="326"/>
      <c r="AJ26" s="326"/>
      <c r="AK26" s="326">
        <v>1</v>
      </c>
      <c r="AL26" s="326">
        <v>1</v>
      </c>
      <c r="AM26" s="326"/>
      <c r="AN26" s="326">
        <v>2</v>
      </c>
      <c r="AO26" s="326">
        <v>2</v>
      </c>
      <c r="AP26" s="326">
        <v>1</v>
      </c>
      <c r="AQ26" s="586">
        <v>4</v>
      </c>
      <c r="AR26" s="533"/>
      <c r="AS26" s="533"/>
    </row>
    <row r="27" spans="1:45" ht="15" customHeight="1">
      <c r="A27" s="580"/>
      <c r="B27" s="102" t="s">
        <v>72</v>
      </c>
      <c r="C27" s="574" t="s">
        <v>66</v>
      </c>
      <c r="D27" s="575">
        <f t="shared" ref="D27:T27" si="10">SUM(D28:D32)</f>
        <v>225</v>
      </c>
      <c r="E27" s="289">
        <f t="shared" si="10"/>
        <v>9</v>
      </c>
      <c r="F27" s="289">
        <f t="shared" si="10"/>
        <v>241</v>
      </c>
      <c r="G27" s="289">
        <f t="shared" si="10"/>
        <v>5</v>
      </c>
      <c r="H27" s="289">
        <f t="shared" si="10"/>
        <v>10</v>
      </c>
      <c r="I27" s="289">
        <f t="shared" si="10"/>
        <v>8</v>
      </c>
      <c r="J27" s="289">
        <f t="shared" si="10"/>
        <v>8</v>
      </c>
      <c r="K27" s="289">
        <f t="shared" si="10"/>
        <v>14</v>
      </c>
      <c r="L27" s="289">
        <f t="shared" si="10"/>
        <v>47</v>
      </c>
      <c r="M27" s="297">
        <f t="shared" si="10"/>
        <v>133</v>
      </c>
      <c r="N27" s="576">
        <f t="shared" si="10"/>
        <v>0</v>
      </c>
      <c r="O27" s="289">
        <f t="shared" si="10"/>
        <v>31</v>
      </c>
      <c r="P27" s="289">
        <f t="shared" si="10"/>
        <v>75</v>
      </c>
      <c r="Q27" s="577">
        <f t="shared" si="10"/>
        <v>54</v>
      </c>
      <c r="R27" s="577">
        <f t="shared" si="10"/>
        <v>27</v>
      </c>
      <c r="S27" s="577">
        <f t="shared" si="10"/>
        <v>14</v>
      </c>
      <c r="T27" s="577">
        <f t="shared" si="10"/>
        <v>24</v>
      </c>
      <c r="U27" s="577">
        <f>SUM(U28:U32)</f>
        <v>9723</v>
      </c>
      <c r="V27" s="578">
        <f t="shared" si="7"/>
        <v>43.2</v>
      </c>
      <c r="W27" s="531"/>
      <c r="X27" s="587">
        <f t="shared" ref="X27:AQ27" si="11">SUM(X28:X32)</f>
        <v>43</v>
      </c>
      <c r="Y27" s="577">
        <f t="shared" si="11"/>
        <v>53</v>
      </c>
      <c r="Z27" s="577">
        <f t="shared" si="11"/>
        <v>47</v>
      </c>
      <c r="AA27" s="577">
        <f t="shared" si="11"/>
        <v>20</v>
      </c>
      <c r="AB27" s="577">
        <f t="shared" si="11"/>
        <v>20</v>
      </c>
      <c r="AC27" s="577">
        <f t="shared" si="11"/>
        <v>16</v>
      </c>
      <c r="AD27" s="588">
        <f t="shared" si="11"/>
        <v>26</v>
      </c>
      <c r="AE27" s="587">
        <f t="shared" si="11"/>
        <v>12</v>
      </c>
      <c r="AF27" s="577">
        <f t="shared" si="11"/>
        <v>9</v>
      </c>
      <c r="AG27" s="577">
        <f t="shared" si="11"/>
        <v>0</v>
      </c>
      <c r="AH27" s="577">
        <f t="shared" si="11"/>
        <v>1</v>
      </c>
      <c r="AI27" s="289">
        <f t="shared" si="11"/>
        <v>2</v>
      </c>
      <c r="AJ27" s="289">
        <f t="shared" si="11"/>
        <v>0</v>
      </c>
      <c r="AK27" s="289">
        <f t="shared" si="11"/>
        <v>1</v>
      </c>
      <c r="AL27" s="289">
        <f t="shared" si="11"/>
        <v>2</v>
      </c>
      <c r="AM27" s="289">
        <f t="shared" si="11"/>
        <v>1</v>
      </c>
      <c r="AN27" s="289">
        <f t="shared" si="11"/>
        <v>1</v>
      </c>
      <c r="AO27" s="289">
        <f t="shared" si="11"/>
        <v>2</v>
      </c>
      <c r="AP27" s="289">
        <f t="shared" si="11"/>
        <v>1</v>
      </c>
      <c r="AQ27" s="579">
        <f t="shared" si="11"/>
        <v>4</v>
      </c>
      <c r="AR27" s="533"/>
      <c r="AS27" s="533"/>
    </row>
    <row r="28" spans="1:45" ht="15" customHeight="1">
      <c r="A28" s="580"/>
      <c r="B28" s="102"/>
      <c r="C28" s="555" t="s">
        <v>154</v>
      </c>
      <c r="D28" s="548">
        <v>61</v>
      </c>
      <c r="E28" s="321"/>
      <c r="F28" s="321">
        <v>65</v>
      </c>
      <c r="G28" s="321">
        <v>1</v>
      </c>
      <c r="H28" s="321">
        <v>2</v>
      </c>
      <c r="I28" s="321">
        <v>3</v>
      </c>
      <c r="J28" s="321">
        <v>3</v>
      </c>
      <c r="K28" s="321">
        <v>3</v>
      </c>
      <c r="L28" s="321">
        <v>10</v>
      </c>
      <c r="M28" s="549">
        <v>39</v>
      </c>
      <c r="N28" s="550"/>
      <c r="O28" s="321">
        <v>5</v>
      </c>
      <c r="P28" s="321">
        <v>18</v>
      </c>
      <c r="Q28" s="321">
        <v>21</v>
      </c>
      <c r="R28" s="321">
        <v>8</v>
      </c>
      <c r="S28" s="321">
        <v>3</v>
      </c>
      <c r="T28" s="321">
        <v>6</v>
      </c>
      <c r="U28" s="321">
        <v>2731</v>
      </c>
      <c r="V28" s="551">
        <f t="shared" si="7"/>
        <v>44.8</v>
      </c>
      <c r="W28" s="559"/>
      <c r="X28" s="548">
        <v>13</v>
      </c>
      <c r="Y28" s="321">
        <v>12</v>
      </c>
      <c r="Z28" s="321">
        <v>15</v>
      </c>
      <c r="AA28" s="321">
        <v>3</v>
      </c>
      <c r="AB28" s="321">
        <v>6</v>
      </c>
      <c r="AC28" s="321">
        <v>4</v>
      </c>
      <c r="AD28" s="552">
        <v>8</v>
      </c>
      <c r="AE28" s="548">
        <f>SUM(AF28:AJ28)</f>
        <v>3</v>
      </c>
      <c r="AF28" s="321">
        <v>2</v>
      </c>
      <c r="AG28" s="321"/>
      <c r="AH28" s="321">
        <v>1</v>
      </c>
      <c r="AI28" s="321"/>
      <c r="AJ28" s="321"/>
      <c r="AK28" s="321"/>
      <c r="AL28" s="321">
        <v>1</v>
      </c>
      <c r="AM28" s="321">
        <v>1</v>
      </c>
      <c r="AN28" s="321"/>
      <c r="AO28" s="321"/>
      <c r="AP28" s="321"/>
      <c r="AQ28" s="552">
        <v>1</v>
      </c>
      <c r="AR28" s="533"/>
      <c r="AS28" s="533"/>
    </row>
    <row r="29" spans="1:45" ht="15" customHeight="1">
      <c r="A29" s="580"/>
      <c r="B29" s="102"/>
      <c r="C29" s="555" t="s">
        <v>155</v>
      </c>
      <c r="D29" s="548">
        <v>29</v>
      </c>
      <c r="E29" s="321"/>
      <c r="F29" s="321">
        <v>33</v>
      </c>
      <c r="G29" s="321">
        <v>1</v>
      </c>
      <c r="H29" s="321">
        <v>2</v>
      </c>
      <c r="I29" s="321"/>
      <c r="J29" s="321"/>
      <c r="K29" s="321">
        <v>2</v>
      </c>
      <c r="L29" s="321">
        <v>10</v>
      </c>
      <c r="M29" s="549">
        <v>14</v>
      </c>
      <c r="N29" s="550"/>
      <c r="O29" s="321">
        <v>8</v>
      </c>
      <c r="P29" s="321">
        <v>9</v>
      </c>
      <c r="Q29" s="321">
        <v>6</v>
      </c>
      <c r="R29" s="321">
        <v>2</v>
      </c>
      <c r="S29" s="321">
        <v>1</v>
      </c>
      <c r="T29" s="321">
        <v>3</v>
      </c>
      <c r="U29" s="321">
        <v>1170</v>
      </c>
      <c r="V29" s="551">
        <f t="shared" si="7"/>
        <v>40.299999999999997</v>
      </c>
      <c r="W29" s="559"/>
      <c r="X29" s="548">
        <v>7</v>
      </c>
      <c r="Y29" s="321">
        <v>7</v>
      </c>
      <c r="Z29" s="321">
        <v>4</v>
      </c>
      <c r="AA29" s="321">
        <v>2</v>
      </c>
      <c r="AB29" s="321">
        <v>2</v>
      </c>
      <c r="AC29" s="321">
        <v>2</v>
      </c>
      <c r="AD29" s="552">
        <v>5</v>
      </c>
      <c r="AE29" s="548">
        <f>SUM(AF29:AJ29)</f>
        <v>2</v>
      </c>
      <c r="AF29" s="321">
        <v>2</v>
      </c>
      <c r="AG29" s="321"/>
      <c r="AH29" s="321"/>
      <c r="AI29" s="321"/>
      <c r="AJ29" s="321"/>
      <c r="AK29" s="321"/>
      <c r="AL29" s="321"/>
      <c r="AM29" s="321"/>
      <c r="AN29" s="321"/>
      <c r="AO29" s="321">
        <v>2</v>
      </c>
      <c r="AP29" s="321"/>
      <c r="AQ29" s="552"/>
      <c r="AR29" s="533"/>
      <c r="AS29" s="533"/>
    </row>
    <row r="30" spans="1:45" ht="15" customHeight="1">
      <c r="A30" s="580"/>
      <c r="B30" s="102"/>
      <c r="C30" s="555" t="s">
        <v>156</v>
      </c>
      <c r="D30" s="548">
        <v>64</v>
      </c>
      <c r="E30" s="321"/>
      <c r="F30" s="321">
        <v>65</v>
      </c>
      <c r="G30" s="321">
        <v>1</v>
      </c>
      <c r="H30" s="321">
        <v>2</v>
      </c>
      <c r="I30" s="321">
        <v>3</v>
      </c>
      <c r="J30" s="321">
        <v>3</v>
      </c>
      <c r="K30" s="321">
        <v>3</v>
      </c>
      <c r="L30" s="321">
        <v>10</v>
      </c>
      <c r="M30" s="549">
        <v>42</v>
      </c>
      <c r="N30" s="550"/>
      <c r="O30" s="589">
        <v>6</v>
      </c>
      <c r="P30" s="321">
        <v>24</v>
      </c>
      <c r="Q30" s="321">
        <v>13</v>
      </c>
      <c r="R30" s="321">
        <v>9</v>
      </c>
      <c r="S30" s="321">
        <v>3</v>
      </c>
      <c r="T30" s="321">
        <v>9</v>
      </c>
      <c r="U30" s="321">
        <v>2768</v>
      </c>
      <c r="V30" s="551">
        <f t="shared" si="7"/>
        <v>43.3</v>
      </c>
      <c r="W30" s="559"/>
      <c r="X30" s="548">
        <v>8</v>
      </c>
      <c r="Y30" s="321">
        <v>13</v>
      </c>
      <c r="Z30" s="321">
        <v>17</v>
      </c>
      <c r="AA30" s="321">
        <v>10</v>
      </c>
      <c r="AB30" s="321">
        <v>3</v>
      </c>
      <c r="AC30" s="321">
        <v>5</v>
      </c>
      <c r="AD30" s="552">
        <v>8</v>
      </c>
      <c r="AE30" s="548">
        <f>SUM(AF30:AJ30)</f>
        <v>2</v>
      </c>
      <c r="AF30" s="321">
        <v>1</v>
      </c>
      <c r="AG30" s="321"/>
      <c r="AH30" s="321"/>
      <c r="AI30" s="321">
        <v>1</v>
      </c>
      <c r="AJ30" s="321"/>
      <c r="AK30" s="321"/>
      <c r="AL30" s="321"/>
      <c r="AM30" s="321"/>
      <c r="AN30" s="321">
        <v>1</v>
      </c>
      <c r="AO30" s="321"/>
      <c r="AP30" s="321"/>
      <c r="AQ30" s="552">
        <v>1</v>
      </c>
      <c r="AR30" s="533"/>
      <c r="AS30" s="533"/>
    </row>
    <row r="31" spans="1:45" ht="15" customHeight="1">
      <c r="A31" s="580"/>
      <c r="B31" s="102"/>
      <c r="C31" s="555" t="s">
        <v>157</v>
      </c>
      <c r="D31" s="548">
        <v>25</v>
      </c>
      <c r="E31" s="321">
        <v>3</v>
      </c>
      <c r="F31" s="321">
        <v>27</v>
      </c>
      <c r="G31" s="321">
        <v>1</v>
      </c>
      <c r="H31" s="321">
        <v>2</v>
      </c>
      <c r="I31" s="321"/>
      <c r="J31" s="321"/>
      <c r="K31" s="321">
        <v>2</v>
      </c>
      <c r="L31" s="321">
        <v>5</v>
      </c>
      <c r="M31" s="549">
        <v>15</v>
      </c>
      <c r="N31" s="550"/>
      <c r="O31" s="321">
        <v>4</v>
      </c>
      <c r="P31" s="321">
        <v>11</v>
      </c>
      <c r="Q31" s="321">
        <v>2</v>
      </c>
      <c r="R31" s="321">
        <v>0</v>
      </c>
      <c r="S31" s="321">
        <v>5</v>
      </c>
      <c r="T31" s="321">
        <v>3</v>
      </c>
      <c r="U31" s="321">
        <v>1087</v>
      </c>
      <c r="V31" s="551">
        <f t="shared" si="7"/>
        <v>43.5</v>
      </c>
      <c r="W31" s="559"/>
      <c r="X31" s="548">
        <v>7</v>
      </c>
      <c r="Y31" s="321">
        <v>7</v>
      </c>
      <c r="Z31" s="321">
        <v>4</v>
      </c>
      <c r="AA31" s="321">
        <v>1</v>
      </c>
      <c r="AB31" s="321">
        <v>1</v>
      </c>
      <c r="AC31" s="321">
        <v>3</v>
      </c>
      <c r="AD31" s="552">
        <v>2</v>
      </c>
      <c r="AE31" s="548">
        <f>SUM(AF31:AJ31)</f>
        <v>0</v>
      </c>
      <c r="AF31" s="321"/>
      <c r="AG31" s="321"/>
      <c r="AH31" s="321"/>
      <c r="AI31" s="321"/>
      <c r="AJ31" s="321"/>
      <c r="AK31" s="321"/>
      <c r="AL31" s="321"/>
      <c r="AM31" s="321"/>
      <c r="AN31" s="321"/>
      <c r="AO31" s="321"/>
      <c r="AP31" s="321"/>
      <c r="AQ31" s="552"/>
      <c r="AR31" s="533"/>
      <c r="AS31" s="533"/>
    </row>
    <row r="32" spans="1:45" ht="15" customHeight="1">
      <c r="A32" s="580"/>
      <c r="B32" s="158"/>
      <c r="C32" s="581" t="s">
        <v>158</v>
      </c>
      <c r="D32" s="582">
        <v>46</v>
      </c>
      <c r="E32" s="326">
        <v>6</v>
      </c>
      <c r="F32" s="326">
        <v>51</v>
      </c>
      <c r="G32" s="326">
        <v>1</v>
      </c>
      <c r="H32" s="326">
        <v>2</v>
      </c>
      <c r="I32" s="326">
        <v>2</v>
      </c>
      <c r="J32" s="326">
        <v>2</v>
      </c>
      <c r="K32" s="326">
        <v>4</v>
      </c>
      <c r="L32" s="326">
        <v>12</v>
      </c>
      <c r="M32" s="583">
        <v>23</v>
      </c>
      <c r="N32" s="584"/>
      <c r="O32" s="326">
        <v>8</v>
      </c>
      <c r="P32" s="326">
        <v>13</v>
      </c>
      <c r="Q32" s="326">
        <v>12</v>
      </c>
      <c r="R32" s="326">
        <v>8</v>
      </c>
      <c r="S32" s="326">
        <v>2</v>
      </c>
      <c r="T32" s="326">
        <v>3</v>
      </c>
      <c r="U32" s="326">
        <v>1967</v>
      </c>
      <c r="V32" s="585">
        <f t="shared" si="7"/>
        <v>42.8</v>
      </c>
      <c r="W32" s="559"/>
      <c r="X32" s="582">
        <v>8</v>
      </c>
      <c r="Y32" s="326">
        <v>14</v>
      </c>
      <c r="Z32" s="326">
        <v>7</v>
      </c>
      <c r="AA32" s="326">
        <v>4</v>
      </c>
      <c r="AB32" s="326">
        <v>8</v>
      </c>
      <c r="AC32" s="326">
        <v>2</v>
      </c>
      <c r="AD32" s="586">
        <v>3</v>
      </c>
      <c r="AE32" s="582">
        <f>SUM(AF32:AJ32)</f>
        <v>5</v>
      </c>
      <c r="AF32" s="326">
        <v>4</v>
      </c>
      <c r="AG32" s="326"/>
      <c r="AH32" s="326"/>
      <c r="AI32" s="326">
        <v>1</v>
      </c>
      <c r="AJ32" s="326"/>
      <c r="AK32" s="326">
        <v>1</v>
      </c>
      <c r="AL32" s="326">
        <v>1</v>
      </c>
      <c r="AM32" s="326"/>
      <c r="AN32" s="326"/>
      <c r="AO32" s="326"/>
      <c r="AP32" s="326">
        <v>1</v>
      </c>
      <c r="AQ32" s="586">
        <v>2</v>
      </c>
      <c r="AR32" s="533"/>
      <c r="AS32" s="533"/>
    </row>
    <row r="33" spans="1:45" ht="15" customHeight="1">
      <c r="A33" s="580"/>
      <c r="B33" s="590" t="s">
        <v>239</v>
      </c>
      <c r="C33" s="574" t="s">
        <v>66</v>
      </c>
      <c r="D33" s="575">
        <f>SUM(D34:D36)</f>
        <v>633</v>
      </c>
      <c r="E33" s="289">
        <f t="shared" ref="E33:AQ33" si="12">SUM(E34:E36)</f>
        <v>18</v>
      </c>
      <c r="F33" s="289">
        <f t="shared" si="12"/>
        <v>683</v>
      </c>
      <c r="G33" s="289">
        <f t="shared" si="12"/>
        <v>3</v>
      </c>
      <c r="H33" s="289">
        <f t="shared" si="12"/>
        <v>7</v>
      </c>
      <c r="I33" s="289">
        <f t="shared" si="12"/>
        <v>23</v>
      </c>
      <c r="J33" s="289">
        <f t="shared" si="12"/>
        <v>24</v>
      </c>
      <c r="K33" s="289">
        <f t="shared" si="12"/>
        <v>47</v>
      </c>
      <c r="L33" s="289">
        <f t="shared" si="12"/>
        <v>94</v>
      </c>
      <c r="M33" s="297">
        <f t="shared" si="12"/>
        <v>435</v>
      </c>
      <c r="N33" s="576">
        <f t="shared" si="12"/>
        <v>0</v>
      </c>
      <c r="O33" s="289">
        <f t="shared" si="12"/>
        <v>50</v>
      </c>
      <c r="P33" s="289">
        <f t="shared" si="12"/>
        <v>131</v>
      </c>
      <c r="Q33" s="289">
        <f t="shared" si="12"/>
        <v>185</v>
      </c>
      <c r="R33" s="289">
        <f t="shared" si="12"/>
        <v>77</v>
      </c>
      <c r="S33" s="289">
        <f t="shared" si="12"/>
        <v>71</v>
      </c>
      <c r="T33" s="289">
        <f t="shared" si="12"/>
        <v>119</v>
      </c>
      <c r="U33" s="289">
        <f t="shared" si="12"/>
        <v>29875</v>
      </c>
      <c r="V33" s="591">
        <f>ROUND(U33/D33,1)</f>
        <v>47.2</v>
      </c>
      <c r="W33" s="531"/>
      <c r="X33" s="575">
        <f t="shared" si="12"/>
        <v>114</v>
      </c>
      <c r="Y33" s="289">
        <f t="shared" si="12"/>
        <v>92</v>
      </c>
      <c r="Z33" s="289">
        <f t="shared" si="12"/>
        <v>108</v>
      </c>
      <c r="AA33" s="289">
        <f t="shared" si="12"/>
        <v>89</v>
      </c>
      <c r="AB33" s="289">
        <f t="shared" si="12"/>
        <v>90</v>
      </c>
      <c r="AC33" s="289">
        <f t="shared" si="12"/>
        <v>53</v>
      </c>
      <c r="AD33" s="579">
        <f t="shared" si="12"/>
        <v>87</v>
      </c>
      <c r="AE33" s="575">
        <f t="shared" si="12"/>
        <v>43</v>
      </c>
      <c r="AF33" s="289">
        <f t="shared" si="12"/>
        <v>43</v>
      </c>
      <c r="AG33" s="289">
        <f t="shared" si="12"/>
        <v>0</v>
      </c>
      <c r="AH33" s="289">
        <f t="shared" si="12"/>
        <v>0</v>
      </c>
      <c r="AI33" s="289">
        <f t="shared" si="12"/>
        <v>0</v>
      </c>
      <c r="AJ33" s="289">
        <f t="shared" si="12"/>
        <v>0</v>
      </c>
      <c r="AK33" s="289">
        <f t="shared" si="12"/>
        <v>2</v>
      </c>
      <c r="AL33" s="289">
        <f t="shared" si="12"/>
        <v>4</v>
      </c>
      <c r="AM33" s="289">
        <f t="shared" si="12"/>
        <v>5</v>
      </c>
      <c r="AN33" s="289">
        <f t="shared" si="12"/>
        <v>6</v>
      </c>
      <c r="AO33" s="289">
        <f t="shared" si="12"/>
        <v>3</v>
      </c>
      <c r="AP33" s="289">
        <f t="shared" si="12"/>
        <v>4</v>
      </c>
      <c r="AQ33" s="579">
        <f t="shared" si="12"/>
        <v>19</v>
      </c>
      <c r="AR33" s="533"/>
      <c r="AS33" s="533"/>
    </row>
    <row r="34" spans="1:45" ht="15" customHeight="1">
      <c r="A34" s="580"/>
      <c r="B34" s="592"/>
      <c r="C34" s="593" t="s">
        <v>79</v>
      </c>
      <c r="D34" s="544">
        <v>270</v>
      </c>
      <c r="E34" s="274">
        <v>4</v>
      </c>
      <c r="F34" s="321">
        <v>310</v>
      </c>
      <c r="G34" s="274">
        <v>1</v>
      </c>
      <c r="H34" s="274">
        <v>3</v>
      </c>
      <c r="I34" s="274">
        <v>13</v>
      </c>
      <c r="J34" s="274">
        <v>14</v>
      </c>
      <c r="K34" s="274">
        <v>21</v>
      </c>
      <c r="L34" s="274">
        <v>34</v>
      </c>
      <c r="M34" s="275">
        <v>184</v>
      </c>
      <c r="N34" s="545"/>
      <c r="O34" s="274">
        <v>31</v>
      </c>
      <c r="P34" s="274">
        <v>56</v>
      </c>
      <c r="Q34" s="274">
        <v>82</v>
      </c>
      <c r="R34" s="274">
        <v>32</v>
      </c>
      <c r="S34" s="274">
        <v>28</v>
      </c>
      <c r="T34" s="274">
        <v>41</v>
      </c>
      <c r="U34" s="274">
        <v>12326</v>
      </c>
      <c r="V34" s="546">
        <f t="shared" si="7"/>
        <v>45.7</v>
      </c>
      <c r="W34" s="531"/>
      <c r="X34" s="544">
        <v>50</v>
      </c>
      <c r="Y34" s="274">
        <v>32</v>
      </c>
      <c r="Z34" s="274">
        <v>49</v>
      </c>
      <c r="AA34" s="274">
        <v>34</v>
      </c>
      <c r="AB34" s="274">
        <v>44</v>
      </c>
      <c r="AC34" s="274">
        <v>24</v>
      </c>
      <c r="AD34" s="547">
        <v>37</v>
      </c>
      <c r="AE34" s="544">
        <f t="shared" ref="AE34:AE54" si="13">SUM(AF34:AJ34)</f>
        <v>23</v>
      </c>
      <c r="AF34" s="274">
        <v>23</v>
      </c>
      <c r="AG34" s="274"/>
      <c r="AH34" s="274"/>
      <c r="AI34" s="274"/>
      <c r="AJ34" s="274"/>
      <c r="AK34" s="274">
        <v>2</v>
      </c>
      <c r="AL34" s="274">
        <v>2</v>
      </c>
      <c r="AM34" s="274">
        <v>3</v>
      </c>
      <c r="AN34" s="274">
        <v>3</v>
      </c>
      <c r="AO34" s="274">
        <v>1</v>
      </c>
      <c r="AP34" s="274">
        <v>1</v>
      </c>
      <c r="AQ34" s="547">
        <v>11</v>
      </c>
      <c r="AR34" s="533"/>
      <c r="AS34" s="533"/>
    </row>
    <row r="35" spans="1:45" ht="15" customHeight="1">
      <c r="A35" s="580"/>
      <c r="B35" s="592"/>
      <c r="C35" s="593" t="s">
        <v>80</v>
      </c>
      <c r="D35" s="544">
        <v>178</v>
      </c>
      <c r="E35" s="274">
        <v>4</v>
      </c>
      <c r="F35" s="321">
        <v>185</v>
      </c>
      <c r="G35" s="274">
        <v>1</v>
      </c>
      <c r="H35" s="274">
        <v>2</v>
      </c>
      <c r="I35" s="274">
        <v>5</v>
      </c>
      <c r="J35" s="274">
        <v>5</v>
      </c>
      <c r="K35" s="274">
        <v>12</v>
      </c>
      <c r="L35" s="274">
        <v>27</v>
      </c>
      <c r="M35" s="275">
        <v>126</v>
      </c>
      <c r="N35" s="545"/>
      <c r="O35" s="274">
        <v>5</v>
      </c>
      <c r="P35" s="274">
        <v>41</v>
      </c>
      <c r="Q35" s="274">
        <v>56</v>
      </c>
      <c r="R35" s="274">
        <v>24</v>
      </c>
      <c r="S35" s="274">
        <v>20</v>
      </c>
      <c r="T35" s="274">
        <v>32</v>
      </c>
      <c r="U35" s="274">
        <v>8434</v>
      </c>
      <c r="V35" s="546">
        <f t="shared" si="7"/>
        <v>47.4</v>
      </c>
      <c r="W35" s="531"/>
      <c r="X35" s="544">
        <v>30</v>
      </c>
      <c r="Y35" s="274">
        <v>24</v>
      </c>
      <c r="Z35" s="274">
        <v>24</v>
      </c>
      <c r="AA35" s="274">
        <v>35</v>
      </c>
      <c r="AB35" s="274">
        <v>25</v>
      </c>
      <c r="AC35" s="274">
        <v>15</v>
      </c>
      <c r="AD35" s="547">
        <v>25</v>
      </c>
      <c r="AE35" s="544">
        <f t="shared" si="13"/>
        <v>12</v>
      </c>
      <c r="AF35" s="274">
        <v>12</v>
      </c>
      <c r="AG35" s="274"/>
      <c r="AH35" s="274"/>
      <c r="AI35" s="274"/>
      <c r="AJ35" s="274"/>
      <c r="AK35" s="274"/>
      <c r="AL35" s="274">
        <v>1</v>
      </c>
      <c r="AM35" s="274">
        <v>1</v>
      </c>
      <c r="AN35" s="274">
        <v>1</v>
      </c>
      <c r="AO35" s="274">
        <v>2</v>
      </c>
      <c r="AP35" s="274">
        <v>2</v>
      </c>
      <c r="AQ35" s="547">
        <v>5</v>
      </c>
      <c r="AR35" s="533"/>
      <c r="AS35" s="533"/>
    </row>
    <row r="36" spans="1:45" ht="15" customHeight="1">
      <c r="A36" s="580"/>
      <c r="B36" s="594"/>
      <c r="C36" s="595" t="s">
        <v>81</v>
      </c>
      <c r="D36" s="596">
        <v>185</v>
      </c>
      <c r="E36" s="302">
        <v>10</v>
      </c>
      <c r="F36" s="326">
        <v>188</v>
      </c>
      <c r="G36" s="302">
        <v>1</v>
      </c>
      <c r="H36" s="302">
        <v>2</v>
      </c>
      <c r="I36" s="302">
        <v>5</v>
      </c>
      <c r="J36" s="302">
        <v>5</v>
      </c>
      <c r="K36" s="302">
        <v>14</v>
      </c>
      <c r="L36" s="302">
        <v>33</v>
      </c>
      <c r="M36" s="304">
        <v>125</v>
      </c>
      <c r="N36" s="597"/>
      <c r="O36" s="302">
        <v>14</v>
      </c>
      <c r="P36" s="302">
        <v>34</v>
      </c>
      <c r="Q36" s="302">
        <v>47</v>
      </c>
      <c r="R36" s="302">
        <v>21</v>
      </c>
      <c r="S36" s="302">
        <v>23</v>
      </c>
      <c r="T36" s="302">
        <v>46</v>
      </c>
      <c r="U36" s="302">
        <v>9115</v>
      </c>
      <c r="V36" s="598">
        <f t="shared" si="7"/>
        <v>49.3</v>
      </c>
      <c r="W36" s="531"/>
      <c r="X36" s="596">
        <v>34</v>
      </c>
      <c r="Y36" s="302">
        <v>36</v>
      </c>
      <c r="Z36" s="302">
        <v>35</v>
      </c>
      <c r="AA36" s="302">
        <v>20</v>
      </c>
      <c r="AB36" s="302">
        <v>21</v>
      </c>
      <c r="AC36" s="302">
        <v>14</v>
      </c>
      <c r="AD36" s="599">
        <v>25</v>
      </c>
      <c r="AE36" s="301">
        <f t="shared" si="13"/>
        <v>8</v>
      </c>
      <c r="AF36" s="302">
        <v>8</v>
      </c>
      <c r="AG36" s="302"/>
      <c r="AH36" s="302"/>
      <c r="AI36" s="302"/>
      <c r="AJ36" s="302"/>
      <c r="AK36" s="302"/>
      <c r="AL36" s="302">
        <v>1</v>
      </c>
      <c r="AM36" s="302">
        <v>1</v>
      </c>
      <c r="AN36" s="302">
        <v>2</v>
      </c>
      <c r="AO36" s="302"/>
      <c r="AP36" s="302">
        <v>1</v>
      </c>
      <c r="AQ36" s="599">
        <v>3</v>
      </c>
      <c r="AR36" s="533"/>
      <c r="AS36" s="533"/>
    </row>
    <row r="37" spans="1:45" ht="15" customHeight="1">
      <c r="A37" s="580"/>
      <c r="B37" s="310" t="s">
        <v>160</v>
      </c>
      <c r="C37" s="600" t="s">
        <v>66</v>
      </c>
      <c r="D37" s="265">
        <f t="shared" ref="D37:U37" si="14">SUM(D38:D39)</f>
        <v>492</v>
      </c>
      <c r="E37" s="291">
        <f t="shared" si="14"/>
        <v>13</v>
      </c>
      <c r="F37" s="291">
        <f t="shared" si="14"/>
        <v>553</v>
      </c>
      <c r="G37" s="291">
        <f t="shared" si="14"/>
        <v>2</v>
      </c>
      <c r="H37" s="291">
        <f t="shared" si="14"/>
        <v>8</v>
      </c>
      <c r="I37" s="291">
        <f t="shared" si="14"/>
        <v>20</v>
      </c>
      <c r="J37" s="291">
        <f t="shared" si="14"/>
        <v>20</v>
      </c>
      <c r="K37" s="291">
        <f t="shared" si="14"/>
        <v>24</v>
      </c>
      <c r="L37" s="291">
        <f t="shared" si="14"/>
        <v>59</v>
      </c>
      <c r="M37" s="287">
        <f t="shared" si="14"/>
        <v>359</v>
      </c>
      <c r="N37" s="601">
        <f t="shared" si="14"/>
        <v>1</v>
      </c>
      <c r="O37" s="291">
        <f t="shared" si="14"/>
        <v>42</v>
      </c>
      <c r="P37" s="291">
        <f t="shared" si="14"/>
        <v>104</v>
      </c>
      <c r="Q37" s="291">
        <f t="shared" si="14"/>
        <v>148</v>
      </c>
      <c r="R37" s="291">
        <f t="shared" si="14"/>
        <v>56</v>
      </c>
      <c r="S37" s="291">
        <f t="shared" si="14"/>
        <v>67</v>
      </c>
      <c r="T37" s="291">
        <f t="shared" si="14"/>
        <v>74</v>
      </c>
      <c r="U37" s="291">
        <f t="shared" si="14"/>
        <v>22801</v>
      </c>
      <c r="V37" s="591">
        <f t="shared" si="7"/>
        <v>46.3</v>
      </c>
      <c r="W37" s="531"/>
      <c r="X37" s="265">
        <f t="shared" ref="X37:AD37" si="15">SUM(X38:X39)</f>
        <v>94</v>
      </c>
      <c r="Y37" s="291">
        <f t="shared" si="15"/>
        <v>84</v>
      </c>
      <c r="Z37" s="291">
        <f t="shared" si="15"/>
        <v>83</v>
      </c>
      <c r="AA37" s="291">
        <f t="shared" si="15"/>
        <v>67</v>
      </c>
      <c r="AB37" s="291">
        <f t="shared" si="15"/>
        <v>59</v>
      </c>
      <c r="AC37" s="291">
        <f t="shared" si="15"/>
        <v>30</v>
      </c>
      <c r="AD37" s="602">
        <f t="shared" si="15"/>
        <v>75</v>
      </c>
      <c r="AE37" s="265">
        <f t="shared" si="13"/>
        <v>19</v>
      </c>
      <c r="AF37" s="291">
        <f t="shared" ref="AF37:AQ37" si="16">SUM(AF38:AF39)</f>
        <v>14</v>
      </c>
      <c r="AG37" s="291">
        <f t="shared" si="16"/>
        <v>0</v>
      </c>
      <c r="AH37" s="291">
        <f t="shared" si="16"/>
        <v>2</v>
      </c>
      <c r="AI37" s="291">
        <f t="shared" si="16"/>
        <v>3</v>
      </c>
      <c r="AJ37" s="291">
        <f t="shared" si="16"/>
        <v>0</v>
      </c>
      <c r="AK37" s="291">
        <f t="shared" si="16"/>
        <v>1</v>
      </c>
      <c r="AL37" s="291">
        <f t="shared" si="16"/>
        <v>0</v>
      </c>
      <c r="AM37" s="291">
        <f t="shared" si="16"/>
        <v>4</v>
      </c>
      <c r="AN37" s="291">
        <f t="shared" si="16"/>
        <v>6</v>
      </c>
      <c r="AO37" s="291">
        <f t="shared" si="16"/>
        <v>0</v>
      </c>
      <c r="AP37" s="291">
        <f t="shared" si="16"/>
        <v>1</v>
      </c>
      <c r="AQ37" s="602">
        <f t="shared" si="16"/>
        <v>7</v>
      </c>
      <c r="AR37" s="533"/>
      <c r="AS37" s="533"/>
    </row>
    <row r="38" spans="1:45" ht="15" customHeight="1">
      <c r="A38" s="580"/>
      <c r="B38" s="294"/>
      <c r="C38" s="593" t="s">
        <v>83</v>
      </c>
      <c r="D38" s="544">
        <v>391</v>
      </c>
      <c r="E38" s="274">
        <v>13</v>
      </c>
      <c r="F38" s="321">
        <v>451</v>
      </c>
      <c r="G38" s="274">
        <v>1</v>
      </c>
      <c r="H38" s="274">
        <v>6</v>
      </c>
      <c r="I38" s="274">
        <v>13</v>
      </c>
      <c r="J38" s="274">
        <v>13</v>
      </c>
      <c r="K38" s="274">
        <v>17</v>
      </c>
      <c r="L38" s="274">
        <v>45</v>
      </c>
      <c r="M38" s="275">
        <v>296</v>
      </c>
      <c r="N38" s="545">
        <v>1</v>
      </c>
      <c r="O38" s="274">
        <v>31</v>
      </c>
      <c r="P38" s="274">
        <v>81</v>
      </c>
      <c r="Q38" s="274">
        <v>119</v>
      </c>
      <c r="R38" s="274">
        <v>43</v>
      </c>
      <c r="S38" s="274">
        <v>55</v>
      </c>
      <c r="T38" s="274">
        <v>61</v>
      </c>
      <c r="U38" s="274">
        <v>18252</v>
      </c>
      <c r="V38" s="546">
        <f t="shared" si="7"/>
        <v>46.7</v>
      </c>
      <c r="W38" s="531"/>
      <c r="X38" s="544">
        <v>74</v>
      </c>
      <c r="Y38" s="274">
        <v>61</v>
      </c>
      <c r="Z38" s="274">
        <v>68</v>
      </c>
      <c r="AA38" s="274">
        <v>53</v>
      </c>
      <c r="AB38" s="274">
        <v>46</v>
      </c>
      <c r="AC38" s="274">
        <v>26</v>
      </c>
      <c r="AD38" s="547">
        <v>63</v>
      </c>
      <c r="AE38" s="544">
        <f t="shared" si="13"/>
        <v>16</v>
      </c>
      <c r="AF38" s="274">
        <v>11</v>
      </c>
      <c r="AG38" s="274"/>
      <c r="AH38" s="274">
        <v>2</v>
      </c>
      <c r="AI38" s="274">
        <v>3</v>
      </c>
      <c r="AJ38" s="274"/>
      <c r="AK38" s="274"/>
      <c r="AL38" s="274"/>
      <c r="AM38" s="274">
        <v>4</v>
      </c>
      <c r="AN38" s="274">
        <v>5</v>
      </c>
      <c r="AO38" s="274"/>
      <c r="AP38" s="274"/>
      <c r="AQ38" s="547">
        <v>7</v>
      </c>
      <c r="AR38" s="533"/>
      <c r="AS38" s="533"/>
    </row>
    <row r="39" spans="1:45" ht="15" customHeight="1">
      <c r="A39" s="580"/>
      <c r="B39" s="295"/>
      <c r="C39" s="603" t="s">
        <v>161</v>
      </c>
      <c r="D39" s="563">
        <v>101</v>
      </c>
      <c r="E39" s="316">
        <v>0</v>
      </c>
      <c r="F39" s="557">
        <v>102</v>
      </c>
      <c r="G39" s="316">
        <v>1</v>
      </c>
      <c r="H39" s="316">
        <v>2</v>
      </c>
      <c r="I39" s="316">
        <v>7</v>
      </c>
      <c r="J39" s="316">
        <v>7</v>
      </c>
      <c r="K39" s="316">
        <v>7</v>
      </c>
      <c r="L39" s="316">
        <v>14</v>
      </c>
      <c r="M39" s="318">
        <v>63</v>
      </c>
      <c r="N39" s="604"/>
      <c r="O39" s="316">
        <v>11</v>
      </c>
      <c r="P39" s="316">
        <v>23</v>
      </c>
      <c r="Q39" s="316">
        <v>29</v>
      </c>
      <c r="R39" s="316">
        <v>13</v>
      </c>
      <c r="S39" s="316">
        <v>12</v>
      </c>
      <c r="T39" s="316">
        <v>13</v>
      </c>
      <c r="U39" s="316">
        <v>4549</v>
      </c>
      <c r="V39" s="564">
        <f t="shared" si="7"/>
        <v>45</v>
      </c>
      <c r="W39" s="531"/>
      <c r="X39" s="563">
        <v>20</v>
      </c>
      <c r="Y39" s="316">
        <v>23</v>
      </c>
      <c r="Z39" s="316">
        <v>15</v>
      </c>
      <c r="AA39" s="316">
        <v>14</v>
      </c>
      <c r="AB39" s="316">
        <v>13</v>
      </c>
      <c r="AC39" s="316">
        <v>4</v>
      </c>
      <c r="AD39" s="605">
        <v>12</v>
      </c>
      <c r="AE39" s="544">
        <f t="shared" si="13"/>
        <v>3</v>
      </c>
      <c r="AF39" s="316">
        <v>3</v>
      </c>
      <c r="AG39" s="316"/>
      <c r="AH39" s="316"/>
      <c r="AI39" s="316"/>
      <c r="AJ39" s="316"/>
      <c r="AK39" s="316">
        <v>1</v>
      </c>
      <c r="AL39" s="316"/>
      <c r="AM39" s="316"/>
      <c r="AN39" s="316">
        <v>1</v>
      </c>
      <c r="AO39" s="316"/>
      <c r="AP39" s="316">
        <v>1</v>
      </c>
      <c r="AQ39" s="605"/>
      <c r="AR39" s="533"/>
      <c r="AS39" s="533"/>
    </row>
    <row r="40" spans="1:45" ht="15" customHeight="1">
      <c r="A40" s="580"/>
      <c r="B40" s="310" t="s">
        <v>162</v>
      </c>
      <c r="C40" s="574" t="s">
        <v>66</v>
      </c>
      <c r="D40" s="575">
        <f t="shared" ref="D40:U40" si="17">SUM(D41:D44)</f>
        <v>731</v>
      </c>
      <c r="E40" s="289">
        <f t="shared" si="17"/>
        <v>42</v>
      </c>
      <c r="F40" s="289">
        <f t="shared" si="17"/>
        <v>810</v>
      </c>
      <c r="G40" s="289">
        <f t="shared" si="17"/>
        <v>4</v>
      </c>
      <c r="H40" s="289">
        <f t="shared" si="17"/>
        <v>8</v>
      </c>
      <c r="I40" s="289">
        <f t="shared" si="17"/>
        <v>24</v>
      </c>
      <c r="J40" s="289">
        <f t="shared" si="17"/>
        <v>25</v>
      </c>
      <c r="K40" s="289">
        <f t="shared" si="17"/>
        <v>16</v>
      </c>
      <c r="L40" s="289">
        <f t="shared" si="17"/>
        <v>92</v>
      </c>
      <c r="M40" s="297">
        <f t="shared" si="17"/>
        <v>562</v>
      </c>
      <c r="N40" s="576">
        <f t="shared" si="17"/>
        <v>0</v>
      </c>
      <c r="O40" s="289">
        <f t="shared" si="17"/>
        <v>74</v>
      </c>
      <c r="P40" s="289">
        <f t="shared" si="17"/>
        <v>164</v>
      </c>
      <c r="Q40" s="289">
        <f t="shared" si="17"/>
        <v>179</v>
      </c>
      <c r="R40" s="289">
        <f t="shared" si="17"/>
        <v>118</v>
      </c>
      <c r="S40" s="289">
        <f t="shared" si="17"/>
        <v>102</v>
      </c>
      <c r="T40" s="289">
        <f t="shared" si="17"/>
        <v>94</v>
      </c>
      <c r="U40" s="289">
        <f t="shared" si="17"/>
        <v>33420</v>
      </c>
      <c r="V40" s="578">
        <f t="shared" si="7"/>
        <v>45.7</v>
      </c>
      <c r="W40" s="531"/>
      <c r="X40" s="575">
        <f t="shared" ref="X40:AD40" si="18">SUM(X41:X44)</f>
        <v>151</v>
      </c>
      <c r="Y40" s="289">
        <f t="shared" si="18"/>
        <v>109</v>
      </c>
      <c r="Z40" s="289">
        <f t="shared" si="18"/>
        <v>95</v>
      </c>
      <c r="AA40" s="289">
        <f t="shared" si="18"/>
        <v>83</v>
      </c>
      <c r="AB40" s="289">
        <f t="shared" si="18"/>
        <v>112</v>
      </c>
      <c r="AC40" s="289">
        <f t="shared" si="18"/>
        <v>70</v>
      </c>
      <c r="AD40" s="579">
        <f t="shared" si="18"/>
        <v>111</v>
      </c>
      <c r="AE40" s="575">
        <f t="shared" si="13"/>
        <v>23</v>
      </c>
      <c r="AF40" s="289">
        <f t="shared" ref="AF40:AQ40" si="19">SUM(AF41:AF44)</f>
        <v>20</v>
      </c>
      <c r="AG40" s="289">
        <f t="shared" si="19"/>
        <v>0</v>
      </c>
      <c r="AH40" s="289">
        <f t="shared" si="19"/>
        <v>1</v>
      </c>
      <c r="AI40" s="289">
        <f t="shared" si="19"/>
        <v>2</v>
      </c>
      <c r="AJ40" s="289">
        <f t="shared" si="19"/>
        <v>0</v>
      </c>
      <c r="AK40" s="289">
        <f t="shared" si="19"/>
        <v>4</v>
      </c>
      <c r="AL40" s="289">
        <f t="shared" si="19"/>
        <v>1</v>
      </c>
      <c r="AM40" s="289">
        <f t="shared" si="19"/>
        <v>1</v>
      </c>
      <c r="AN40" s="289">
        <f t="shared" si="19"/>
        <v>3</v>
      </c>
      <c r="AO40" s="289">
        <f t="shared" si="19"/>
        <v>2</v>
      </c>
      <c r="AP40" s="289">
        <f t="shared" si="19"/>
        <v>6</v>
      </c>
      <c r="AQ40" s="579">
        <f t="shared" si="19"/>
        <v>6</v>
      </c>
      <c r="AR40" s="533"/>
      <c r="AS40" s="533"/>
    </row>
    <row r="41" spans="1:45" ht="15" customHeight="1">
      <c r="A41" s="580"/>
      <c r="B41" s="88"/>
      <c r="C41" s="593" t="s">
        <v>86</v>
      </c>
      <c r="D41" s="544">
        <v>187</v>
      </c>
      <c r="E41" s="274">
        <v>5</v>
      </c>
      <c r="F41" s="321">
        <v>220</v>
      </c>
      <c r="G41" s="274">
        <v>1</v>
      </c>
      <c r="H41" s="274">
        <v>2</v>
      </c>
      <c r="I41" s="274">
        <v>6</v>
      </c>
      <c r="J41" s="274">
        <v>7</v>
      </c>
      <c r="K41" s="274">
        <v>7</v>
      </c>
      <c r="L41" s="274">
        <v>27</v>
      </c>
      <c r="M41" s="275">
        <v>137</v>
      </c>
      <c r="N41" s="545"/>
      <c r="O41" s="274">
        <v>19</v>
      </c>
      <c r="P41" s="274">
        <v>42</v>
      </c>
      <c r="Q41" s="274">
        <v>58</v>
      </c>
      <c r="R41" s="274">
        <v>31</v>
      </c>
      <c r="S41" s="274">
        <v>20</v>
      </c>
      <c r="T41" s="274">
        <v>17</v>
      </c>
      <c r="U41" s="274">
        <v>8318</v>
      </c>
      <c r="V41" s="546">
        <f t="shared" si="7"/>
        <v>44.5</v>
      </c>
      <c r="W41" s="531"/>
      <c r="X41" s="544">
        <v>38</v>
      </c>
      <c r="Y41" s="274">
        <v>22</v>
      </c>
      <c r="Z41" s="274">
        <v>26</v>
      </c>
      <c r="AA41" s="274">
        <v>24</v>
      </c>
      <c r="AB41" s="274">
        <v>30</v>
      </c>
      <c r="AC41" s="274">
        <v>20</v>
      </c>
      <c r="AD41" s="547">
        <v>27</v>
      </c>
      <c r="AE41" s="544">
        <f t="shared" si="13"/>
        <v>6</v>
      </c>
      <c r="AF41" s="274">
        <v>6</v>
      </c>
      <c r="AG41" s="274"/>
      <c r="AH41" s="274"/>
      <c r="AI41" s="274"/>
      <c r="AJ41" s="274"/>
      <c r="AK41" s="274"/>
      <c r="AL41" s="274">
        <v>1</v>
      </c>
      <c r="AM41" s="274"/>
      <c r="AN41" s="274">
        <v>1</v>
      </c>
      <c r="AO41" s="274">
        <v>1</v>
      </c>
      <c r="AP41" s="274">
        <v>1</v>
      </c>
      <c r="AQ41" s="547">
        <v>2</v>
      </c>
      <c r="AR41" s="533"/>
      <c r="AS41" s="533"/>
    </row>
    <row r="42" spans="1:45" ht="15" customHeight="1">
      <c r="A42" s="580"/>
      <c r="B42" s="88"/>
      <c r="C42" s="593" t="s">
        <v>87</v>
      </c>
      <c r="D42" s="544">
        <v>262</v>
      </c>
      <c r="E42" s="274">
        <v>14</v>
      </c>
      <c r="F42" s="321">
        <v>300</v>
      </c>
      <c r="G42" s="274">
        <v>1</v>
      </c>
      <c r="H42" s="274">
        <v>2</v>
      </c>
      <c r="I42" s="274">
        <v>7</v>
      </c>
      <c r="J42" s="274">
        <v>7</v>
      </c>
      <c r="K42" s="274">
        <v>7</v>
      </c>
      <c r="L42" s="274">
        <v>43</v>
      </c>
      <c r="M42" s="275">
        <v>195</v>
      </c>
      <c r="N42" s="545"/>
      <c r="O42" s="274">
        <v>24</v>
      </c>
      <c r="P42" s="274">
        <v>59</v>
      </c>
      <c r="Q42" s="274">
        <v>55</v>
      </c>
      <c r="R42" s="274">
        <v>41</v>
      </c>
      <c r="S42" s="274">
        <v>51</v>
      </c>
      <c r="T42" s="274">
        <v>32</v>
      </c>
      <c r="U42" s="274">
        <v>12108</v>
      </c>
      <c r="V42" s="546">
        <f t="shared" si="7"/>
        <v>46.2</v>
      </c>
      <c r="W42" s="531"/>
      <c r="X42" s="544">
        <v>52</v>
      </c>
      <c r="Y42" s="274">
        <v>45</v>
      </c>
      <c r="Z42" s="274">
        <v>41</v>
      </c>
      <c r="AA42" s="274">
        <v>25</v>
      </c>
      <c r="AB42" s="274">
        <v>41</v>
      </c>
      <c r="AC42" s="274">
        <v>21</v>
      </c>
      <c r="AD42" s="547">
        <v>37</v>
      </c>
      <c r="AE42" s="544">
        <f t="shared" si="13"/>
        <v>7</v>
      </c>
      <c r="AF42" s="274">
        <v>4</v>
      </c>
      <c r="AG42" s="274"/>
      <c r="AH42" s="274">
        <v>1</v>
      </c>
      <c r="AI42" s="274">
        <v>2</v>
      </c>
      <c r="AJ42" s="274"/>
      <c r="AK42" s="274">
        <v>2</v>
      </c>
      <c r="AL42" s="274"/>
      <c r="AM42" s="274">
        <v>1</v>
      </c>
      <c r="AN42" s="274">
        <v>2</v>
      </c>
      <c r="AO42" s="274"/>
      <c r="AP42" s="274"/>
      <c r="AQ42" s="547">
        <v>2</v>
      </c>
      <c r="AR42" s="533"/>
      <c r="AS42" s="533"/>
    </row>
    <row r="43" spans="1:45" ht="15" customHeight="1">
      <c r="A43" s="580"/>
      <c r="B43" s="88"/>
      <c r="C43" s="593" t="s">
        <v>164</v>
      </c>
      <c r="D43" s="544">
        <v>237</v>
      </c>
      <c r="E43" s="274">
        <v>23</v>
      </c>
      <c r="F43" s="321">
        <v>240</v>
      </c>
      <c r="G43" s="274">
        <v>1</v>
      </c>
      <c r="H43" s="274">
        <v>2</v>
      </c>
      <c r="I43" s="274">
        <v>9</v>
      </c>
      <c r="J43" s="274">
        <v>9</v>
      </c>
      <c r="K43" s="274">
        <v>2</v>
      </c>
      <c r="L43" s="274">
        <v>20</v>
      </c>
      <c r="M43" s="275">
        <v>194</v>
      </c>
      <c r="N43" s="545"/>
      <c r="O43" s="274">
        <v>22</v>
      </c>
      <c r="P43" s="274">
        <v>53</v>
      </c>
      <c r="Q43" s="274">
        <v>57</v>
      </c>
      <c r="R43" s="274">
        <v>38</v>
      </c>
      <c r="S43" s="274">
        <v>29</v>
      </c>
      <c r="T43" s="274">
        <v>38</v>
      </c>
      <c r="U43" s="274">
        <v>11047</v>
      </c>
      <c r="V43" s="546">
        <f t="shared" si="7"/>
        <v>46.6</v>
      </c>
      <c r="W43" s="531"/>
      <c r="X43" s="544">
        <v>49</v>
      </c>
      <c r="Y43" s="274">
        <v>36</v>
      </c>
      <c r="Z43" s="274">
        <v>25</v>
      </c>
      <c r="AA43" s="274">
        <v>24</v>
      </c>
      <c r="AB43" s="274">
        <v>34</v>
      </c>
      <c r="AC43" s="274">
        <v>27</v>
      </c>
      <c r="AD43" s="547">
        <v>42</v>
      </c>
      <c r="AE43" s="544">
        <f t="shared" si="13"/>
        <v>8</v>
      </c>
      <c r="AF43" s="274">
        <v>8</v>
      </c>
      <c r="AG43" s="274"/>
      <c r="AH43" s="274"/>
      <c r="AI43" s="274"/>
      <c r="AJ43" s="274"/>
      <c r="AK43" s="274"/>
      <c r="AL43" s="274"/>
      <c r="AM43" s="274"/>
      <c r="AN43" s="274"/>
      <c r="AO43" s="274">
        <v>1</v>
      </c>
      <c r="AP43" s="274">
        <v>5</v>
      </c>
      <c r="AQ43" s="547">
        <v>2</v>
      </c>
      <c r="AR43" s="533"/>
      <c r="AS43" s="533"/>
    </row>
    <row r="44" spans="1:45" ht="15" customHeight="1">
      <c r="A44" s="580"/>
      <c r="B44" s="95"/>
      <c r="C44" s="595" t="s">
        <v>165</v>
      </c>
      <c r="D44" s="596">
        <v>45</v>
      </c>
      <c r="E44" s="302">
        <v>0</v>
      </c>
      <c r="F44" s="326">
        <v>50</v>
      </c>
      <c r="G44" s="302">
        <v>1</v>
      </c>
      <c r="H44" s="302">
        <v>2</v>
      </c>
      <c r="I44" s="302">
        <v>2</v>
      </c>
      <c r="J44" s="302">
        <v>2</v>
      </c>
      <c r="K44" s="302">
        <v>0</v>
      </c>
      <c r="L44" s="302">
        <v>2</v>
      </c>
      <c r="M44" s="304">
        <v>36</v>
      </c>
      <c r="N44" s="597"/>
      <c r="O44" s="302">
        <v>9</v>
      </c>
      <c r="P44" s="302">
        <v>10</v>
      </c>
      <c r="Q44" s="302">
        <v>9</v>
      </c>
      <c r="R44" s="302">
        <v>8</v>
      </c>
      <c r="S44" s="302">
        <v>2</v>
      </c>
      <c r="T44" s="302">
        <v>7</v>
      </c>
      <c r="U44" s="302">
        <v>1947</v>
      </c>
      <c r="V44" s="598">
        <f t="shared" si="7"/>
        <v>43.3</v>
      </c>
      <c r="W44" s="531"/>
      <c r="X44" s="596">
        <v>12</v>
      </c>
      <c r="Y44" s="302">
        <v>6</v>
      </c>
      <c r="Z44" s="302">
        <v>3</v>
      </c>
      <c r="AA44" s="302">
        <v>10</v>
      </c>
      <c r="AB44" s="302">
        <v>7</v>
      </c>
      <c r="AC44" s="302">
        <v>2</v>
      </c>
      <c r="AD44" s="599">
        <v>5</v>
      </c>
      <c r="AE44" s="301">
        <f t="shared" si="13"/>
        <v>2</v>
      </c>
      <c r="AF44" s="302">
        <v>2</v>
      </c>
      <c r="AG44" s="302"/>
      <c r="AH44" s="302"/>
      <c r="AI44" s="302"/>
      <c r="AJ44" s="302"/>
      <c r="AK44" s="302">
        <v>2</v>
      </c>
      <c r="AL44" s="302"/>
      <c r="AM44" s="302"/>
      <c r="AN44" s="302"/>
      <c r="AO44" s="302"/>
      <c r="AP44" s="302"/>
      <c r="AQ44" s="599"/>
      <c r="AR44" s="533"/>
      <c r="AS44" s="533"/>
    </row>
    <row r="45" spans="1:45" ht="15" customHeight="1">
      <c r="A45" s="580"/>
      <c r="B45" s="310" t="s">
        <v>90</v>
      </c>
      <c r="C45" s="600" t="s">
        <v>66</v>
      </c>
      <c r="D45" s="265">
        <f t="shared" ref="D45:U45" si="20">SUM(D46:D47)</f>
        <v>880</v>
      </c>
      <c r="E45" s="291">
        <f t="shared" si="20"/>
        <v>21</v>
      </c>
      <c r="F45" s="291">
        <f t="shared" si="20"/>
        <v>886</v>
      </c>
      <c r="G45" s="291">
        <f t="shared" si="20"/>
        <v>2</v>
      </c>
      <c r="H45" s="291">
        <f t="shared" si="20"/>
        <v>8</v>
      </c>
      <c r="I45" s="291">
        <f t="shared" si="20"/>
        <v>31</v>
      </c>
      <c r="J45" s="291">
        <f t="shared" si="20"/>
        <v>42</v>
      </c>
      <c r="K45" s="291">
        <f t="shared" si="20"/>
        <v>45</v>
      </c>
      <c r="L45" s="291">
        <f t="shared" si="20"/>
        <v>112</v>
      </c>
      <c r="M45" s="287">
        <f t="shared" si="20"/>
        <v>640</v>
      </c>
      <c r="N45" s="601">
        <f t="shared" si="20"/>
        <v>2</v>
      </c>
      <c r="O45" s="291">
        <f t="shared" si="20"/>
        <v>87</v>
      </c>
      <c r="P45" s="291">
        <f t="shared" si="20"/>
        <v>261</v>
      </c>
      <c r="Q45" s="291">
        <f t="shared" si="20"/>
        <v>274</v>
      </c>
      <c r="R45" s="291">
        <f t="shared" si="20"/>
        <v>98</v>
      </c>
      <c r="S45" s="291">
        <f t="shared" si="20"/>
        <v>96</v>
      </c>
      <c r="T45" s="291">
        <f t="shared" si="20"/>
        <v>62</v>
      </c>
      <c r="U45" s="291">
        <f t="shared" si="20"/>
        <v>37896</v>
      </c>
      <c r="V45" s="591">
        <f t="shared" si="7"/>
        <v>43.1</v>
      </c>
      <c r="W45" s="531"/>
      <c r="X45" s="265">
        <f t="shared" ref="X45:AD45" si="21">SUM(X46:X47)</f>
        <v>216</v>
      </c>
      <c r="Y45" s="291">
        <f t="shared" si="21"/>
        <v>166</v>
      </c>
      <c r="Z45" s="291">
        <f t="shared" si="21"/>
        <v>174</v>
      </c>
      <c r="AA45" s="291">
        <f t="shared" si="21"/>
        <v>139</v>
      </c>
      <c r="AB45" s="291">
        <f t="shared" si="21"/>
        <v>84</v>
      </c>
      <c r="AC45" s="291">
        <f t="shared" si="21"/>
        <v>58</v>
      </c>
      <c r="AD45" s="602">
        <f t="shared" si="21"/>
        <v>43</v>
      </c>
      <c r="AE45" s="265">
        <f t="shared" si="13"/>
        <v>50</v>
      </c>
      <c r="AF45" s="291">
        <f t="shared" ref="AF45:AQ45" si="22">SUM(AF46:AF47)</f>
        <v>50</v>
      </c>
      <c r="AG45" s="291">
        <f t="shared" si="22"/>
        <v>0</v>
      </c>
      <c r="AH45" s="291">
        <f t="shared" si="22"/>
        <v>0</v>
      </c>
      <c r="AI45" s="291">
        <f t="shared" si="22"/>
        <v>0</v>
      </c>
      <c r="AJ45" s="291">
        <f t="shared" si="22"/>
        <v>0</v>
      </c>
      <c r="AK45" s="291">
        <f t="shared" si="22"/>
        <v>9</v>
      </c>
      <c r="AL45" s="291">
        <f t="shared" si="22"/>
        <v>5</v>
      </c>
      <c r="AM45" s="291">
        <f t="shared" si="22"/>
        <v>10</v>
      </c>
      <c r="AN45" s="291">
        <f t="shared" si="22"/>
        <v>3</v>
      </c>
      <c r="AO45" s="291">
        <f t="shared" si="22"/>
        <v>7</v>
      </c>
      <c r="AP45" s="291">
        <f t="shared" si="22"/>
        <v>3</v>
      </c>
      <c r="AQ45" s="602">
        <f t="shared" si="22"/>
        <v>13</v>
      </c>
      <c r="AR45" s="533"/>
      <c r="AS45" s="533"/>
    </row>
    <row r="46" spans="1:45" ht="15" customHeight="1">
      <c r="A46" s="580"/>
      <c r="B46" s="294"/>
      <c r="C46" s="593" t="s">
        <v>91</v>
      </c>
      <c r="D46" s="544">
        <v>595</v>
      </c>
      <c r="E46" s="274">
        <v>21</v>
      </c>
      <c r="F46" s="321">
        <v>596</v>
      </c>
      <c r="G46" s="274">
        <v>1</v>
      </c>
      <c r="H46" s="274">
        <v>5</v>
      </c>
      <c r="I46" s="274">
        <v>17</v>
      </c>
      <c r="J46" s="274">
        <v>28</v>
      </c>
      <c r="K46" s="274">
        <v>31</v>
      </c>
      <c r="L46" s="274">
        <v>66</v>
      </c>
      <c r="M46" s="275">
        <v>447</v>
      </c>
      <c r="N46" s="545">
        <v>2</v>
      </c>
      <c r="O46" s="274">
        <v>42</v>
      </c>
      <c r="P46" s="274">
        <v>154</v>
      </c>
      <c r="Q46" s="274">
        <v>181</v>
      </c>
      <c r="R46" s="274">
        <v>77</v>
      </c>
      <c r="S46" s="274">
        <v>84</v>
      </c>
      <c r="T46" s="274">
        <v>55</v>
      </c>
      <c r="U46" s="274">
        <v>26720</v>
      </c>
      <c r="V46" s="546">
        <f t="shared" si="7"/>
        <v>44.9</v>
      </c>
      <c r="W46" s="531"/>
      <c r="X46" s="544">
        <v>144</v>
      </c>
      <c r="Y46" s="274">
        <v>107</v>
      </c>
      <c r="Z46" s="274">
        <v>113</v>
      </c>
      <c r="AA46" s="274">
        <v>84</v>
      </c>
      <c r="AB46" s="274">
        <v>61</v>
      </c>
      <c r="AC46" s="274">
        <v>50</v>
      </c>
      <c r="AD46" s="547">
        <v>36</v>
      </c>
      <c r="AE46" s="544">
        <f t="shared" si="13"/>
        <v>38</v>
      </c>
      <c r="AF46" s="274">
        <v>38</v>
      </c>
      <c r="AG46" s="274"/>
      <c r="AH46" s="321"/>
      <c r="AI46" s="321"/>
      <c r="AJ46" s="274"/>
      <c r="AK46" s="274">
        <v>5</v>
      </c>
      <c r="AL46" s="274">
        <v>3</v>
      </c>
      <c r="AM46" s="274">
        <v>8</v>
      </c>
      <c r="AN46" s="274">
        <v>1</v>
      </c>
      <c r="AO46" s="274">
        <v>6</v>
      </c>
      <c r="AP46" s="274">
        <v>2</v>
      </c>
      <c r="AQ46" s="547">
        <v>13</v>
      </c>
      <c r="AR46" s="533"/>
      <c r="AS46" s="533"/>
    </row>
    <row r="47" spans="1:45" ht="15" customHeight="1">
      <c r="A47" s="580"/>
      <c r="B47" s="295"/>
      <c r="C47" s="603" t="s">
        <v>92</v>
      </c>
      <c r="D47" s="544">
        <v>285</v>
      </c>
      <c r="E47" s="274">
        <v>0</v>
      </c>
      <c r="F47" s="321">
        <v>290</v>
      </c>
      <c r="G47" s="274">
        <v>1</v>
      </c>
      <c r="H47" s="274">
        <v>3</v>
      </c>
      <c r="I47" s="274">
        <v>14</v>
      </c>
      <c r="J47" s="274">
        <v>14</v>
      </c>
      <c r="K47" s="274">
        <v>14</v>
      </c>
      <c r="L47" s="274">
        <v>46</v>
      </c>
      <c r="M47" s="275">
        <v>193</v>
      </c>
      <c r="N47" s="545"/>
      <c r="O47" s="274">
        <v>45</v>
      </c>
      <c r="P47" s="274">
        <v>107</v>
      </c>
      <c r="Q47" s="274">
        <v>93</v>
      </c>
      <c r="R47" s="274">
        <v>21</v>
      </c>
      <c r="S47" s="274">
        <v>12</v>
      </c>
      <c r="T47" s="274">
        <v>7</v>
      </c>
      <c r="U47" s="274">
        <v>11176</v>
      </c>
      <c r="V47" s="546">
        <f t="shared" si="7"/>
        <v>39.200000000000003</v>
      </c>
      <c r="W47" s="531"/>
      <c r="X47" s="544">
        <v>72</v>
      </c>
      <c r="Y47" s="274">
        <v>59</v>
      </c>
      <c r="Z47" s="274">
        <v>61</v>
      </c>
      <c r="AA47" s="274">
        <v>55</v>
      </c>
      <c r="AB47" s="274">
        <v>23</v>
      </c>
      <c r="AC47" s="274">
        <v>8</v>
      </c>
      <c r="AD47" s="547">
        <v>7</v>
      </c>
      <c r="AE47" s="544">
        <f t="shared" si="13"/>
        <v>12</v>
      </c>
      <c r="AF47" s="274">
        <v>12</v>
      </c>
      <c r="AG47" s="274"/>
      <c r="AH47" s="274"/>
      <c r="AI47" s="274"/>
      <c r="AJ47" s="274"/>
      <c r="AK47" s="274">
        <v>4</v>
      </c>
      <c r="AL47" s="274">
        <v>2</v>
      </c>
      <c r="AM47" s="274">
        <v>2</v>
      </c>
      <c r="AN47" s="274">
        <v>2</v>
      </c>
      <c r="AO47" s="274">
        <v>1</v>
      </c>
      <c r="AP47" s="274">
        <v>1</v>
      </c>
      <c r="AQ47" s="547"/>
      <c r="AR47" s="533"/>
      <c r="AS47" s="533"/>
    </row>
    <row r="48" spans="1:45" ht="15" customHeight="1">
      <c r="A48" s="580"/>
      <c r="B48" s="322" t="s">
        <v>93</v>
      </c>
      <c r="C48" s="606" t="s">
        <v>66</v>
      </c>
      <c r="D48" s="575">
        <f t="shared" ref="D48:U48" si="23">SUM(D49:D51)</f>
        <v>777</v>
      </c>
      <c r="E48" s="289">
        <f t="shared" si="23"/>
        <v>21</v>
      </c>
      <c r="F48" s="289">
        <f t="shared" si="23"/>
        <v>804</v>
      </c>
      <c r="G48" s="289">
        <f t="shared" si="23"/>
        <v>3</v>
      </c>
      <c r="H48" s="289">
        <f t="shared" si="23"/>
        <v>6</v>
      </c>
      <c r="I48" s="289">
        <f t="shared" si="23"/>
        <v>19</v>
      </c>
      <c r="J48" s="289">
        <f t="shared" si="23"/>
        <v>28</v>
      </c>
      <c r="K48" s="289">
        <f t="shared" si="23"/>
        <v>43</v>
      </c>
      <c r="L48" s="289">
        <f t="shared" si="23"/>
        <v>95</v>
      </c>
      <c r="M48" s="297">
        <f t="shared" si="23"/>
        <v>583</v>
      </c>
      <c r="N48" s="576">
        <f t="shared" si="23"/>
        <v>1</v>
      </c>
      <c r="O48" s="289">
        <f t="shared" si="23"/>
        <v>67</v>
      </c>
      <c r="P48" s="289">
        <f t="shared" si="23"/>
        <v>254</v>
      </c>
      <c r="Q48" s="289">
        <f t="shared" si="23"/>
        <v>237</v>
      </c>
      <c r="R48" s="289">
        <f t="shared" si="23"/>
        <v>107</v>
      </c>
      <c r="S48" s="289">
        <f t="shared" si="23"/>
        <v>67</v>
      </c>
      <c r="T48" s="289">
        <f t="shared" si="23"/>
        <v>44</v>
      </c>
      <c r="U48" s="289">
        <f t="shared" si="23"/>
        <v>33212</v>
      </c>
      <c r="V48" s="578">
        <f t="shared" si="7"/>
        <v>42.7</v>
      </c>
      <c r="W48" s="531"/>
      <c r="X48" s="575">
        <f t="shared" ref="X48:AD48" si="24">SUM(X49:X51)</f>
        <v>181</v>
      </c>
      <c r="Y48" s="289">
        <f t="shared" si="24"/>
        <v>182</v>
      </c>
      <c r="Z48" s="289">
        <f t="shared" si="24"/>
        <v>145</v>
      </c>
      <c r="AA48" s="289">
        <f t="shared" si="24"/>
        <v>102</v>
      </c>
      <c r="AB48" s="289">
        <f t="shared" si="24"/>
        <v>75</v>
      </c>
      <c r="AC48" s="289">
        <f t="shared" si="24"/>
        <v>55</v>
      </c>
      <c r="AD48" s="579">
        <f t="shared" si="24"/>
        <v>37</v>
      </c>
      <c r="AE48" s="575">
        <f t="shared" si="13"/>
        <v>48</v>
      </c>
      <c r="AF48" s="289">
        <f t="shared" ref="AF48:AQ48" si="25">SUM(AF49:AF51)</f>
        <v>48</v>
      </c>
      <c r="AG48" s="289">
        <f t="shared" si="25"/>
        <v>0</v>
      </c>
      <c r="AH48" s="289">
        <f t="shared" si="25"/>
        <v>0</v>
      </c>
      <c r="AI48" s="289">
        <f t="shared" si="25"/>
        <v>0</v>
      </c>
      <c r="AJ48" s="289">
        <f t="shared" si="25"/>
        <v>0</v>
      </c>
      <c r="AK48" s="289">
        <f t="shared" si="25"/>
        <v>2</v>
      </c>
      <c r="AL48" s="289">
        <f t="shared" si="25"/>
        <v>5</v>
      </c>
      <c r="AM48" s="289">
        <f t="shared" si="25"/>
        <v>7</v>
      </c>
      <c r="AN48" s="289">
        <f t="shared" si="25"/>
        <v>5</v>
      </c>
      <c r="AO48" s="289">
        <f t="shared" si="25"/>
        <v>8</v>
      </c>
      <c r="AP48" s="289">
        <f t="shared" si="25"/>
        <v>9</v>
      </c>
      <c r="AQ48" s="579">
        <f t="shared" si="25"/>
        <v>12</v>
      </c>
      <c r="AR48" s="533"/>
      <c r="AS48" s="533"/>
    </row>
    <row r="49" spans="1:45" ht="15" customHeight="1">
      <c r="A49" s="580"/>
      <c r="B49" s="88"/>
      <c r="C49" s="593" t="s">
        <v>168</v>
      </c>
      <c r="D49" s="544">
        <v>494</v>
      </c>
      <c r="E49" s="274">
        <v>11</v>
      </c>
      <c r="F49" s="321">
        <v>498</v>
      </c>
      <c r="G49" s="274">
        <v>1</v>
      </c>
      <c r="H49" s="274">
        <v>2</v>
      </c>
      <c r="I49" s="274">
        <v>8</v>
      </c>
      <c r="J49" s="274">
        <v>8</v>
      </c>
      <c r="K49" s="274">
        <v>24</v>
      </c>
      <c r="L49" s="274">
        <v>64</v>
      </c>
      <c r="M49" s="275">
        <v>387</v>
      </c>
      <c r="N49" s="545">
        <v>1</v>
      </c>
      <c r="O49" s="274">
        <v>41</v>
      </c>
      <c r="P49" s="274">
        <v>177</v>
      </c>
      <c r="Q49" s="274">
        <v>155</v>
      </c>
      <c r="R49" s="274">
        <v>61</v>
      </c>
      <c r="S49" s="274">
        <v>35</v>
      </c>
      <c r="T49" s="274">
        <v>24</v>
      </c>
      <c r="U49" s="274">
        <v>20733</v>
      </c>
      <c r="V49" s="546">
        <f t="shared" si="7"/>
        <v>42</v>
      </c>
      <c r="W49" s="531"/>
      <c r="X49" s="544">
        <v>109</v>
      </c>
      <c r="Y49" s="274">
        <v>108</v>
      </c>
      <c r="Z49" s="274">
        <v>92</v>
      </c>
      <c r="AA49" s="274">
        <v>74</v>
      </c>
      <c r="AB49" s="274">
        <v>49</v>
      </c>
      <c r="AC49" s="274">
        <v>32</v>
      </c>
      <c r="AD49" s="547">
        <v>30</v>
      </c>
      <c r="AE49" s="544">
        <f t="shared" si="13"/>
        <v>26</v>
      </c>
      <c r="AF49" s="274">
        <v>26</v>
      </c>
      <c r="AG49" s="274"/>
      <c r="AH49" s="274"/>
      <c r="AI49" s="274"/>
      <c r="AJ49" s="274"/>
      <c r="AK49" s="274">
        <v>1</v>
      </c>
      <c r="AL49" s="274">
        <v>2</v>
      </c>
      <c r="AM49" s="274">
        <v>1</v>
      </c>
      <c r="AN49" s="274">
        <v>3</v>
      </c>
      <c r="AO49" s="274">
        <v>3</v>
      </c>
      <c r="AP49" s="274">
        <v>7</v>
      </c>
      <c r="AQ49" s="547">
        <v>9</v>
      </c>
      <c r="AR49" s="533"/>
      <c r="AS49" s="533"/>
    </row>
    <row r="50" spans="1:45" ht="15" customHeight="1">
      <c r="A50" s="580"/>
      <c r="B50" s="88"/>
      <c r="C50" s="593" t="s">
        <v>169</v>
      </c>
      <c r="D50" s="544">
        <v>232</v>
      </c>
      <c r="E50" s="274">
        <v>5</v>
      </c>
      <c r="F50" s="321">
        <v>253</v>
      </c>
      <c r="G50" s="274">
        <v>1</v>
      </c>
      <c r="H50" s="274">
        <v>2</v>
      </c>
      <c r="I50" s="274">
        <v>7</v>
      </c>
      <c r="J50" s="274">
        <v>17</v>
      </c>
      <c r="K50" s="274">
        <v>19</v>
      </c>
      <c r="L50" s="274">
        <v>31</v>
      </c>
      <c r="M50" s="275">
        <v>155</v>
      </c>
      <c r="N50" s="545"/>
      <c r="O50" s="274">
        <v>17</v>
      </c>
      <c r="P50" s="274">
        <v>62</v>
      </c>
      <c r="Q50" s="274">
        <v>66</v>
      </c>
      <c r="R50" s="274">
        <v>39</v>
      </c>
      <c r="S50" s="274">
        <v>30</v>
      </c>
      <c r="T50" s="274">
        <v>18</v>
      </c>
      <c r="U50" s="274">
        <v>10382</v>
      </c>
      <c r="V50" s="546">
        <f t="shared" si="7"/>
        <v>44.8</v>
      </c>
      <c r="W50" s="531"/>
      <c r="X50" s="544">
        <v>56</v>
      </c>
      <c r="Y50" s="274">
        <v>60</v>
      </c>
      <c r="Z50" s="274">
        <v>45</v>
      </c>
      <c r="AA50" s="274">
        <v>27</v>
      </c>
      <c r="AB50" s="274">
        <v>21</v>
      </c>
      <c r="AC50" s="274">
        <v>19</v>
      </c>
      <c r="AD50" s="547">
        <v>4</v>
      </c>
      <c r="AE50" s="544">
        <f t="shared" si="13"/>
        <v>18</v>
      </c>
      <c r="AF50" s="274">
        <v>18</v>
      </c>
      <c r="AG50" s="274"/>
      <c r="AH50" s="274"/>
      <c r="AI50" s="274"/>
      <c r="AJ50" s="274"/>
      <c r="AK50" s="274">
        <v>1</v>
      </c>
      <c r="AL50" s="274">
        <v>2</v>
      </c>
      <c r="AM50" s="274">
        <v>4</v>
      </c>
      <c r="AN50" s="274">
        <v>2</v>
      </c>
      <c r="AO50" s="274">
        <v>5</v>
      </c>
      <c r="AP50" s="274">
        <v>1</v>
      </c>
      <c r="AQ50" s="547">
        <v>3</v>
      </c>
      <c r="AR50" s="533"/>
      <c r="AS50" s="533"/>
    </row>
    <row r="51" spans="1:45" ht="15" customHeight="1">
      <c r="A51" s="580"/>
      <c r="B51" s="95"/>
      <c r="C51" s="595" t="s">
        <v>170</v>
      </c>
      <c r="D51" s="596">
        <v>51</v>
      </c>
      <c r="E51" s="302">
        <v>5</v>
      </c>
      <c r="F51" s="326">
        <v>53</v>
      </c>
      <c r="G51" s="302">
        <v>1</v>
      </c>
      <c r="H51" s="302">
        <v>2</v>
      </c>
      <c r="I51" s="302">
        <v>4</v>
      </c>
      <c r="J51" s="302">
        <v>3</v>
      </c>
      <c r="K51" s="302">
        <v>0</v>
      </c>
      <c r="L51" s="302">
        <v>0</v>
      </c>
      <c r="M51" s="304">
        <v>41</v>
      </c>
      <c r="N51" s="597"/>
      <c r="O51" s="302">
        <v>9</v>
      </c>
      <c r="P51" s="302">
        <v>15</v>
      </c>
      <c r="Q51" s="302">
        <v>16</v>
      </c>
      <c r="R51" s="302">
        <v>7</v>
      </c>
      <c r="S51" s="302">
        <v>2</v>
      </c>
      <c r="T51" s="302">
        <v>2</v>
      </c>
      <c r="U51" s="302">
        <v>2097</v>
      </c>
      <c r="V51" s="598">
        <f t="shared" si="7"/>
        <v>41.1</v>
      </c>
      <c r="W51" s="531"/>
      <c r="X51" s="596">
        <v>16</v>
      </c>
      <c r="Y51" s="302">
        <v>14</v>
      </c>
      <c r="Z51" s="302">
        <v>8</v>
      </c>
      <c r="AA51" s="302">
        <v>1</v>
      </c>
      <c r="AB51" s="302">
        <v>5</v>
      </c>
      <c r="AC51" s="302">
        <v>4</v>
      </c>
      <c r="AD51" s="599">
        <v>3</v>
      </c>
      <c r="AE51" s="596">
        <f t="shared" si="13"/>
        <v>4</v>
      </c>
      <c r="AF51" s="302">
        <v>4</v>
      </c>
      <c r="AG51" s="302"/>
      <c r="AH51" s="302"/>
      <c r="AI51" s="302"/>
      <c r="AJ51" s="302"/>
      <c r="AK51" s="302"/>
      <c r="AL51" s="302">
        <v>1</v>
      </c>
      <c r="AM51" s="302">
        <v>2</v>
      </c>
      <c r="AN51" s="302"/>
      <c r="AO51" s="302"/>
      <c r="AP51" s="302">
        <v>1</v>
      </c>
      <c r="AQ51" s="599"/>
      <c r="AR51" s="533"/>
      <c r="AS51" s="533"/>
    </row>
    <row r="52" spans="1:45" ht="15" customHeight="1">
      <c r="A52" s="607"/>
      <c r="B52" s="164" t="s">
        <v>97</v>
      </c>
      <c r="C52" s="608"/>
      <c r="D52" s="259">
        <f t="shared" ref="D52:U52" si="26">SUM(D21,D27,D33,D37,D40,D45,D48)</f>
        <v>4925</v>
      </c>
      <c r="E52" s="260">
        <f t="shared" si="26"/>
        <v>161</v>
      </c>
      <c r="F52" s="260">
        <f t="shared" si="26"/>
        <v>5267</v>
      </c>
      <c r="G52" s="260">
        <f t="shared" si="26"/>
        <v>24</v>
      </c>
      <c r="H52" s="260">
        <f t="shared" si="26"/>
        <v>61</v>
      </c>
      <c r="I52" s="260">
        <f t="shared" si="26"/>
        <v>166</v>
      </c>
      <c r="J52" s="260">
        <f t="shared" si="26"/>
        <v>193</v>
      </c>
      <c r="K52" s="260">
        <f t="shared" si="26"/>
        <v>280</v>
      </c>
      <c r="L52" s="260">
        <f t="shared" si="26"/>
        <v>684</v>
      </c>
      <c r="M52" s="258">
        <f t="shared" si="26"/>
        <v>3517</v>
      </c>
      <c r="N52" s="529">
        <f t="shared" si="26"/>
        <v>6</v>
      </c>
      <c r="O52" s="260">
        <f t="shared" si="26"/>
        <v>454</v>
      </c>
      <c r="P52" s="260">
        <f t="shared" si="26"/>
        <v>1359</v>
      </c>
      <c r="Q52" s="260">
        <f t="shared" si="26"/>
        <v>1425</v>
      </c>
      <c r="R52" s="260">
        <f t="shared" si="26"/>
        <v>613</v>
      </c>
      <c r="S52" s="260">
        <f t="shared" si="26"/>
        <v>558</v>
      </c>
      <c r="T52" s="260">
        <f t="shared" si="26"/>
        <v>510</v>
      </c>
      <c r="U52" s="260">
        <f t="shared" si="26"/>
        <v>218579</v>
      </c>
      <c r="V52" s="578">
        <f t="shared" si="7"/>
        <v>44.4</v>
      </c>
      <c r="W52" s="531"/>
      <c r="X52" s="259">
        <f t="shared" ref="X52:AD52" si="27">SUM(X21,X27,X33,X37,X40,X45,X48)</f>
        <v>1023</v>
      </c>
      <c r="Y52" s="260">
        <f t="shared" si="27"/>
        <v>939</v>
      </c>
      <c r="Z52" s="260">
        <f t="shared" si="27"/>
        <v>863</v>
      </c>
      <c r="AA52" s="260">
        <f t="shared" si="27"/>
        <v>650</v>
      </c>
      <c r="AB52" s="260">
        <f t="shared" si="27"/>
        <v>562</v>
      </c>
      <c r="AC52" s="260">
        <f t="shared" si="27"/>
        <v>372</v>
      </c>
      <c r="AD52" s="258">
        <f t="shared" si="27"/>
        <v>516</v>
      </c>
      <c r="AE52" s="529">
        <f t="shared" si="13"/>
        <v>256</v>
      </c>
      <c r="AF52" s="260">
        <f t="shared" ref="AF52:AQ52" si="28">SUM(AF21,AF27,AF33,AF37,AF40,AF45,AF48)</f>
        <v>242</v>
      </c>
      <c r="AG52" s="260">
        <f t="shared" si="28"/>
        <v>0</v>
      </c>
      <c r="AH52" s="260">
        <f t="shared" si="28"/>
        <v>7</v>
      </c>
      <c r="AI52" s="260">
        <f t="shared" si="28"/>
        <v>7</v>
      </c>
      <c r="AJ52" s="260">
        <f t="shared" si="28"/>
        <v>0</v>
      </c>
      <c r="AK52" s="260">
        <f t="shared" si="28"/>
        <v>25</v>
      </c>
      <c r="AL52" s="260">
        <f t="shared" si="28"/>
        <v>27</v>
      </c>
      <c r="AM52" s="260">
        <f t="shared" si="28"/>
        <v>45</v>
      </c>
      <c r="AN52" s="260">
        <f t="shared" si="28"/>
        <v>30</v>
      </c>
      <c r="AO52" s="260">
        <f t="shared" si="28"/>
        <v>28</v>
      </c>
      <c r="AP52" s="260">
        <f t="shared" si="28"/>
        <v>26</v>
      </c>
      <c r="AQ52" s="258">
        <f t="shared" si="28"/>
        <v>75</v>
      </c>
      <c r="AR52" s="533"/>
      <c r="AS52" s="533"/>
    </row>
    <row r="53" spans="1:45" ht="15" customHeight="1">
      <c r="A53" s="609" t="s">
        <v>22</v>
      </c>
      <c r="B53" s="610"/>
      <c r="C53" s="611" t="s">
        <v>171</v>
      </c>
      <c r="D53" s="612">
        <v>98</v>
      </c>
      <c r="E53" s="332">
        <v>0</v>
      </c>
      <c r="F53" s="613">
        <v>115</v>
      </c>
      <c r="G53" s="332">
        <v>1</v>
      </c>
      <c r="H53" s="332">
        <v>1</v>
      </c>
      <c r="I53" s="332">
        <v>2</v>
      </c>
      <c r="J53" s="332">
        <v>2</v>
      </c>
      <c r="K53" s="332">
        <v>4</v>
      </c>
      <c r="L53" s="332">
        <v>22</v>
      </c>
      <c r="M53" s="614">
        <v>66</v>
      </c>
      <c r="N53" s="612">
        <v>1</v>
      </c>
      <c r="O53" s="332">
        <v>8</v>
      </c>
      <c r="P53" s="332">
        <v>25</v>
      </c>
      <c r="Q53" s="332">
        <v>19</v>
      </c>
      <c r="R53" s="332">
        <v>14</v>
      </c>
      <c r="S53" s="332">
        <v>13</v>
      </c>
      <c r="T53" s="332">
        <v>18</v>
      </c>
      <c r="U53" s="332">
        <v>4585</v>
      </c>
      <c r="V53" s="615">
        <f t="shared" si="7"/>
        <v>46.8</v>
      </c>
      <c r="W53" s="531"/>
      <c r="X53" s="537">
        <v>20</v>
      </c>
      <c r="Y53" s="268">
        <v>21</v>
      </c>
      <c r="Z53" s="268">
        <v>17</v>
      </c>
      <c r="AA53" s="268">
        <v>11</v>
      </c>
      <c r="AB53" s="268">
        <v>10</v>
      </c>
      <c r="AC53" s="268">
        <v>9</v>
      </c>
      <c r="AD53" s="541">
        <v>10</v>
      </c>
      <c r="AE53" s="537">
        <f t="shared" si="13"/>
        <v>7</v>
      </c>
      <c r="AF53" s="268">
        <v>7</v>
      </c>
      <c r="AG53" s="268"/>
      <c r="AH53" s="268"/>
      <c r="AI53" s="268"/>
      <c r="AJ53" s="268"/>
      <c r="AK53" s="268">
        <v>1</v>
      </c>
      <c r="AL53" s="268"/>
      <c r="AM53" s="268">
        <v>1</v>
      </c>
      <c r="AN53" s="268">
        <v>1</v>
      </c>
      <c r="AO53" s="268"/>
      <c r="AP53" s="268"/>
      <c r="AQ53" s="541">
        <v>4</v>
      </c>
      <c r="AR53" s="533"/>
      <c r="AS53" s="533"/>
    </row>
    <row r="54" spans="1:45" ht="15" customHeight="1">
      <c r="A54" s="616"/>
      <c r="B54" s="617"/>
      <c r="C54" s="618" t="s">
        <v>172</v>
      </c>
      <c r="D54" s="596">
        <v>80</v>
      </c>
      <c r="E54" s="302">
        <v>0</v>
      </c>
      <c r="F54" s="326">
        <v>90</v>
      </c>
      <c r="G54" s="302">
        <v>1</v>
      </c>
      <c r="H54" s="302">
        <v>2</v>
      </c>
      <c r="I54" s="302">
        <v>3</v>
      </c>
      <c r="J54" s="302">
        <v>4</v>
      </c>
      <c r="K54" s="302">
        <v>5</v>
      </c>
      <c r="L54" s="302">
        <v>9</v>
      </c>
      <c r="M54" s="597">
        <v>56</v>
      </c>
      <c r="N54" s="596"/>
      <c r="O54" s="302">
        <v>5</v>
      </c>
      <c r="P54" s="302">
        <v>29</v>
      </c>
      <c r="Q54" s="302">
        <v>27</v>
      </c>
      <c r="R54" s="302">
        <v>9</v>
      </c>
      <c r="S54" s="302">
        <v>3</v>
      </c>
      <c r="T54" s="302">
        <v>7</v>
      </c>
      <c r="U54" s="302">
        <v>3403</v>
      </c>
      <c r="V54" s="598">
        <f t="shared" si="7"/>
        <v>42.5</v>
      </c>
      <c r="W54" s="531"/>
      <c r="X54" s="596">
        <v>38</v>
      </c>
      <c r="Y54" s="302">
        <v>13</v>
      </c>
      <c r="Z54" s="302">
        <v>8</v>
      </c>
      <c r="AA54" s="302">
        <v>8</v>
      </c>
      <c r="AB54" s="302">
        <v>9</v>
      </c>
      <c r="AC54" s="302">
        <v>1</v>
      </c>
      <c r="AD54" s="599">
        <v>3</v>
      </c>
      <c r="AE54" s="596">
        <f t="shared" si="13"/>
        <v>7</v>
      </c>
      <c r="AF54" s="302">
        <v>7</v>
      </c>
      <c r="AG54" s="302"/>
      <c r="AH54" s="302"/>
      <c r="AI54" s="302"/>
      <c r="AJ54" s="302"/>
      <c r="AK54" s="302"/>
      <c r="AL54" s="302">
        <v>1</v>
      </c>
      <c r="AM54" s="302">
        <v>1</v>
      </c>
      <c r="AN54" s="302">
        <v>2</v>
      </c>
      <c r="AO54" s="302"/>
      <c r="AP54" s="302">
        <v>1</v>
      </c>
      <c r="AQ54" s="599">
        <v>2</v>
      </c>
      <c r="AR54" s="533"/>
      <c r="AS54" s="533"/>
    </row>
    <row r="56" spans="1:45">
      <c r="AK56" s="17"/>
    </row>
  </sheetData>
  <mergeCells count="52">
    <mergeCell ref="A53:B54"/>
    <mergeCell ref="A21:A52"/>
    <mergeCell ref="B21:B26"/>
    <mergeCell ref="B27:B32"/>
    <mergeCell ref="B33:B36"/>
    <mergeCell ref="B37:B39"/>
    <mergeCell ref="B40:B44"/>
    <mergeCell ref="B45:B47"/>
    <mergeCell ref="B48:B51"/>
    <mergeCell ref="B52:C52"/>
    <mergeCell ref="A8:A20"/>
    <mergeCell ref="B8:C8"/>
    <mergeCell ref="B9:C9"/>
    <mergeCell ref="B10:C10"/>
    <mergeCell ref="B11:C11"/>
    <mergeCell ref="B12:C12"/>
    <mergeCell ref="B13:C13"/>
    <mergeCell ref="B14:B18"/>
    <mergeCell ref="B19:C19"/>
    <mergeCell ref="B20:C20"/>
    <mergeCell ref="AH4:AH6"/>
    <mergeCell ref="AI4:AI6"/>
    <mergeCell ref="AJ4:AJ6"/>
    <mergeCell ref="AK4:AK6"/>
    <mergeCell ref="AQ4:AQ6"/>
    <mergeCell ref="A7:C7"/>
    <mergeCell ref="U4:U6"/>
    <mergeCell ref="V4:V6"/>
    <mergeCell ref="X4:X6"/>
    <mergeCell ref="AD4:AD6"/>
    <mergeCell ref="AF4:AF6"/>
    <mergeCell ref="AG4:AG6"/>
    <mergeCell ref="X2:AD3"/>
    <mergeCell ref="AE2:AQ2"/>
    <mergeCell ref="AE3:AE6"/>
    <mergeCell ref="AF3:AJ3"/>
    <mergeCell ref="AK3:AQ3"/>
    <mergeCell ref="G4:G6"/>
    <mergeCell ref="H4:H6"/>
    <mergeCell ref="I4:I6"/>
    <mergeCell ref="J4:J6"/>
    <mergeCell ref="K4:K6"/>
    <mergeCell ref="A2:C6"/>
    <mergeCell ref="D2:D6"/>
    <mergeCell ref="E2:E6"/>
    <mergeCell ref="F2:F6"/>
    <mergeCell ref="G2:M3"/>
    <mergeCell ref="N2:V3"/>
    <mergeCell ref="L4:L6"/>
    <mergeCell ref="M4:M6"/>
    <mergeCell ref="N4:N6"/>
    <mergeCell ref="T4:T6"/>
  </mergeCells>
  <phoneticPr fontId="1"/>
  <printOptions horizontalCentered="1"/>
  <pageMargins left="0.39370078740157483" right="0.39370078740157483" top="0.39370078740157483" bottom="0.39370078740157483" header="0" footer="0"/>
  <pageSetup paperSize="8" scale="95"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rgb="FF92D050"/>
  </sheetPr>
  <dimension ref="B1:R30"/>
  <sheetViews>
    <sheetView showZeros="0" workbookViewId="0">
      <pane xSplit="4" ySplit="13" topLeftCell="E27" activePane="bottomRight" state="frozen"/>
      <selection activeCell="W25" sqref="W25"/>
      <selection pane="topRight" activeCell="W25" sqref="W25"/>
      <selection pane="bottomLeft" activeCell="W25" sqref="W25"/>
      <selection pane="bottomRight" activeCell="W25" sqref="W25"/>
    </sheetView>
  </sheetViews>
  <sheetFormatPr defaultRowHeight="13.5"/>
  <cols>
    <col min="1" max="1" width="2.625" style="665" customWidth="1"/>
    <col min="2" max="2" width="13.125" style="486" customWidth="1"/>
    <col min="3" max="4" width="7.25" style="665" customWidth="1"/>
    <col min="5" max="8" width="5.625" style="665" customWidth="1"/>
    <col min="9" max="10" width="3.125" style="665" customWidth="1"/>
    <col min="11" max="14" width="7.25" style="665" customWidth="1"/>
    <col min="15" max="15" width="1.75" style="665" customWidth="1"/>
    <col min="16" max="256" width="9" style="665"/>
    <col min="257" max="257" width="2.625" style="665" customWidth="1"/>
    <col min="258" max="258" width="13.125" style="665" customWidth="1"/>
    <col min="259" max="260" width="7.25" style="665" customWidth="1"/>
    <col min="261" max="264" width="5.625" style="665" customWidth="1"/>
    <col min="265" max="266" width="3.125" style="665" customWidth="1"/>
    <col min="267" max="270" width="7.25" style="665" customWidth="1"/>
    <col min="271" max="271" width="1.75" style="665" customWidth="1"/>
    <col min="272" max="512" width="9" style="665"/>
    <col min="513" max="513" width="2.625" style="665" customWidth="1"/>
    <col min="514" max="514" width="13.125" style="665" customWidth="1"/>
    <col min="515" max="516" width="7.25" style="665" customWidth="1"/>
    <col min="517" max="520" width="5.625" style="665" customWidth="1"/>
    <col min="521" max="522" width="3.125" style="665" customWidth="1"/>
    <col min="523" max="526" width="7.25" style="665" customWidth="1"/>
    <col min="527" max="527" width="1.75" style="665" customWidth="1"/>
    <col min="528" max="768" width="9" style="665"/>
    <col min="769" max="769" width="2.625" style="665" customWidth="1"/>
    <col min="770" max="770" width="13.125" style="665" customWidth="1"/>
    <col min="771" max="772" width="7.25" style="665" customWidth="1"/>
    <col min="773" max="776" width="5.625" style="665" customWidth="1"/>
    <col min="777" max="778" width="3.125" style="665" customWidth="1"/>
    <col min="779" max="782" width="7.25" style="665" customWidth="1"/>
    <col min="783" max="783" width="1.75" style="665" customWidth="1"/>
    <col min="784" max="1024" width="9" style="665"/>
    <col min="1025" max="1025" width="2.625" style="665" customWidth="1"/>
    <col min="1026" max="1026" width="13.125" style="665" customWidth="1"/>
    <col min="1027" max="1028" width="7.25" style="665" customWidth="1"/>
    <col min="1029" max="1032" width="5.625" style="665" customWidth="1"/>
    <col min="1033" max="1034" width="3.125" style="665" customWidth="1"/>
    <col min="1035" max="1038" width="7.25" style="665" customWidth="1"/>
    <col min="1039" max="1039" width="1.75" style="665" customWidth="1"/>
    <col min="1040" max="1280" width="9" style="665"/>
    <col min="1281" max="1281" width="2.625" style="665" customWidth="1"/>
    <col min="1282" max="1282" width="13.125" style="665" customWidth="1"/>
    <col min="1283" max="1284" width="7.25" style="665" customWidth="1"/>
    <col min="1285" max="1288" width="5.625" style="665" customWidth="1"/>
    <col min="1289" max="1290" width="3.125" style="665" customWidth="1"/>
    <col min="1291" max="1294" width="7.25" style="665" customWidth="1"/>
    <col min="1295" max="1295" width="1.75" style="665" customWidth="1"/>
    <col min="1296" max="1536" width="9" style="665"/>
    <col min="1537" max="1537" width="2.625" style="665" customWidth="1"/>
    <col min="1538" max="1538" width="13.125" style="665" customWidth="1"/>
    <col min="1539" max="1540" width="7.25" style="665" customWidth="1"/>
    <col min="1541" max="1544" width="5.625" style="665" customWidth="1"/>
    <col min="1545" max="1546" width="3.125" style="665" customWidth="1"/>
    <col min="1547" max="1550" width="7.25" style="665" customWidth="1"/>
    <col min="1551" max="1551" width="1.75" style="665" customWidth="1"/>
    <col min="1552" max="1792" width="9" style="665"/>
    <col min="1793" max="1793" width="2.625" style="665" customWidth="1"/>
    <col min="1794" max="1794" width="13.125" style="665" customWidth="1"/>
    <col min="1795" max="1796" width="7.25" style="665" customWidth="1"/>
    <col min="1797" max="1800" width="5.625" style="665" customWidth="1"/>
    <col min="1801" max="1802" width="3.125" style="665" customWidth="1"/>
    <col min="1803" max="1806" width="7.25" style="665" customWidth="1"/>
    <col min="1807" max="1807" width="1.75" style="665" customWidth="1"/>
    <col min="1808" max="2048" width="9" style="665"/>
    <col min="2049" max="2049" width="2.625" style="665" customWidth="1"/>
    <col min="2050" max="2050" width="13.125" style="665" customWidth="1"/>
    <col min="2051" max="2052" width="7.25" style="665" customWidth="1"/>
    <col min="2053" max="2056" width="5.625" style="665" customWidth="1"/>
    <col min="2057" max="2058" width="3.125" style="665" customWidth="1"/>
    <col min="2059" max="2062" width="7.25" style="665" customWidth="1"/>
    <col min="2063" max="2063" width="1.75" style="665" customWidth="1"/>
    <col min="2064" max="2304" width="9" style="665"/>
    <col min="2305" max="2305" width="2.625" style="665" customWidth="1"/>
    <col min="2306" max="2306" width="13.125" style="665" customWidth="1"/>
    <col min="2307" max="2308" width="7.25" style="665" customWidth="1"/>
    <col min="2309" max="2312" width="5.625" style="665" customWidth="1"/>
    <col min="2313" max="2314" width="3.125" style="665" customWidth="1"/>
    <col min="2315" max="2318" width="7.25" style="665" customWidth="1"/>
    <col min="2319" max="2319" width="1.75" style="665" customWidth="1"/>
    <col min="2320" max="2560" width="9" style="665"/>
    <col min="2561" max="2561" width="2.625" style="665" customWidth="1"/>
    <col min="2562" max="2562" width="13.125" style="665" customWidth="1"/>
    <col min="2563" max="2564" width="7.25" style="665" customWidth="1"/>
    <col min="2565" max="2568" width="5.625" style="665" customWidth="1"/>
    <col min="2569" max="2570" width="3.125" style="665" customWidth="1"/>
    <col min="2571" max="2574" width="7.25" style="665" customWidth="1"/>
    <col min="2575" max="2575" width="1.75" style="665" customWidth="1"/>
    <col min="2576" max="2816" width="9" style="665"/>
    <col min="2817" max="2817" width="2.625" style="665" customWidth="1"/>
    <col min="2818" max="2818" width="13.125" style="665" customWidth="1"/>
    <col min="2819" max="2820" width="7.25" style="665" customWidth="1"/>
    <col min="2821" max="2824" width="5.625" style="665" customWidth="1"/>
    <col min="2825" max="2826" width="3.125" style="665" customWidth="1"/>
    <col min="2827" max="2830" width="7.25" style="665" customWidth="1"/>
    <col min="2831" max="2831" width="1.75" style="665" customWidth="1"/>
    <col min="2832" max="3072" width="9" style="665"/>
    <col min="3073" max="3073" width="2.625" style="665" customWidth="1"/>
    <col min="3074" max="3074" width="13.125" style="665" customWidth="1"/>
    <col min="3075" max="3076" width="7.25" style="665" customWidth="1"/>
    <col min="3077" max="3080" width="5.625" style="665" customWidth="1"/>
    <col min="3081" max="3082" width="3.125" style="665" customWidth="1"/>
    <col min="3083" max="3086" width="7.25" style="665" customWidth="1"/>
    <col min="3087" max="3087" width="1.75" style="665" customWidth="1"/>
    <col min="3088" max="3328" width="9" style="665"/>
    <col min="3329" max="3329" width="2.625" style="665" customWidth="1"/>
    <col min="3330" max="3330" width="13.125" style="665" customWidth="1"/>
    <col min="3331" max="3332" width="7.25" style="665" customWidth="1"/>
    <col min="3333" max="3336" width="5.625" style="665" customWidth="1"/>
    <col min="3337" max="3338" width="3.125" style="665" customWidth="1"/>
    <col min="3339" max="3342" width="7.25" style="665" customWidth="1"/>
    <col min="3343" max="3343" width="1.75" style="665" customWidth="1"/>
    <col min="3344" max="3584" width="9" style="665"/>
    <col min="3585" max="3585" width="2.625" style="665" customWidth="1"/>
    <col min="3586" max="3586" width="13.125" style="665" customWidth="1"/>
    <col min="3587" max="3588" width="7.25" style="665" customWidth="1"/>
    <col min="3589" max="3592" width="5.625" style="665" customWidth="1"/>
    <col min="3593" max="3594" width="3.125" style="665" customWidth="1"/>
    <col min="3595" max="3598" width="7.25" style="665" customWidth="1"/>
    <col min="3599" max="3599" width="1.75" style="665" customWidth="1"/>
    <col min="3600" max="3840" width="9" style="665"/>
    <col min="3841" max="3841" width="2.625" style="665" customWidth="1"/>
    <col min="3842" max="3842" width="13.125" style="665" customWidth="1"/>
    <col min="3843" max="3844" width="7.25" style="665" customWidth="1"/>
    <col min="3845" max="3848" width="5.625" style="665" customWidth="1"/>
    <col min="3849" max="3850" width="3.125" style="665" customWidth="1"/>
    <col min="3851" max="3854" width="7.25" style="665" customWidth="1"/>
    <col min="3855" max="3855" width="1.75" style="665" customWidth="1"/>
    <col min="3856" max="4096" width="9" style="665"/>
    <col min="4097" max="4097" width="2.625" style="665" customWidth="1"/>
    <col min="4098" max="4098" width="13.125" style="665" customWidth="1"/>
    <col min="4099" max="4100" width="7.25" style="665" customWidth="1"/>
    <col min="4101" max="4104" width="5.625" style="665" customWidth="1"/>
    <col min="4105" max="4106" width="3.125" style="665" customWidth="1"/>
    <col min="4107" max="4110" width="7.25" style="665" customWidth="1"/>
    <col min="4111" max="4111" width="1.75" style="665" customWidth="1"/>
    <col min="4112" max="4352" width="9" style="665"/>
    <col min="4353" max="4353" width="2.625" style="665" customWidth="1"/>
    <col min="4354" max="4354" width="13.125" style="665" customWidth="1"/>
    <col min="4355" max="4356" width="7.25" style="665" customWidth="1"/>
    <col min="4357" max="4360" width="5.625" style="665" customWidth="1"/>
    <col min="4361" max="4362" width="3.125" style="665" customWidth="1"/>
    <col min="4363" max="4366" width="7.25" style="665" customWidth="1"/>
    <col min="4367" max="4367" width="1.75" style="665" customWidth="1"/>
    <col min="4368" max="4608" width="9" style="665"/>
    <col min="4609" max="4609" width="2.625" style="665" customWidth="1"/>
    <col min="4610" max="4610" width="13.125" style="665" customWidth="1"/>
    <col min="4611" max="4612" width="7.25" style="665" customWidth="1"/>
    <col min="4613" max="4616" width="5.625" style="665" customWidth="1"/>
    <col min="4617" max="4618" width="3.125" style="665" customWidth="1"/>
    <col min="4619" max="4622" width="7.25" style="665" customWidth="1"/>
    <col min="4623" max="4623" width="1.75" style="665" customWidth="1"/>
    <col min="4624" max="4864" width="9" style="665"/>
    <col min="4865" max="4865" width="2.625" style="665" customWidth="1"/>
    <col min="4866" max="4866" width="13.125" style="665" customWidth="1"/>
    <col min="4867" max="4868" width="7.25" style="665" customWidth="1"/>
    <col min="4869" max="4872" width="5.625" style="665" customWidth="1"/>
    <col min="4873" max="4874" width="3.125" style="665" customWidth="1"/>
    <col min="4875" max="4878" width="7.25" style="665" customWidth="1"/>
    <col min="4879" max="4879" width="1.75" style="665" customWidth="1"/>
    <col min="4880" max="5120" width="9" style="665"/>
    <col min="5121" max="5121" width="2.625" style="665" customWidth="1"/>
    <col min="5122" max="5122" width="13.125" style="665" customWidth="1"/>
    <col min="5123" max="5124" width="7.25" style="665" customWidth="1"/>
    <col min="5125" max="5128" width="5.625" style="665" customWidth="1"/>
    <col min="5129" max="5130" width="3.125" style="665" customWidth="1"/>
    <col min="5131" max="5134" width="7.25" style="665" customWidth="1"/>
    <col min="5135" max="5135" width="1.75" style="665" customWidth="1"/>
    <col min="5136" max="5376" width="9" style="665"/>
    <col min="5377" max="5377" width="2.625" style="665" customWidth="1"/>
    <col min="5378" max="5378" width="13.125" style="665" customWidth="1"/>
    <col min="5379" max="5380" width="7.25" style="665" customWidth="1"/>
    <col min="5381" max="5384" width="5.625" style="665" customWidth="1"/>
    <col min="5385" max="5386" width="3.125" style="665" customWidth="1"/>
    <col min="5387" max="5390" width="7.25" style="665" customWidth="1"/>
    <col min="5391" max="5391" width="1.75" style="665" customWidth="1"/>
    <col min="5392" max="5632" width="9" style="665"/>
    <col min="5633" max="5633" width="2.625" style="665" customWidth="1"/>
    <col min="5634" max="5634" width="13.125" style="665" customWidth="1"/>
    <col min="5635" max="5636" width="7.25" style="665" customWidth="1"/>
    <col min="5637" max="5640" width="5.625" style="665" customWidth="1"/>
    <col min="5641" max="5642" width="3.125" style="665" customWidth="1"/>
    <col min="5643" max="5646" width="7.25" style="665" customWidth="1"/>
    <col min="5647" max="5647" width="1.75" style="665" customWidth="1"/>
    <col min="5648" max="5888" width="9" style="665"/>
    <col min="5889" max="5889" width="2.625" style="665" customWidth="1"/>
    <col min="5890" max="5890" width="13.125" style="665" customWidth="1"/>
    <col min="5891" max="5892" width="7.25" style="665" customWidth="1"/>
    <col min="5893" max="5896" width="5.625" style="665" customWidth="1"/>
    <col min="5897" max="5898" width="3.125" style="665" customWidth="1"/>
    <col min="5899" max="5902" width="7.25" style="665" customWidth="1"/>
    <col min="5903" max="5903" width="1.75" style="665" customWidth="1"/>
    <col min="5904" max="6144" width="9" style="665"/>
    <col min="6145" max="6145" width="2.625" style="665" customWidth="1"/>
    <col min="6146" max="6146" width="13.125" style="665" customWidth="1"/>
    <col min="6147" max="6148" width="7.25" style="665" customWidth="1"/>
    <col min="6149" max="6152" width="5.625" style="665" customWidth="1"/>
    <col min="6153" max="6154" width="3.125" style="665" customWidth="1"/>
    <col min="6155" max="6158" width="7.25" style="665" customWidth="1"/>
    <col min="6159" max="6159" width="1.75" style="665" customWidth="1"/>
    <col min="6160" max="6400" width="9" style="665"/>
    <col min="6401" max="6401" width="2.625" style="665" customWidth="1"/>
    <col min="6402" max="6402" width="13.125" style="665" customWidth="1"/>
    <col min="6403" max="6404" width="7.25" style="665" customWidth="1"/>
    <col min="6405" max="6408" width="5.625" style="665" customWidth="1"/>
    <col min="6409" max="6410" width="3.125" style="665" customWidth="1"/>
    <col min="6411" max="6414" width="7.25" style="665" customWidth="1"/>
    <col min="6415" max="6415" width="1.75" style="665" customWidth="1"/>
    <col min="6416" max="6656" width="9" style="665"/>
    <col min="6657" max="6657" width="2.625" style="665" customWidth="1"/>
    <col min="6658" max="6658" width="13.125" style="665" customWidth="1"/>
    <col min="6659" max="6660" width="7.25" style="665" customWidth="1"/>
    <col min="6661" max="6664" width="5.625" style="665" customWidth="1"/>
    <col min="6665" max="6666" width="3.125" style="665" customWidth="1"/>
    <col min="6667" max="6670" width="7.25" style="665" customWidth="1"/>
    <col min="6671" max="6671" width="1.75" style="665" customWidth="1"/>
    <col min="6672" max="6912" width="9" style="665"/>
    <col min="6913" max="6913" width="2.625" style="665" customWidth="1"/>
    <col min="6914" max="6914" width="13.125" style="665" customWidth="1"/>
    <col min="6915" max="6916" width="7.25" style="665" customWidth="1"/>
    <col min="6917" max="6920" width="5.625" style="665" customWidth="1"/>
    <col min="6921" max="6922" width="3.125" style="665" customWidth="1"/>
    <col min="6923" max="6926" width="7.25" style="665" customWidth="1"/>
    <col min="6927" max="6927" width="1.75" style="665" customWidth="1"/>
    <col min="6928" max="7168" width="9" style="665"/>
    <col min="7169" max="7169" width="2.625" style="665" customWidth="1"/>
    <col min="7170" max="7170" width="13.125" style="665" customWidth="1"/>
    <col min="7171" max="7172" width="7.25" style="665" customWidth="1"/>
    <col min="7173" max="7176" width="5.625" style="665" customWidth="1"/>
    <col min="7177" max="7178" width="3.125" style="665" customWidth="1"/>
    <col min="7179" max="7182" width="7.25" style="665" customWidth="1"/>
    <col min="7183" max="7183" width="1.75" style="665" customWidth="1"/>
    <col min="7184" max="7424" width="9" style="665"/>
    <col min="7425" max="7425" width="2.625" style="665" customWidth="1"/>
    <col min="7426" max="7426" width="13.125" style="665" customWidth="1"/>
    <col min="7427" max="7428" width="7.25" style="665" customWidth="1"/>
    <col min="7429" max="7432" width="5.625" style="665" customWidth="1"/>
    <col min="7433" max="7434" width="3.125" style="665" customWidth="1"/>
    <col min="7435" max="7438" width="7.25" style="665" customWidth="1"/>
    <col min="7439" max="7439" width="1.75" style="665" customWidth="1"/>
    <col min="7440" max="7680" width="9" style="665"/>
    <col min="7681" max="7681" width="2.625" style="665" customWidth="1"/>
    <col min="7682" max="7682" width="13.125" style="665" customWidth="1"/>
    <col min="7683" max="7684" width="7.25" style="665" customWidth="1"/>
    <col min="7685" max="7688" width="5.625" style="665" customWidth="1"/>
    <col min="7689" max="7690" width="3.125" style="665" customWidth="1"/>
    <col min="7691" max="7694" width="7.25" style="665" customWidth="1"/>
    <col min="7695" max="7695" width="1.75" style="665" customWidth="1"/>
    <col min="7696" max="7936" width="9" style="665"/>
    <col min="7937" max="7937" width="2.625" style="665" customWidth="1"/>
    <col min="7938" max="7938" width="13.125" style="665" customWidth="1"/>
    <col min="7939" max="7940" width="7.25" style="665" customWidth="1"/>
    <col min="7941" max="7944" width="5.625" style="665" customWidth="1"/>
    <col min="7945" max="7946" width="3.125" style="665" customWidth="1"/>
    <col min="7947" max="7950" width="7.25" style="665" customWidth="1"/>
    <col min="7951" max="7951" width="1.75" style="665" customWidth="1"/>
    <col min="7952" max="8192" width="9" style="665"/>
    <col min="8193" max="8193" width="2.625" style="665" customWidth="1"/>
    <col min="8194" max="8194" width="13.125" style="665" customWidth="1"/>
    <col min="8195" max="8196" width="7.25" style="665" customWidth="1"/>
    <col min="8197" max="8200" width="5.625" style="665" customWidth="1"/>
    <col min="8201" max="8202" width="3.125" style="665" customWidth="1"/>
    <col min="8203" max="8206" width="7.25" style="665" customWidth="1"/>
    <col min="8207" max="8207" width="1.75" style="665" customWidth="1"/>
    <col min="8208" max="8448" width="9" style="665"/>
    <col min="8449" max="8449" width="2.625" style="665" customWidth="1"/>
    <col min="8450" max="8450" width="13.125" style="665" customWidth="1"/>
    <col min="8451" max="8452" width="7.25" style="665" customWidth="1"/>
    <col min="8453" max="8456" width="5.625" style="665" customWidth="1"/>
    <col min="8457" max="8458" width="3.125" style="665" customWidth="1"/>
    <col min="8459" max="8462" width="7.25" style="665" customWidth="1"/>
    <col min="8463" max="8463" width="1.75" style="665" customWidth="1"/>
    <col min="8464" max="8704" width="9" style="665"/>
    <col min="8705" max="8705" width="2.625" style="665" customWidth="1"/>
    <col min="8706" max="8706" width="13.125" style="665" customWidth="1"/>
    <col min="8707" max="8708" width="7.25" style="665" customWidth="1"/>
    <col min="8709" max="8712" width="5.625" style="665" customWidth="1"/>
    <col min="8713" max="8714" width="3.125" style="665" customWidth="1"/>
    <col min="8715" max="8718" width="7.25" style="665" customWidth="1"/>
    <col min="8719" max="8719" width="1.75" style="665" customWidth="1"/>
    <col min="8720" max="8960" width="9" style="665"/>
    <col min="8961" max="8961" width="2.625" style="665" customWidth="1"/>
    <col min="8962" max="8962" width="13.125" style="665" customWidth="1"/>
    <col min="8963" max="8964" width="7.25" style="665" customWidth="1"/>
    <col min="8965" max="8968" width="5.625" style="665" customWidth="1"/>
    <col min="8969" max="8970" width="3.125" style="665" customWidth="1"/>
    <col min="8971" max="8974" width="7.25" style="665" customWidth="1"/>
    <col min="8975" max="8975" width="1.75" style="665" customWidth="1"/>
    <col min="8976" max="9216" width="9" style="665"/>
    <col min="9217" max="9217" width="2.625" style="665" customWidth="1"/>
    <col min="9218" max="9218" width="13.125" style="665" customWidth="1"/>
    <col min="9219" max="9220" width="7.25" style="665" customWidth="1"/>
    <col min="9221" max="9224" width="5.625" style="665" customWidth="1"/>
    <col min="9225" max="9226" width="3.125" style="665" customWidth="1"/>
    <col min="9227" max="9230" width="7.25" style="665" customWidth="1"/>
    <col min="9231" max="9231" width="1.75" style="665" customWidth="1"/>
    <col min="9232" max="9472" width="9" style="665"/>
    <col min="9473" max="9473" width="2.625" style="665" customWidth="1"/>
    <col min="9474" max="9474" width="13.125" style="665" customWidth="1"/>
    <col min="9475" max="9476" width="7.25" style="665" customWidth="1"/>
    <col min="9477" max="9480" width="5.625" style="665" customWidth="1"/>
    <col min="9481" max="9482" width="3.125" style="665" customWidth="1"/>
    <col min="9483" max="9486" width="7.25" style="665" customWidth="1"/>
    <col min="9487" max="9487" width="1.75" style="665" customWidth="1"/>
    <col min="9488" max="9728" width="9" style="665"/>
    <col min="9729" max="9729" width="2.625" style="665" customWidth="1"/>
    <col min="9730" max="9730" width="13.125" style="665" customWidth="1"/>
    <col min="9731" max="9732" width="7.25" style="665" customWidth="1"/>
    <col min="9733" max="9736" width="5.625" style="665" customWidth="1"/>
    <col min="9737" max="9738" width="3.125" style="665" customWidth="1"/>
    <col min="9739" max="9742" width="7.25" style="665" customWidth="1"/>
    <col min="9743" max="9743" width="1.75" style="665" customWidth="1"/>
    <col min="9744" max="9984" width="9" style="665"/>
    <col min="9985" max="9985" width="2.625" style="665" customWidth="1"/>
    <col min="9986" max="9986" width="13.125" style="665" customWidth="1"/>
    <col min="9987" max="9988" width="7.25" style="665" customWidth="1"/>
    <col min="9989" max="9992" width="5.625" style="665" customWidth="1"/>
    <col min="9993" max="9994" width="3.125" style="665" customWidth="1"/>
    <col min="9995" max="9998" width="7.25" style="665" customWidth="1"/>
    <col min="9999" max="9999" width="1.75" style="665" customWidth="1"/>
    <col min="10000" max="10240" width="9" style="665"/>
    <col min="10241" max="10241" width="2.625" style="665" customWidth="1"/>
    <col min="10242" max="10242" width="13.125" style="665" customWidth="1"/>
    <col min="10243" max="10244" width="7.25" style="665" customWidth="1"/>
    <col min="10245" max="10248" width="5.625" style="665" customWidth="1"/>
    <col min="10249" max="10250" width="3.125" style="665" customWidth="1"/>
    <col min="10251" max="10254" width="7.25" style="665" customWidth="1"/>
    <col min="10255" max="10255" width="1.75" style="665" customWidth="1"/>
    <col min="10256" max="10496" width="9" style="665"/>
    <col min="10497" max="10497" width="2.625" style="665" customWidth="1"/>
    <col min="10498" max="10498" width="13.125" style="665" customWidth="1"/>
    <col min="10499" max="10500" width="7.25" style="665" customWidth="1"/>
    <col min="10501" max="10504" width="5.625" style="665" customWidth="1"/>
    <col min="10505" max="10506" width="3.125" style="665" customWidth="1"/>
    <col min="10507" max="10510" width="7.25" style="665" customWidth="1"/>
    <col min="10511" max="10511" width="1.75" style="665" customWidth="1"/>
    <col min="10512" max="10752" width="9" style="665"/>
    <col min="10753" max="10753" width="2.625" style="665" customWidth="1"/>
    <col min="10754" max="10754" width="13.125" style="665" customWidth="1"/>
    <col min="10755" max="10756" width="7.25" style="665" customWidth="1"/>
    <col min="10757" max="10760" width="5.625" style="665" customWidth="1"/>
    <col min="10761" max="10762" width="3.125" style="665" customWidth="1"/>
    <col min="10763" max="10766" width="7.25" style="665" customWidth="1"/>
    <col min="10767" max="10767" width="1.75" style="665" customWidth="1"/>
    <col min="10768" max="11008" width="9" style="665"/>
    <col min="11009" max="11009" width="2.625" style="665" customWidth="1"/>
    <col min="11010" max="11010" width="13.125" style="665" customWidth="1"/>
    <col min="11011" max="11012" width="7.25" style="665" customWidth="1"/>
    <col min="11013" max="11016" width="5.625" style="665" customWidth="1"/>
    <col min="11017" max="11018" width="3.125" style="665" customWidth="1"/>
    <col min="11019" max="11022" width="7.25" style="665" customWidth="1"/>
    <col min="11023" max="11023" width="1.75" style="665" customWidth="1"/>
    <col min="11024" max="11264" width="9" style="665"/>
    <col min="11265" max="11265" width="2.625" style="665" customWidth="1"/>
    <col min="11266" max="11266" width="13.125" style="665" customWidth="1"/>
    <col min="11267" max="11268" width="7.25" style="665" customWidth="1"/>
    <col min="11269" max="11272" width="5.625" style="665" customWidth="1"/>
    <col min="11273" max="11274" width="3.125" style="665" customWidth="1"/>
    <col min="11275" max="11278" width="7.25" style="665" customWidth="1"/>
    <col min="11279" max="11279" width="1.75" style="665" customWidth="1"/>
    <col min="11280" max="11520" width="9" style="665"/>
    <col min="11521" max="11521" width="2.625" style="665" customWidth="1"/>
    <col min="11522" max="11522" width="13.125" style="665" customWidth="1"/>
    <col min="11523" max="11524" width="7.25" style="665" customWidth="1"/>
    <col min="11525" max="11528" width="5.625" style="665" customWidth="1"/>
    <col min="11529" max="11530" width="3.125" style="665" customWidth="1"/>
    <col min="11531" max="11534" width="7.25" style="665" customWidth="1"/>
    <col min="11535" max="11535" width="1.75" style="665" customWidth="1"/>
    <col min="11536" max="11776" width="9" style="665"/>
    <col min="11777" max="11777" width="2.625" style="665" customWidth="1"/>
    <col min="11778" max="11778" width="13.125" style="665" customWidth="1"/>
    <col min="11779" max="11780" width="7.25" style="665" customWidth="1"/>
    <col min="11781" max="11784" width="5.625" style="665" customWidth="1"/>
    <col min="11785" max="11786" width="3.125" style="665" customWidth="1"/>
    <col min="11787" max="11790" width="7.25" style="665" customWidth="1"/>
    <col min="11791" max="11791" width="1.75" style="665" customWidth="1"/>
    <col min="11792" max="12032" width="9" style="665"/>
    <col min="12033" max="12033" width="2.625" style="665" customWidth="1"/>
    <col min="12034" max="12034" width="13.125" style="665" customWidth="1"/>
    <col min="12035" max="12036" width="7.25" style="665" customWidth="1"/>
    <col min="12037" max="12040" width="5.625" style="665" customWidth="1"/>
    <col min="12041" max="12042" width="3.125" style="665" customWidth="1"/>
    <col min="12043" max="12046" width="7.25" style="665" customWidth="1"/>
    <col min="12047" max="12047" width="1.75" style="665" customWidth="1"/>
    <col min="12048" max="12288" width="9" style="665"/>
    <col min="12289" max="12289" width="2.625" style="665" customWidth="1"/>
    <col min="12290" max="12290" width="13.125" style="665" customWidth="1"/>
    <col min="12291" max="12292" width="7.25" style="665" customWidth="1"/>
    <col min="12293" max="12296" width="5.625" style="665" customWidth="1"/>
    <col min="12297" max="12298" width="3.125" style="665" customWidth="1"/>
    <col min="12299" max="12302" width="7.25" style="665" customWidth="1"/>
    <col min="12303" max="12303" width="1.75" style="665" customWidth="1"/>
    <col min="12304" max="12544" width="9" style="665"/>
    <col min="12545" max="12545" width="2.625" style="665" customWidth="1"/>
    <col min="12546" max="12546" width="13.125" style="665" customWidth="1"/>
    <col min="12547" max="12548" width="7.25" style="665" customWidth="1"/>
    <col min="12549" max="12552" width="5.625" style="665" customWidth="1"/>
    <col min="12553" max="12554" width="3.125" style="665" customWidth="1"/>
    <col min="12555" max="12558" width="7.25" style="665" customWidth="1"/>
    <col min="12559" max="12559" width="1.75" style="665" customWidth="1"/>
    <col min="12560" max="12800" width="9" style="665"/>
    <col min="12801" max="12801" width="2.625" style="665" customWidth="1"/>
    <col min="12802" max="12802" width="13.125" style="665" customWidth="1"/>
    <col min="12803" max="12804" width="7.25" style="665" customWidth="1"/>
    <col min="12805" max="12808" width="5.625" style="665" customWidth="1"/>
    <col min="12809" max="12810" width="3.125" style="665" customWidth="1"/>
    <col min="12811" max="12814" width="7.25" style="665" customWidth="1"/>
    <col min="12815" max="12815" width="1.75" style="665" customWidth="1"/>
    <col min="12816" max="13056" width="9" style="665"/>
    <col min="13057" max="13057" width="2.625" style="665" customWidth="1"/>
    <col min="13058" max="13058" width="13.125" style="665" customWidth="1"/>
    <col min="13059" max="13060" width="7.25" style="665" customWidth="1"/>
    <col min="13061" max="13064" width="5.625" style="665" customWidth="1"/>
    <col min="13065" max="13066" width="3.125" style="665" customWidth="1"/>
    <col min="13067" max="13070" width="7.25" style="665" customWidth="1"/>
    <col min="13071" max="13071" width="1.75" style="665" customWidth="1"/>
    <col min="13072" max="13312" width="9" style="665"/>
    <col min="13313" max="13313" width="2.625" style="665" customWidth="1"/>
    <col min="13314" max="13314" width="13.125" style="665" customWidth="1"/>
    <col min="13315" max="13316" width="7.25" style="665" customWidth="1"/>
    <col min="13317" max="13320" width="5.625" style="665" customWidth="1"/>
    <col min="13321" max="13322" width="3.125" style="665" customWidth="1"/>
    <col min="13323" max="13326" width="7.25" style="665" customWidth="1"/>
    <col min="13327" max="13327" width="1.75" style="665" customWidth="1"/>
    <col min="13328" max="13568" width="9" style="665"/>
    <col min="13569" max="13569" width="2.625" style="665" customWidth="1"/>
    <col min="13570" max="13570" width="13.125" style="665" customWidth="1"/>
    <col min="13571" max="13572" width="7.25" style="665" customWidth="1"/>
    <col min="13573" max="13576" width="5.625" style="665" customWidth="1"/>
    <col min="13577" max="13578" width="3.125" style="665" customWidth="1"/>
    <col min="13579" max="13582" width="7.25" style="665" customWidth="1"/>
    <col min="13583" max="13583" width="1.75" style="665" customWidth="1"/>
    <col min="13584" max="13824" width="9" style="665"/>
    <col min="13825" max="13825" width="2.625" style="665" customWidth="1"/>
    <col min="13826" max="13826" width="13.125" style="665" customWidth="1"/>
    <col min="13827" max="13828" width="7.25" style="665" customWidth="1"/>
    <col min="13829" max="13832" width="5.625" style="665" customWidth="1"/>
    <col min="13833" max="13834" width="3.125" style="665" customWidth="1"/>
    <col min="13835" max="13838" width="7.25" style="665" customWidth="1"/>
    <col min="13839" max="13839" width="1.75" style="665" customWidth="1"/>
    <col min="13840" max="14080" width="9" style="665"/>
    <col min="14081" max="14081" width="2.625" style="665" customWidth="1"/>
    <col min="14082" max="14082" width="13.125" style="665" customWidth="1"/>
    <col min="14083" max="14084" width="7.25" style="665" customWidth="1"/>
    <col min="14085" max="14088" width="5.625" style="665" customWidth="1"/>
    <col min="14089" max="14090" width="3.125" style="665" customWidth="1"/>
    <col min="14091" max="14094" width="7.25" style="665" customWidth="1"/>
    <col min="14095" max="14095" width="1.75" style="665" customWidth="1"/>
    <col min="14096" max="14336" width="9" style="665"/>
    <col min="14337" max="14337" width="2.625" style="665" customWidth="1"/>
    <col min="14338" max="14338" width="13.125" style="665" customWidth="1"/>
    <col min="14339" max="14340" width="7.25" style="665" customWidth="1"/>
    <col min="14341" max="14344" width="5.625" style="665" customWidth="1"/>
    <col min="14345" max="14346" width="3.125" style="665" customWidth="1"/>
    <col min="14347" max="14350" width="7.25" style="665" customWidth="1"/>
    <col min="14351" max="14351" width="1.75" style="665" customWidth="1"/>
    <col min="14352" max="14592" width="9" style="665"/>
    <col min="14593" max="14593" width="2.625" style="665" customWidth="1"/>
    <col min="14594" max="14594" width="13.125" style="665" customWidth="1"/>
    <col min="14595" max="14596" width="7.25" style="665" customWidth="1"/>
    <col min="14597" max="14600" width="5.625" style="665" customWidth="1"/>
    <col min="14601" max="14602" width="3.125" style="665" customWidth="1"/>
    <col min="14603" max="14606" width="7.25" style="665" customWidth="1"/>
    <col min="14607" max="14607" width="1.75" style="665" customWidth="1"/>
    <col min="14608" max="14848" width="9" style="665"/>
    <col min="14849" max="14849" width="2.625" style="665" customWidth="1"/>
    <col min="14850" max="14850" width="13.125" style="665" customWidth="1"/>
    <col min="14851" max="14852" width="7.25" style="665" customWidth="1"/>
    <col min="14853" max="14856" width="5.625" style="665" customWidth="1"/>
    <col min="14857" max="14858" width="3.125" style="665" customWidth="1"/>
    <col min="14859" max="14862" width="7.25" style="665" customWidth="1"/>
    <col min="14863" max="14863" width="1.75" style="665" customWidth="1"/>
    <col min="14864" max="15104" width="9" style="665"/>
    <col min="15105" max="15105" width="2.625" style="665" customWidth="1"/>
    <col min="15106" max="15106" width="13.125" style="665" customWidth="1"/>
    <col min="15107" max="15108" width="7.25" style="665" customWidth="1"/>
    <col min="15109" max="15112" width="5.625" style="665" customWidth="1"/>
    <col min="15113" max="15114" width="3.125" style="665" customWidth="1"/>
    <col min="15115" max="15118" width="7.25" style="665" customWidth="1"/>
    <col min="15119" max="15119" width="1.75" style="665" customWidth="1"/>
    <col min="15120" max="15360" width="9" style="665"/>
    <col min="15361" max="15361" width="2.625" style="665" customWidth="1"/>
    <col min="15362" max="15362" width="13.125" style="665" customWidth="1"/>
    <col min="15363" max="15364" width="7.25" style="665" customWidth="1"/>
    <col min="15365" max="15368" width="5.625" style="665" customWidth="1"/>
    <col min="15369" max="15370" width="3.125" style="665" customWidth="1"/>
    <col min="15371" max="15374" width="7.25" style="665" customWidth="1"/>
    <col min="15375" max="15375" width="1.75" style="665" customWidth="1"/>
    <col min="15376" max="15616" width="9" style="665"/>
    <col min="15617" max="15617" width="2.625" style="665" customWidth="1"/>
    <col min="15618" max="15618" width="13.125" style="665" customWidth="1"/>
    <col min="15619" max="15620" width="7.25" style="665" customWidth="1"/>
    <col min="15621" max="15624" width="5.625" style="665" customWidth="1"/>
    <col min="15625" max="15626" width="3.125" style="665" customWidth="1"/>
    <col min="15627" max="15630" width="7.25" style="665" customWidth="1"/>
    <col min="15631" max="15631" width="1.75" style="665" customWidth="1"/>
    <col min="15632" max="15872" width="9" style="665"/>
    <col min="15873" max="15873" width="2.625" style="665" customWidth="1"/>
    <col min="15874" max="15874" width="13.125" style="665" customWidth="1"/>
    <col min="15875" max="15876" width="7.25" style="665" customWidth="1"/>
    <col min="15877" max="15880" width="5.625" style="665" customWidth="1"/>
    <col min="15881" max="15882" width="3.125" style="665" customWidth="1"/>
    <col min="15883" max="15886" width="7.25" style="665" customWidth="1"/>
    <col min="15887" max="15887" width="1.75" style="665" customWidth="1"/>
    <col min="15888" max="16128" width="9" style="665"/>
    <col min="16129" max="16129" width="2.625" style="665" customWidth="1"/>
    <col min="16130" max="16130" width="13.125" style="665" customWidth="1"/>
    <col min="16131" max="16132" width="7.25" style="665" customWidth="1"/>
    <col min="16133" max="16136" width="5.625" style="665" customWidth="1"/>
    <col min="16137" max="16138" width="3.125" style="665" customWidth="1"/>
    <col min="16139" max="16142" width="7.25" style="665" customWidth="1"/>
    <col min="16143" max="16143" width="1.75" style="665" customWidth="1"/>
    <col min="16144" max="16384" width="9" style="665"/>
  </cols>
  <sheetData>
    <row r="1" spans="2:14" s="619" customFormat="1" ht="27" customHeight="1">
      <c r="B1" s="336" t="s">
        <v>240</v>
      </c>
      <c r="F1" s="338" t="s">
        <v>1</v>
      </c>
    </row>
    <row r="2" spans="2:14" s="619" customFormat="1" ht="17.25" customHeight="1">
      <c r="B2" s="620"/>
      <c r="C2" s="621"/>
      <c r="D2" s="622"/>
      <c r="E2" s="623" t="s">
        <v>241</v>
      </c>
      <c r="F2" s="496"/>
      <c r="G2" s="496"/>
      <c r="H2" s="496"/>
      <c r="I2" s="496"/>
      <c r="J2" s="496"/>
      <c r="K2" s="496"/>
      <c r="L2" s="496"/>
      <c r="M2" s="496"/>
      <c r="N2" s="497"/>
    </row>
    <row r="3" spans="2:14" s="619" customFormat="1" ht="13.5" customHeight="1">
      <c r="B3" s="624"/>
      <c r="C3" s="515"/>
      <c r="D3" s="625"/>
      <c r="E3" s="626" t="s">
        <v>242</v>
      </c>
      <c r="F3" s="627"/>
      <c r="G3" s="628" t="s">
        <v>243</v>
      </c>
      <c r="H3" s="628" t="s">
        <v>244</v>
      </c>
      <c r="I3" s="629" t="s">
        <v>245</v>
      </c>
      <c r="J3" s="630" t="s">
        <v>246</v>
      </c>
      <c r="K3" s="631" t="s">
        <v>247</v>
      </c>
      <c r="L3" s="632"/>
      <c r="M3" s="632"/>
      <c r="N3" s="633"/>
    </row>
    <row r="4" spans="2:14" s="619" customFormat="1">
      <c r="B4" s="624"/>
      <c r="C4" s="634"/>
      <c r="D4" s="635"/>
      <c r="E4" s="636"/>
      <c r="F4" s="637"/>
      <c r="G4" s="380"/>
      <c r="H4" s="380"/>
      <c r="I4" s="629" t="s">
        <v>248</v>
      </c>
      <c r="J4" s="630" t="s">
        <v>249</v>
      </c>
      <c r="K4" s="638"/>
      <c r="L4" s="639"/>
      <c r="M4" s="639"/>
      <c r="N4" s="640"/>
    </row>
    <row r="5" spans="2:14" s="619" customFormat="1">
      <c r="B5" s="624"/>
      <c r="C5" s="634"/>
      <c r="D5" s="635"/>
      <c r="E5" s="641"/>
      <c r="F5" s="642"/>
      <c r="G5" s="380"/>
      <c r="H5" s="380"/>
      <c r="I5" s="629" t="s">
        <v>250</v>
      </c>
      <c r="J5" s="643" t="s">
        <v>251</v>
      </c>
      <c r="K5" s="380" t="s">
        <v>252</v>
      </c>
      <c r="L5" s="380" t="s">
        <v>253</v>
      </c>
      <c r="M5" s="380" t="s">
        <v>254</v>
      </c>
      <c r="N5" s="381" t="s">
        <v>255</v>
      </c>
    </row>
    <row r="6" spans="2:14" s="619" customFormat="1">
      <c r="B6" s="624"/>
      <c r="C6" s="515" t="s">
        <v>256</v>
      </c>
      <c r="D6" s="625"/>
      <c r="E6" s="644"/>
      <c r="F6" s="645"/>
      <c r="G6" s="380"/>
      <c r="H6" s="380"/>
      <c r="I6" s="629" t="s">
        <v>257</v>
      </c>
      <c r="J6" s="643"/>
      <c r="K6" s="380"/>
      <c r="L6" s="380"/>
      <c r="M6" s="380"/>
      <c r="N6" s="381"/>
    </row>
    <row r="7" spans="2:14" s="619" customFormat="1">
      <c r="B7" s="624"/>
      <c r="C7" s="515"/>
      <c r="D7" s="625"/>
      <c r="E7" s="644" t="s">
        <v>258</v>
      </c>
      <c r="F7" s="645" t="s">
        <v>259</v>
      </c>
      <c r="G7" s="380"/>
      <c r="H7" s="380"/>
      <c r="I7" s="629" t="s">
        <v>260</v>
      </c>
      <c r="J7" s="643"/>
      <c r="K7" s="380"/>
      <c r="L7" s="380"/>
      <c r="M7" s="380"/>
      <c r="N7" s="381"/>
    </row>
    <row r="8" spans="2:14" s="619" customFormat="1">
      <c r="B8" s="624"/>
      <c r="C8" s="646"/>
      <c r="D8" s="647"/>
      <c r="E8" s="648"/>
      <c r="F8" s="649"/>
      <c r="G8" s="380"/>
      <c r="H8" s="380"/>
      <c r="I8" s="629" t="s">
        <v>261</v>
      </c>
      <c r="J8" s="643"/>
      <c r="K8" s="380"/>
      <c r="L8" s="380"/>
      <c r="M8" s="380"/>
      <c r="N8" s="381"/>
    </row>
    <row r="9" spans="2:14" s="619" customFormat="1">
      <c r="B9" s="624"/>
      <c r="C9" s="634"/>
      <c r="D9" s="635"/>
      <c r="E9" s="648" t="s">
        <v>262</v>
      </c>
      <c r="F9" s="649" t="s">
        <v>262</v>
      </c>
      <c r="G9" s="380"/>
      <c r="H9" s="380"/>
      <c r="I9" s="629" t="s">
        <v>263</v>
      </c>
      <c r="J9" s="643"/>
      <c r="K9" s="380"/>
      <c r="L9" s="380"/>
      <c r="M9" s="380"/>
      <c r="N9" s="381"/>
    </row>
    <row r="10" spans="2:14" s="619" customFormat="1">
      <c r="B10" s="624"/>
      <c r="C10" s="634"/>
      <c r="D10" s="635"/>
      <c r="E10" s="650"/>
      <c r="F10" s="642"/>
      <c r="G10" s="380"/>
      <c r="H10" s="380"/>
      <c r="I10" s="629" t="s">
        <v>136</v>
      </c>
      <c r="J10" s="643"/>
      <c r="K10" s="380"/>
      <c r="L10" s="380"/>
      <c r="M10" s="380"/>
      <c r="N10" s="381"/>
    </row>
    <row r="11" spans="2:14" s="619" customFormat="1">
      <c r="B11" s="624"/>
      <c r="C11" s="634"/>
      <c r="D11" s="635"/>
      <c r="E11" s="650"/>
      <c r="F11" s="642"/>
      <c r="G11" s="380"/>
      <c r="H11" s="380"/>
      <c r="I11" s="629" t="s">
        <v>264</v>
      </c>
      <c r="J11" s="643"/>
      <c r="K11" s="380"/>
      <c r="L11" s="380"/>
      <c r="M11" s="380"/>
      <c r="N11" s="381"/>
    </row>
    <row r="12" spans="2:14" s="619" customFormat="1" ht="20.25" customHeight="1">
      <c r="B12" s="651"/>
      <c r="C12" s="652" t="s">
        <v>265</v>
      </c>
      <c r="D12" s="653" t="s">
        <v>266</v>
      </c>
      <c r="E12" s="654" t="s">
        <v>265</v>
      </c>
      <c r="F12" s="655" t="s">
        <v>265</v>
      </c>
      <c r="G12" s="655" t="s">
        <v>265</v>
      </c>
      <c r="H12" s="655" t="s">
        <v>265</v>
      </c>
      <c r="I12" s="656" t="s">
        <v>265</v>
      </c>
      <c r="J12" s="656"/>
      <c r="K12" s="655" t="s">
        <v>266</v>
      </c>
      <c r="L12" s="655" t="s">
        <v>266</v>
      </c>
      <c r="M12" s="655" t="s">
        <v>266</v>
      </c>
      <c r="N12" s="653" t="s">
        <v>266</v>
      </c>
    </row>
    <row r="13" spans="2:14" ht="30" customHeight="1">
      <c r="B13" s="657" t="s">
        <v>118</v>
      </c>
      <c r="C13" s="658">
        <f>SUM(E13:J13)</f>
        <v>10.58</v>
      </c>
      <c r="D13" s="659">
        <f t="shared" ref="D13:D18" si="0">SUM(K13:N13)</f>
        <v>300.60000000000002</v>
      </c>
      <c r="E13" s="660">
        <f>SUM(E14:E30)</f>
        <v>0.24</v>
      </c>
      <c r="F13" s="661">
        <f>SUM(F14:F30)</f>
        <v>0.02</v>
      </c>
      <c r="G13" s="661">
        <f>SUM(G14:G30)</f>
        <v>6.12</v>
      </c>
      <c r="H13" s="661">
        <f>SUM(H14:H30)</f>
        <v>4.2</v>
      </c>
      <c r="I13" s="662">
        <f>SUM(R8)</f>
        <v>0</v>
      </c>
      <c r="J13" s="662">
        <f>SUM(J14:J30)</f>
        <v>0</v>
      </c>
      <c r="K13" s="661">
        <f>SUM(K14:K30)</f>
        <v>0</v>
      </c>
      <c r="L13" s="661">
        <f>SUM(L14:L30)</f>
        <v>0</v>
      </c>
      <c r="M13" s="663">
        <f>SUM(M14:M30)</f>
        <v>300.60000000000002</v>
      </c>
      <c r="N13" s="664">
        <f>SUM(N14:N30)</f>
        <v>0</v>
      </c>
    </row>
    <row r="14" spans="2:14" ht="30" customHeight="1">
      <c r="B14" s="666" t="s">
        <v>119</v>
      </c>
      <c r="C14" s="667">
        <f t="shared" ref="C14:C30" si="1">SUM(E14:J14)</f>
        <v>3.8</v>
      </c>
      <c r="D14" s="668">
        <f t="shared" si="0"/>
        <v>0</v>
      </c>
      <c r="E14" s="669">
        <v>0</v>
      </c>
      <c r="F14" s="670"/>
      <c r="G14" s="670"/>
      <c r="H14" s="670">
        <v>3.8</v>
      </c>
      <c r="I14" s="671"/>
      <c r="J14" s="672"/>
      <c r="K14" s="670"/>
      <c r="L14" s="670"/>
      <c r="M14" s="670"/>
      <c r="N14" s="673"/>
    </row>
    <row r="15" spans="2:14" ht="30" customHeight="1">
      <c r="B15" s="666" t="s">
        <v>120</v>
      </c>
      <c r="C15" s="667">
        <f t="shared" si="1"/>
        <v>0.1</v>
      </c>
      <c r="D15" s="668">
        <f t="shared" si="0"/>
        <v>0</v>
      </c>
      <c r="E15" s="674">
        <v>0.1</v>
      </c>
      <c r="F15" s="675"/>
      <c r="G15" s="675"/>
      <c r="H15" s="675"/>
      <c r="I15" s="676"/>
      <c r="J15" s="677"/>
      <c r="K15" s="675"/>
      <c r="L15" s="675"/>
      <c r="M15" s="675"/>
      <c r="N15" s="678"/>
    </row>
    <row r="16" spans="2:14" ht="30" customHeight="1">
      <c r="B16" s="666" t="s">
        <v>267</v>
      </c>
      <c r="C16" s="667">
        <f t="shared" si="1"/>
        <v>0.22</v>
      </c>
      <c r="D16" s="668">
        <f t="shared" si="0"/>
        <v>0</v>
      </c>
      <c r="E16" s="674">
        <v>0</v>
      </c>
      <c r="F16" s="675"/>
      <c r="G16" s="675">
        <v>0.22</v>
      </c>
      <c r="H16" s="675"/>
      <c r="I16" s="676"/>
      <c r="J16" s="677"/>
      <c r="K16" s="675"/>
      <c r="L16" s="675"/>
      <c r="M16" s="675"/>
      <c r="N16" s="678"/>
    </row>
    <row r="17" spans="2:18" ht="30" customHeight="1">
      <c r="B17" s="666" t="s">
        <v>122</v>
      </c>
      <c r="C17" s="667">
        <f t="shared" si="1"/>
        <v>0.17</v>
      </c>
      <c r="D17" s="668">
        <f>SUM(K17:N17)</f>
        <v>0</v>
      </c>
      <c r="E17" s="669">
        <v>0</v>
      </c>
      <c r="F17" s="670"/>
      <c r="G17" s="670">
        <v>0.17</v>
      </c>
      <c r="H17" s="670"/>
      <c r="I17" s="676"/>
      <c r="J17" s="677"/>
      <c r="K17" s="670"/>
      <c r="L17" s="670"/>
      <c r="M17" s="670"/>
      <c r="N17" s="673"/>
    </row>
    <row r="18" spans="2:18" ht="30" customHeight="1">
      <c r="B18" s="666" t="s">
        <v>123</v>
      </c>
      <c r="C18" s="667">
        <f t="shared" si="1"/>
        <v>0.2</v>
      </c>
      <c r="D18" s="668">
        <f t="shared" si="0"/>
        <v>0</v>
      </c>
      <c r="E18" s="674">
        <v>0</v>
      </c>
      <c r="F18" s="675"/>
      <c r="G18" s="675">
        <v>0.2</v>
      </c>
      <c r="H18" s="675"/>
      <c r="I18" s="676"/>
      <c r="J18" s="677"/>
      <c r="K18" s="675"/>
      <c r="L18" s="675"/>
      <c r="M18" s="675"/>
      <c r="N18" s="678"/>
    </row>
    <row r="19" spans="2:18" ht="30" customHeight="1">
      <c r="B19" s="679" t="s">
        <v>124</v>
      </c>
      <c r="C19" s="667">
        <f>SUM(E19:J19)</f>
        <v>0.48</v>
      </c>
      <c r="D19" s="680">
        <f>SUM(K19:N19)</f>
        <v>300.60000000000002</v>
      </c>
      <c r="E19" s="674">
        <v>0</v>
      </c>
      <c r="F19" s="675"/>
      <c r="G19" s="675">
        <v>0.32</v>
      </c>
      <c r="H19" s="675">
        <v>0.16</v>
      </c>
      <c r="I19" s="676"/>
      <c r="J19" s="677"/>
      <c r="K19" s="675"/>
      <c r="L19" s="675"/>
      <c r="M19" s="681">
        <v>300.60000000000002</v>
      </c>
      <c r="N19" s="678"/>
      <c r="R19" s="420"/>
    </row>
    <row r="20" spans="2:18" ht="30" customHeight="1">
      <c r="B20" s="679" t="s">
        <v>125</v>
      </c>
      <c r="C20" s="667">
        <f t="shared" si="1"/>
        <v>0.46</v>
      </c>
      <c r="D20" s="668">
        <f t="shared" ref="D20:D30" si="2">SUM(K20:N20)</f>
        <v>0</v>
      </c>
      <c r="E20" s="674">
        <v>0.02</v>
      </c>
      <c r="F20" s="675"/>
      <c r="G20" s="675">
        <v>0.44</v>
      </c>
      <c r="H20" s="675"/>
      <c r="I20" s="676"/>
      <c r="J20" s="677"/>
      <c r="K20" s="675"/>
      <c r="L20" s="675"/>
      <c r="M20" s="675"/>
      <c r="N20" s="678"/>
    </row>
    <row r="21" spans="2:18" ht="30" customHeight="1">
      <c r="B21" s="679" t="s">
        <v>62</v>
      </c>
      <c r="C21" s="667">
        <f t="shared" si="1"/>
        <v>0.33999999999999997</v>
      </c>
      <c r="D21" s="668">
        <f t="shared" si="2"/>
        <v>0</v>
      </c>
      <c r="E21" s="674">
        <v>0.04</v>
      </c>
      <c r="F21" s="675"/>
      <c r="G21" s="675">
        <v>0.18</v>
      </c>
      <c r="H21" s="675">
        <v>0.12</v>
      </c>
      <c r="I21" s="676"/>
      <c r="J21" s="677"/>
      <c r="K21" s="675"/>
      <c r="L21" s="675"/>
      <c r="M21" s="675"/>
      <c r="N21" s="678"/>
    </row>
    <row r="22" spans="2:18" ht="30" customHeight="1">
      <c r="B22" s="679" t="s">
        <v>268</v>
      </c>
      <c r="C22" s="667">
        <f>SUM(E22:J22)</f>
        <v>0.26</v>
      </c>
      <c r="D22" s="668">
        <f>SUM(K22:N22)</f>
        <v>0</v>
      </c>
      <c r="E22" s="674">
        <v>0</v>
      </c>
      <c r="F22" s="675"/>
      <c r="G22" s="675">
        <v>0.26</v>
      </c>
      <c r="H22" s="675"/>
      <c r="I22" s="676"/>
      <c r="J22" s="677"/>
      <c r="K22" s="675"/>
      <c r="L22" s="675"/>
      <c r="M22" s="675"/>
      <c r="N22" s="678"/>
    </row>
    <row r="23" spans="2:18" ht="30" customHeight="1">
      <c r="B23" s="679" t="s">
        <v>72</v>
      </c>
      <c r="C23" s="667">
        <f t="shared" si="1"/>
        <v>0.18</v>
      </c>
      <c r="D23" s="668">
        <f t="shared" si="2"/>
        <v>0</v>
      </c>
      <c r="E23" s="674">
        <v>0</v>
      </c>
      <c r="F23" s="675"/>
      <c r="G23" s="675">
        <v>0.18</v>
      </c>
      <c r="H23" s="675"/>
      <c r="I23" s="676"/>
      <c r="J23" s="677"/>
      <c r="K23" s="675"/>
      <c r="L23" s="675"/>
      <c r="M23" s="675"/>
      <c r="N23" s="678"/>
    </row>
    <row r="24" spans="2:18" ht="30" customHeight="1">
      <c r="B24" s="679" t="s">
        <v>128</v>
      </c>
      <c r="C24" s="667">
        <f t="shared" si="1"/>
        <v>1.9600000000000002</v>
      </c>
      <c r="D24" s="668">
        <f t="shared" si="2"/>
        <v>0</v>
      </c>
      <c r="E24" s="674">
        <v>0.06</v>
      </c>
      <c r="F24" s="675">
        <v>0.02</v>
      </c>
      <c r="G24" s="675">
        <v>1.8</v>
      </c>
      <c r="H24" s="675">
        <v>0.08</v>
      </c>
      <c r="I24" s="676"/>
      <c r="J24" s="677"/>
      <c r="K24" s="675"/>
      <c r="L24" s="675"/>
      <c r="M24" s="675"/>
      <c r="N24" s="678"/>
    </row>
    <row r="25" spans="2:18" ht="30" customHeight="1">
      <c r="B25" s="679" t="s">
        <v>82</v>
      </c>
      <c r="C25" s="667">
        <f t="shared" si="1"/>
        <v>0.46</v>
      </c>
      <c r="D25" s="668">
        <f t="shared" si="2"/>
        <v>0</v>
      </c>
      <c r="E25" s="674">
        <v>0.02</v>
      </c>
      <c r="F25" s="675"/>
      <c r="G25" s="675">
        <v>0.4</v>
      </c>
      <c r="H25" s="675">
        <v>0.04</v>
      </c>
      <c r="I25" s="676"/>
      <c r="J25" s="677"/>
      <c r="K25" s="675"/>
      <c r="L25" s="675"/>
      <c r="M25" s="675"/>
      <c r="N25" s="678"/>
    </row>
    <row r="26" spans="2:18" ht="30" customHeight="1">
      <c r="B26" s="679" t="s">
        <v>269</v>
      </c>
      <c r="C26" s="667">
        <f t="shared" si="1"/>
        <v>0.5</v>
      </c>
      <c r="D26" s="668">
        <f t="shared" si="2"/>
        <v>0</v>
      </c>
      <c r="E26" s="674">
        <v>0</v>
      </c>
      <c r="F26" s="675"/>
      <c r="G26" s="675">
        <v>0.5</v>
      </c>
      <c r="H26" s="675"/>
      <c r="I26" s="676"/>
      <c r="J26" s="677"/>
      <c r="K26" s="675"/>
      <c r="L26" s="675"/>
      <c r="M26" s="675"/>
      <c r="N26" s="678"/>
    </row>
    <row r="27" spans="2:18" ht="30" customHeight="1">
      <c r="B27" s="682" t="s">
        <v>270</v>
      </c>
      <c r="C27" s="667">
        <f t="shared" si="1"/>
        <v>0.52</v>
      </c>
      <c r="D27" s="668">
        <f t="shared" si="2"/>
        <v>0</v>
      </c>
      <c r="E27" s="674">
        <v>0</v>
      </c>
      <c r="F27" s="675"/>
      <c r="G27" s="675">
        <v>0.52</v>
      </c>
      <c r="H27" s="675"/>
      <c r="I27" s="676"/>
      <c r="J27" s="677"/>
      <c r="K27" s="675"/>
      <c r="L27" s="675"/>
      <c r="M27" s="675"/>
      <c r="N27" s="678"/>
    </row>
    <row r="28" spans="2:18" ht="30" customHeight="1">
      <c r="B28" s="683" t="s">
        <v>271</v>
      </c>
      <c r="C28" s="667">
        <f t="shared" si="1"/>
        <v>0.74</v>
      </c>
      <c r="D28" s="668">
        <f t="shared" si="2"/>
        <v>0</v>
      </c>
      <c r="E28" s="674">
        <v>0</v>
      </c>
      <c r="F28" s="675"/>
      <c r="G28" s="675">
        <v>0.74</v>
      </c>
      <c r="H28" s="675"/>
      <c r="I28" s="676"/>
      <c r="J28" s="677"/>
      <c r="K28" s="675"/>
      <c r="L28" s="675"/>
      <c r="M28" s="675"/>
      <c r="N28" s="678"/>
    </row>
    <row r="29" spans="2:18" ht="30" customHeight="1">
      <c r="B29" s="682" t="s">
        <v>81</v>
      </c>
      <c r="C29" s="667">
        <f>SUM(E29:J29)</f>
        <v>0.04</v>
      </c>
      <c r="D29" s="668">
        <f>SUM(K29:N29)</f>
        <v>0</v>
      </c>
      <c r="E29" s="674">
        <v>0</v>
      </c>
      <c r="F29" s="675"/>
      <c r="G29" s="675">
        <v>0.04</v>
      </c>
      <c r="H29" s="675"/>
      <c r="I29" s="676"/>
      <c r="J29" s="677"/>
      <c r="K29" s="675"/>
      <c r="L29" s="675"/>
      <c r="M29" s="675"/>
      <c r="N29" s="678"/>
    </row>
    <row r="30" spans="2:18" ht="30" customHeight="1">
      <c r="B30" s="684" t="s">
        <v>272</v>
      </c>
      <c r="C30" s="685">
        <f t="shared" si="1"/>
        <v>0.15</v>
      </c>
      <c r="D30" s="686">
        <f t="shared" si="2"/>
        <v>0</v>
      </c>
      <c r="E30" s="687">
        <v>0</v>
      </c>
      <c r="F30" s="688"/>
      <c r="G30" s="688">
        <v>0.15</v>
      </c>
      <c r="H30" s="688"/>
      <c r="I30" s="689"/>
      <c r="J30" s="690"/>
      <c r="K30" s="688"/>
      <c r="L30" s="688"/>
      <c r="M30" s="688"/>
      <c r="N30" s="691"/>
    </row>
  </sheetData>
  <mergeCells count="32">
    <mergeCell ref="I27:J27"/>
    <mergeCell ref="I28:J28"/>
    <mergeCell ref="I29:J29"/>
    <mergeCell ref="I30:J30"/>
    <mergeCell ref="I21:J21"/>
    <mergeCell ref="I22:J22"/>
    <mergeCell ref="I23:J23"/>
    <mergeCell ref="I24:J24"/>
    <mergeCell ref="I25:J25"/>
    <mergeCell ref="I26:J26"/>
    <mergeCell ref="I15:J15"/>
    <mergeCell ref="I16:J16"/>
    <mergeCell ref="I17:J17"/>
    <mergeCell ref="I18:J18"/>
    <mergeCell ref="I19:J19"/>
    <mergeCell ref="I20:J20"/>
    <mergeCell ref="M5:M11"/>
    <mergeCell ref="N5:N11"/>
    <mergeCell ref="C6:D7"/>
    <mergeCell ref="I12:J12"/>
    <mergeCell ref="I13:J13"/>
    <mergeCell ref="I14:J14"/>
    <mergeCell ref="B2:B12"/>
    <mergeCell ref="C2:D3"/>
    <mergeCell ref="E2:N2"/>
    <mergeCell ref="E3:F4"/>
    <mergeCell ref="G3:G11"/>
    <mergeCell ref="H3:H11"/>
    <mergeCell ref="K3:N4"/>
    <mergeCell ref="J5:J11"/>
    <mergeCell ref="K5:K11"/>
    <mergeCell ref="L5:L11"/>
  </mergeCells>
  <phoneticPr fontId="1"/>
  <pageMargins left="0.59055118110236227" right="0.59055118110236227" top="0.89"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92D050"/>
  </sheetPr>
  <dimension ref="B1:S54"/>
  <sheetViews>
    <sheetView topLeftCell="A7" zoomScaleNormal="100" workbookViewId="0">
      <selection activeCell="W25" sqref="W25"/>
    </sheetView>
  </sheetViews>
  <sheetFormatPr defaultRowHeight="13.5"/>
  <cols>
    <col min="1" max="1" width="0.875" style="759" customWidth="1"/>
    <col min="2" max="2" width="7.625" style="759" customWidth="1"/>
    <col min="3" max="14" width="4.875" style="759" customWidth="1"/>
    <col min="15" max="15" width="6.5" style="759" bestFit="1" customWidth="1"/>
    <col min="16" max="16" width="6.25" style="759" customWidth="1"/>
    <col min="17" max="17" width="6" style="759" customWidth="1"/>
    <col min="18" max="18" width="5.625" style="759" customWidth="1"/>
    <col min="19" max="19" width="4.625" style="759" customWidth="1"/>
    <col min="20" max="256" width="9" style="759"/>
    <col min="257" max="257" width="0.875" style="759" customWidth="1"/>
    <col min="258" max="258" width="7.625" style="759" customWidth="1"/>
    <col min="259" max="270" width="4.875" style="759" customWidth="1"/>
    <col min="271" max="271" width="6.5" style="759" bestFit="1" customWidth="1"/>
    <col min="272" max="272" width="6.25" style="759" customWidth="1"/>
    <col min="273" max="273" width="6" style="759" customWidth="1"/>
    <col min="274" max="274" width="5.625" style="759" customWidth="1"/>
    <col min="275" max="275" width="4.625" style="759" customWidth="1"/>
    <col min="276" max="512" width="9" style="759"/>
    <col min="513" max="513" width="0.875" style="759" customWidth="1"/>
    <col min="514" max="514" width="7.625" style="759" customWidth="1"/>
    <col min="515" max="526" width="4.875" style="759" customWidth="1"/>
    <col min="527" max="527" width="6.5" style="759" bestFit="1" customWidth="1"/>
    <col min="528" max="528" width="6.25" style="759" customWidth="1"/>
    <col min="529" max="529" width="6" style="759" customWidth="1"/>
    <col min="530" max="530" width="5.625" style="759" customWidth="1"/>
    <col min="531" max="531" width="4.625" style="759" customWidth="1"/>
    <col min="532" max="768" width="9" style="759"/>
    <col min="769" max="769" width="0.875" style="759" customWidth="1"/>
    <col min="770" max="770" width="7.625" style="759" customWidth="1"/>
    <col min="771" max="782" width="4.875" style="759" customWidth="1"/>
    <col min="783" max="783" width="6.5" style="759" bestFit="1" customWidth="1"/>
    <col min="784" max="784" width="6.25" style="759" customWidth="1"/>
    <col min="785" max="785" width="6" style="759" customWidth="1"/>
    <col min="786" max="786" width="5.625" style="759" customWidth="1"/>
    <col min="787" max="787" width="4.625" style="759" customWidth="1"/>
    <col min="788" max="1024" width="9" style="759"/>
    <col min="1025" max="1025" width="0.875" style="759" customWidth="1"/>
    <col min="1026" max="1026" width="7.625" style="759" customWidth="1"/>
    <col min="1027" max="1038" width="4.875" style="759" customWidth="1"/>
    <col min="1039" max="1039" width="6.5" style="759" bestFit="1" customWidth="1"/>
    <col min="1040" max="1040" width="6.25" style="759" customWidth="1"/>
    <col min="1041" max="1041" width="6" style="759" customWidth="1"/>
    <col min="1042" max="1042" width="5.625" style="759" customWidth="1"/>
    <col min="1043" max="1043" width="4.625" style="759" customWidth="1"/>
    <col min="1044" max="1280" width="9" style="759"/>
    <col min="1281" max="1281" width="0.875" style="759" customWidth="1"/>
    <col min="1282" max="1282" width="7.625" style="759" customWidth="1"/>
    <col min="1283" max="1294" width="4.875" style="759" customWidth="1"/>
    <col min="1295" max="1295" width="6.5" style="759" bestFit="1" customWidth="1"/>
    <col min="1296" max="1296" width="6.25" style="759" customWidth="1"/>
    <col min="1297" max="1297" width="6" style="759" customWidth="1"/>
    <col min="1298" max="1298" width="5.625" style="759" customWidth="1"/>
    <col min="1299" max="1299" width="4.625" style="759" customWidth="1"/>
    <col min="1300" max="1536" width="9" style="759"/>
    <col min="1537" max="1537" width="0.875" style="759" customWidth="1"/>
    <col min="1538" max="1538" width="7.625" style="759" customWidth="1"/>
    <col min="1539" max="1550" width="4.875" style="759" customWidth="1"/>
    <col min="1551" max="1551" width="6.5" style="759" bestFit="1" customWidth="1"/>
    <col min="1552" max="1552" width="6.25" style="759" customWidth="1"/>
    <col min="1553" max="1553" width="6" style="759" customWidth="1"/>
    <col min="1554" max="1554" width="5.625" style="759" customWidth="1"/>
    <col min="1555" max="1555" width="4.625" style="759" customWidth="1"/>
    <col min="1556" max="1792" width="9" style="759"/>
    <col min="1793" max="1793" width="0.875" style="759" customWidth="1"/>
    <col min="1794" max="1794" width="7.625" style="759" customWidth="1"/>
    <col min="1795" max="1806" width="4.875" style="759" customWidth="1"/>
    <col min="1807" max="1807" width="6.5" style="759" bestFit="1" customWidth="1"/>
    <col min="1808" max="1808" width="6.25" style="759" customWidth="1"/>
    <col min="1809" max="1809" width="6" style="759" customWidth="1"/>
    <col min="1810" max="1810" width="5.625" style="759" customWidth="1"/>
    <col min="1811" max="1811" width="4.625" style="759" customWidth="1"/>
    <col min="1812" max="2048" width="9" style="759"/>
    <col min="2049" max="2049" width="0.875" style="759" customWidth="1"/>
    <col min="2050" max="2050" width="7.625" style="759" customWidth="1"/>
    <col min="2051" max="2062" width="4.875" style="759" customWidth="1"/>
    <col min="2063" max="2063" width="6.5" style="759" bestFit="1" customWidth="1"/>
    <col min="2064" max="2064" width="6.25" style="759" customWidth="1"/>
    <col min="2065" max="2065" width="6" style="759" customWidth="1"/>
    <col min="2066" max="2066" width="5.625" style="759" customWidth="1"/>
    <col min="2067" max="2067" width="4.625" style="759" customWidth="1"/>
    <col min="2068" max="2304" width="9" style="759"/>
    <col min="2305" max="2305" width="0.875" style="759" customWidth="1"/>
    <col min="2306" max="2306" width="7.625" style="759" customWidth="1"/>
    <col min="2307" max="2318" width="4.875" style="759" customWidth="1"/>
    <col min="2319" max="2319" width="6.5" style="759" bestFit="1" customWidth="1"/>
    <col min="2320" max="2320" width="6.25" style="759" customWidth="1"/>
    <col min="2321" max="2321" width="6" style="759" customWidth="1"/>
    <col min="2322" max="2322" width="5.625" style="759" customWidth="1"/>
    <col min="2323" max="2323" width="4.625" style="759" customWidth="1"/>
    <col min="2324" max="2560" width="9" style="759"/>
    <col min="2561" max="2561" width="0.875" style="759" customWidth="1"/>
    <col min="2562" max="2562" width="7.625" style="759" customWidth="1"/>
    <col min="2563" max="2574" width="4.875" style="759" customWidth="1"/>
    <col min="2575" max="2575" width="6.5" style="759" bestFit="1" customWidth="1"/>
    <col min="2576" max="2576" width="6.25" style="759" customWidth="1"/>
    <col min="2577" max="2577" width="6" style="759" customWidth="1"/>
    <col min="2578" max="2578" width="5.625" style="759" customWidth="1"/>
    <col min="2579" max="2579" width="4.625" style="759" customWidth="1"/>
    <col min="2580" max="2816" width="9" style="759"/>
    <col min="2817" max="2817" width="0.875" style="759" customWidth="1"/>
    <col min="2818" max="2818" width="7.625" style="759" customWidth="1"/>
    <col min="2819" max="2830" width="4.875" style="759" customWidth="1"/>
    <col min="2831" max="2831" width="6.5" style="759" bestFit="1" customWidth="1"/>
    <col min="2832" max="2832" width="6.25" style="759" customWidth="1"/>
    <col min="2833" max="2833" width="6" style="759" customWidth="1"/>
    <col min="2834" max="2834" width="5.625" style="759" customWidth="1"/>
    <col min="2835" max="2835" width="4.625" style="759" customWidth="1"/>
    <col min="2836" max="3072" width="9" style="759"/>
    <col min="3073" max="3073" width="0.875" style="759" customWidth="1"/>
    <col min="3074" max="3074" width="7.625" style="759" customWidth="1"/>
    <col min="3075" max="3086" width="4.875" style="759" customWidth="1"/>
    <col min="3087" max="3087" width="6.5" style="759" bestFit="1" customWidth="1"/>
    <col min="3088" max="3088" width="6.25" style="759" customWidth="1"/>
    <col min="3089" max="3089" width="6" style="759" customWidth="1"/>
    <col min="3090" max="3090" width="5.625" style="759" customWidth="1"/>
    <col min="3091" max="3091" width="4.625" style="759" customWidth="1"/>
    <col min="3092" max="3328" width="9" style="759"/>
    <col min="3329" max="3329" width="0.875" style="759" customWidth="1"/>
    <col min="3330" max="3330" width="7.625" style="759" customWidth="1"/>
    <col min="3331" max="3342" width="4.875" style="759" customWidth="1"/>
    <col min="3343" max="3343" width="6.5" style="759" bestFit="1" customWidth="1"/>
    <col min="3344" max="3344" width="6.25" style="759" customWidth="1"/>
    <col min="3345" max="3345" width="6" style="759" customWidth="1"/>
    <col min="3346" max="3346" width="5.625" style="759" customWidth="1"/>
    <col min="3347" max="3347" width="4.625" style="759" customWidth="1"/>
    <col min="3348" max="3584" width="9" style="759"/>
    <col min="3585" max="3585" width="0.875" style="759" customWidth="1"/>
    <col min="3586" max="3586" width="7.625" style="759" customWidth="1"/>
    <col min="3587" max="3598" width="4.875" style="759" customWidth="1"/>
    <col min="3599" max="3599" width="6.5" style="759" bestFit="1" customWidth="1"/>
    <col min="3600" max="3600" width="6.25" style="759" customWidth="1"/>
    <col min="3601" max="3601" width="6" style="759" customWidth="1"/>
    <col min="3602" max="3602" width="5.625" style="759" customWidth="1"/>
    <col min="3603" max="3603" width="4.625" style="759" customWidth="1"/>
    <col min="3604" max="3840" width="9" style="759"/>
    <col min="3841" max="3841" width="0.875" style="759" customWidth="1"/>
    <col min="3842" max="3842" width="7.625" style="759" customWidth="1"/>
    <col min="3843" max="3854" width="4.875" style="759" customWidth="1"/>
    <col min="3855" max="3855" width="6.5" style="759" bestFit="1" customWidth="1"/>
    <col min="3856" max="3856" width="6.25" style="759" customWidth="1"/>
    <col min="3857" max="3857" width="6" style="759" customWidth="1"/>
    <col min="3858" max="3858" width="5.625" style="759" customWidth="1"/>
    <col min="3859" max="3859" width="4.625" style="759" customWidth="1"/>
    <col min="3860" max="4096" width="9" style="759"/>
    <col min="4097" max="4097" width="0.875" style="759" customWidth="1"/>
    <col min="4098" max="4098" width="7.625" style="759" customWidth="1"/>
    <col min="4099" max="4110" width="4.875" style="759" customWidth="1"/>
    <col min="4111" max="4111" width="6.5" style="759" bestFit="1" customWidth="1"/>
    <col min="4112" max="4112" width="6.25" style="759" customWidth="1"/>
    <col min="4113" max="4113" width="6" style="759" customWidth="1"/>
    <col min="4114" max="4114" width="5.625" style="759" customWidth="1"/>
    <col min="4115" max="4115" width="4.625" style="759" customWidth="1"/>
    <col min="4116" max="4352" width="9" style="759"/>
    <col min="4353" max="4353" width="0.875" style="759" customWidth="1"/>
    <col min="4354" max="4354" width="7.625" style="759" customWidth="1"/>
    <col min="4355" max="4366" width="4.875" style="759" customWidth="1"/>
    <col min="4367" max="4367" width="6.5" style="759" bestFit="1" customWidth="1"/>
    <col min="4368" max="4368" width="6.25" style="759" customWidth="1"/>
    <col min="4369" max="4369" width="6" style="759" customWidth="1"/>
    <col min="4370" max="4370" width="5.625" style="759" customWidth="1"/>
    <col min="4371" max="4371" width="4.625" style="759" customWidth="1"/>
    <col min="4372" max="4608" width="9" style="759"/>
    <col min="4609" max="4609" width="0.875" style="759" customWidth="1"/>
    <col min="4610" max="4610" width="7.625" style="759" customWidth="1"/>
    <col min="4611" max="4622" width="4.875" style="759" customWidth="1"/>
    <col min="4623" max="4623" width="6.5" style="759" bestFit="1" customWidth="1"/>
    <col min="4624" max="4624" width="6.25" style="759" customWidth="1"/>
    <col min="4625" max="4625" width="6" style="759" customWidth="1"/>
    <col min="4626" max="4626" width="5.625" style="759" customWidth="1"/>
    <col min="4627" max="4627" width="4.625" style="759" customWidth="1"/>
    <col min="4628" max="4864" width="9" style="759"/>
    <col min="4865" max="4865" width="0.875" style="759" customWidth="1"/>
    <col min="4866" max="4866" width="7.625" style="759" customWidth="1"/>
    <col min="4867" max="4878" width="4.875" style="759" customWidth="1"/>
    <col min="4879" max="4879" width="6.5" style="759" bestFit="1" customWidth="1"/>
    <col min="4880" max="4880" width="6.25" style="759" customWidth="1"/>
    <col min="4881" max="4881" width="6" style="759" customWidth="1"/>
    <col min="4882" max="4882" width="5.625" style="759" customWidth="1"/>
    <col min="4883" max="4883" width="4.625" style="759" customWidth="1"/>
    <col min="4884" max="5120" width="9" style="759"/>
    <col min="5121" max="5121" width="0.875" style="759" customWidth="1"/>
    <col min="5122" max="5122" width="7.625" style="759" customWidth="1"/>
    <col min="5123" max="5134" width="4.875" style="759" customWidth="1"/>
    <col min="5135" max="5135" width="6.5" style="759" bestFit="1" customWidth="1"/>
    <col min="5136" max="5136" width="6.25" style="759" customWidth="1"/>
    <col min="5137" max="5137" width="6" style="759" customWidth="1"/>
    <col min="5138" max="5138" width="5.625" style="759" customWidth="1"/>
    <col min="5139" max="5139" width="4.625" style="759" customWidth="1"/>
    <col min="5140" max="5376" width="9" style="759"/>
    <col min="5377" max="5377" width="0.875" style="759" customWidth="1"/>
    <col min="5378" max="5378" width="7.625" style="759" customWidth="1"/>
    <col min="5379" max="5390" width="4.875" style="759" customWidth="1"/>
    <col min="5391" max="5391" width="6.5" style="759" bestFit="1" customWidth="1"/>
    <col min="5392" max="5392" width="6.25" style="759" customWidth="1"/>
    <col min="5393" max="5393" width="6" style="759" customWidth="1"/>
    <col min="5394" max="5394" width="5.625" style="759" customWidth="1"/>
    <col min="5395" max="5395" width="4.625" style="759" customWidth="1"/>
    <col min="5396" max="5632" width="9" style="759"/>
    <col min="5633" max="5633" width="0.875" style="759" customWidth="1"/>
    <col min="5634" max="5634" width="7.625" style="759" customWidth="1"/>
    <col min="5635" max="5646" width="4.875" style="759" customWidth="1"/>
    <col min="5647" max="5647" width="6.5" style="759" bestFit="1" customWidth="1"/>
    <col min="5648" max="5648" width="6.25" style="759" customWidth="1"/>
    <col min="5649" max="5649" width="6" style="759" customWidth="1"/>
    <col min="5650" max="5650" width="5.625" style="759" customWidth="1"/>
    <col min="5651" max="5651" width="4.625" style="759" customWidth="1"/>
    <col min="5652" max="5888" width="9" style="759"/>
    <col min="5889" max="5889" width="0.875" style="759" customWidth="1"/>
    <col min="5890" max="5890" width="7.625" style="759" customWidth="1"/>
    <col min="5891" max="5902" width="4.875" style="759" customWidth="1"/>
    <col min="5903" max="5903" width="6.5" style="759" bestFit="1" customWidth="1"/>
    <col min="5904" max="5904" width="6.25" style="759" customWidth="1"/>
    <col min="5905" max="5905" width="6" style="759" customWidth="1"/>
    <col min="5906" max="5906" width="5.625" style="759" customWidth="1"/>
    <col min="5907" max="5907" width="4.625" style="759" customWidth="1"/>
    <col min="5908" max="6144" width="9" style="759"/>
    <col min="6145" max="6145" width="0.875" style="759" customWidth="1"/>
    <col min="6146" max="6146" width="7.625" style="759" customWidth="1"/>
    <col min="6147" max="6158" width="4.875" style="759" customWidth="1"/>
    <col min="6159" max="6159" width="6.5" style="759" bestFit="1" customWidth="1"/>
    <col min="6160" max="6160" width="6.25" style="759" customWidth="1"/>
    <col min="6161" max="6161" width="6" style="759" customWidth="1"/>
    <col min="6162" max="6162" width="5.625" style="759" customWidth="1"/>
    <col min="6163" max="6163" width="4.625" style="759" customWidth="1"/>
    <col min="6164" max="6400" width="9" style="759"/>
    <col min="6401" max="6401" width="0.875" style="759" customWidth="1"/>
    <col min="6402" max="6402" width="7.625" style="759" customWidth="1"/>
    <col min="6403" max="6414" width="4.875" style="759" customWidth="1"/>
    <col min="6415" max="6415" width="6.5" style="759" bestFit="1" customWidth="1"/>
    <col min="6416" max="6416" width="6.25" style="759" customWidth="1"/>
    <col min="6417" max="6417" width="6" style="759" customWidth="1"/>
    <col min="6418" max="6418" width="5.625" style="759" customWidth="1"/>
    <col min="6419" max="6419" width="4.625" style="759" customWidth="1"/>
    <col min="6420" max="6656" width="9" style="759"/>
    <col min="6657" max="6657" width="0.875" style="759" customWidth="1"/>
    <col min="6658" max="6658" width="7.625" style="759" customWidth="1"/>
    <col min="6659" max="6670" width="4.875" style="759" customWidth="1"/>
    <col min="6671" max="6671" width="6.5" style="759" bestFit="1" customWidth="1"/>
    <col min="6672" max="6672" width="6.25" style="759" customWidth="1"/>
    <col min="6673" max="6673" width="6" style="759" customWidth="1"/>
    <col min="6674" max="6674" width="5.625" style="759" customWidth="1"/>
    <col min="6675" max="6675" width="4.625" style="759" customWidth="1"/>
    <col min="6676" max="6912" width="9" style="759"/>
    <col min="6913" max="6913" width="0.875" style="759" customWidth="1"/>
    <col min="6914" max="6914" width="7.625" style="759" customWidth="1"/>
    <col min="6915" max="6926" width="4.875" style="759" customWidth="1"/>
    <col min="6927" max="6927" width="6.5" style="759" bestFit="1" customWidth="1"/>
    <col min="6928" max="6928" width="6.25" style="759" customWidth="1"/>
    <col min="6929" max="6929" width="6" style="759" customWidth="1"/>
    <col min="6930" max="6930" width="5.625" style="759" customWidth="1"/>
    <col min="6931" max="6931" width="4.625" style="759" customWidth="1"/>
    <col min="6932" max="7168" width="9" style="759"/>
    <col min="7169" max="7169" width="0.875" style="759" customWidth="1"/>
    <col min="7170" max="7170" width="7.625" style="759" customWidth="1"/>
    <col min="7171" max="7182" width="4.875" style="759" customWidth="1"/>
    <col min="7183" max="7183" width="6.5" style="759" bestFit="1" customWidth="1"/>
    <col min="7184" max="7184" width="6.25" style="759" customWidth="1"/>
    <col min="7185" max="7185" width="6" style="759" customWidth="1"/>
    <col min="7186" max="7186" width="5.625" style="759" customWidth="1"/>
    <col min="7187" max="7187" width="4.625" style="759" customWidth="1"/>
    <col min="7188" max="7424" width="9" style="759"/>
    <col min="7425" max="7425" width="0.875" style="759" customWidth="1"/>
    <col min="7426" max="7426" width="7.625" style="759" customWidth="1"/>
    <col min="7427" max="7438" width="4.875" style="759" customWidth="1"/>
    <col min="7439" max="7439" width="6.5" style="759" bestFit="1" customWidth="1"/>
    <col min="7440" max="7440" width="6.25" style="759" customWidth="1"/>
    <col min="7441" max="7441" width="6" style="759" customWidth="1"/>
    <col min="7442" max="7442" width="5.625" style="759" customWidth="1"/>
    <col min="7443" max="7443" width="4.625" style="759" customWidth="1"/>
    <col min="7444" max="7680" width="9" style="759"/>
    <col min="7681" max="7681" width="0.875" style="759" customWidth="1"/>
    <col min="7682" max="7682" width="7.625" style="759" customWidth="1"/>
    <col min="7683" max="7694" width="4.875" style="759" customWidth="1"/>
    <col min="7695" max="7695" width="6.5" style="759" bestFit="1" customWidth="1"/>
    <col min="7696" max="7696" width="6.25" style="759" customWidth="1"/>
    <col min="7697" max="7697" width="6" style="759" customWidth="1"/>
    <col min="7698" max="7698" width="5.625" style="759" customWidth="1"/>
    <col min="7699" max="7699" width="4.625" style="759" customWidth="1"/>
    <col min="7700" max="7936" width="9" style="759"/>
    <col min="7937" max="7937" width="0.875" style="759" customWidth="1"/>
    <col min="7938" max="7938" width="7.625" style="759" customWidth="1"/>
    <col min="7939" max="7950" width="4.875" style="759" customWidth="1"/>
    <col min="7951" max="7951" width="6.5" style="759" bestFit="1" customWidth="1"/>
    <col min="7952" max="7952" width="6.25" style="759" customWidth="1"/>
    <col min="7953" max="7953" width="6" style="759" customWidth="1"/>
    <col min="7954" max="7954" width="5.625" style="759" customWidth="1"/>
    <col min="7955" max="7955" width="4.625" style="759" customWidth="1"/>
    <col min="7956" max="8192" width="9" style="759"/>
    <col min="8193" max="8193" width="0.875" style="759" customWidth="1"/>
    <col min="8194" max="8194" width="7.625" style="759" customWidth="1"/>
    <col min="8195" max="8206" width="4.875" style="759" customWidth="1"/>
    <col min="8207" max="8207" width="6.5" style="759" bestFit="1" customWidth="1"/>
    <col min="8208" max="8208" width="6.25" style="759" customWidth="1"/>
    <col min="8209" max="8209" width="6" style="759" customWidth="1"/>
    <col min="8210" max="8210" width="5.625" style="759" customWidth="1"/>
    <col min="8211" max="8211" width="4.625" style="759" customWidth="1"/>
    <col min="8212" max="8448" width="9" style="759"/>
    <col min="8449" max="8449" width="0.875" style="759" customWidth="1"/>
    <col min="8450" max="8450" width="7.625" style="759" customWidth="1"/>
    <col min="8451" max="8462" width="4.875" style="759" customWidth="1"/>
    <col min="8463" max="8463" width="6.5" style="759" bestFit="1" customWidth="1"/>
    <col min="8464" max="8464" width="6.25" style="759" customWidth="1"/>
    <col min="8465" max="8465" width="6" style="759" customWidth="1"/>
    <col min="8466" max="8466" width="5.625" style="759" customWidth="1"/>
    <col min="8467" max="8467" width="4.625" style="759" customWidth="1"/>
    <col min="8468" max="8704" width="9" style="759"/>
    <col min="8705" max="8705" width="0.875" style="759" customWidth="1"/>
    <col min="8706" max="8706" width="7.625" style="759" customWidth="1"/>
    <col min="8707" max="8718" width="4.875" style="759" customWidth="1"/>
    <col min="8719" max="8719" width="6.5" style="759" bestFit="1" customWidth="1"/>
    <col min="8720" max="8720" width="6.25" style="759" customWidth="1"/>
    <col min="8721" max="8721" width="6" style="759" customWidth="1"/>
    <col min="8722" max="8722" width="5.625" style="759" customWidth="1"/>
    <col min="8723" max="8723" width="4.625" style="759" customWidth="1"/>
    <col min="8724" max="8960" width="9" style="759"/>
    <col min="8961" max="8961" width="0.875" style="759" customWidth="1"/>
    <col min="8962" max="8962" width="7.625" style="759" customWidth="1"/>
    <col min="8963" max="8974" width="4.875" style="759" customWidth="1"/>
    <col min="8975" max="8975" width="6.5" style="759" bestFit="1" customWidth="1"/>
    <col min="8976" max="8976" width="6.25" style="759" customWidth="1"/>
    <col min="8977" max="8977" width="6" style="759" customWidth="1"/>
    <col min="8978" max="8978" width="5.625" style="759" customWidth="1"/>
    <col min="8979" max="8979" width="4.625" style="759" customWidth="1"/>
    <col min="8980" max="9216" width="9" style="759"/>
    <col min="9217" max="9217" width="0.875" style="759" customWidth="1"/>
    <col min="9218" max="9218" width="7.625" style="759" customWidth="1"/>
    <col min="9219" max="9230" width="4.875" style="759" customWidth="1"/>
    <col min="9231" max="9231" width="6.5" style="759" bestFit="1" customWidth="1"/>
    <col min="9232" max="9232" width="6.25" style="759" customWidth="1"/>
    <col min="9233" max="9233" width="6" style="759" customWidth="1"/>
    <col min="9234" max="9234" width="5.625" style="759" customWidth="1"/>
    <col min="9235" max="9235" width="4.625" style="759" customWidth="1"/>
    <col min="9236" max="9472" width="9" style="759"/>
    <col min="9473" max="9473" width="0.875" style="759" customWidth="1"/>
    <col min="9474" max="9474" width="7.625" style="759" customWidth="1"/>
    <col min="9475" max="9486" width="4.875" style="759" customWidth="1"/>
    <col min="9487" max="9487" width="6.5" style="759" bestFit="1" customWidth="1"/>
    <col min="9488" max="9488" width="6.25" style="759" customWidth="1"/>
    <col min="9489" max="9489" width="6" style="759" customWidth="1"/>
    <col min="9490" max="9490" width="5.625" style="759" customWidth="1"/>
    <col min="9491" max="9491" width="4.625" style="759" customWidth="1"/>
    <col min="9492" max="9728" width="9" style="759"/>
    <col min="9729" max="9729" width="0.875" style="759" customWidth="1"/>
    <col min="9730" max="9730" width="7.625" style="759" customWidth="1"/>
    <col min="9731" max="9742" width="4.875" style="759" customWidth="1"/>
    <col min="9743" max="9743" width="6.5" style="759" bestFit="1" customWidth="1"/>
    <col min="9744" max="9744" width="6.25" style="759" customWidth="1"/>
    <col min="9745" max="9745" width="6" style="759" customWidth="1"/>
    <col min="9746" max="9746" width="5.625" style="759" customWidth="1"/>
    <col min="9747" max="9747" width="4.625" style="759" customWidth="1"/>
    <col min="9748" max="9984" width="9" style="759"/>
    <col min="9985" max="9985" width="0.875" style="759" customWidth="1"/>
    <col min="9986" max="9986" width="7.625" style="759" customWidth="1"/>
    <col min="9987" max="9998" width="4.875" style="759" customWidth="1"/>
    <col min="9999" max="9999" width="6.5" style="759" bestFit="1" customWidth="1"/>
    <col min="10000" max="10000" width="6.25" style="759" customWidth="1"/>
    <col min="10001" max="10001" width="6" style="759" customWidth="1"/>
    <col min="10002" max="10002" width="5.625" style="759" customWidth="1"/>
    <col min="10003" max="10003" width="4.625" style="759" customWidth="1"/>
    <col min="10004" max="10240" width="9" style="759"/>
    <col min="10241" max="10241" width="0.875" style="759" customWidth="1"/>
    <col min="10242" max="10242" width="7.625" style="759" customWidth="1"/>
    <col min="10243" max="10254" width="4.875" style="759" customWidth="1"/>
    <col min="10255" max="10255" width="6.5" style="759" bestFit="1" customWidth="1"/>
    <col min="10256" max="10256" width="6.25" style="759" customWidth="1"/>
    <col min="10257" max="10257" width="6" style="759" customWidth="1"/>
    <col min="10258" max="10258" width="5.625" style="759" customWidth="1"/>
    <col min="10259" max="10259" width="4.625" style="759" customWidth="1"/>
    <col min="10260" max="10496" width="9" style="759"/>
    <col min="10497" max="10497" width="0.875" style="759" customWidth="1"/>
    <col min="10498" max="10498" width="7.625" style="759" customWidth="1"/>
    <col min="10499" max="10510" width="4.875" style="759" customWidth="1"/>
    <col min="10511" max="10511" width="6.5" style="759" bestFit="1" customWidth="1"/>
    <col min="10512" max="10512" width="6.25" style="759" customWidth="1"/>
    <col min="10513" max="10513" width="6" style="759" customWidth="1"/>
    <col min="10514" max="10514" width="5.625" style="759" customWidth="1"/>
    <col min="10515" max="10515" width="4.625" style="759" customWidth="1"/>
    <col min="10516" max="10752" width="9" style="759"/>
    <col min="10753" max="10753" width="0.875" style="759" customWidth="1"/>
    <col min="10754" max="10754" width="7.625" style="759" customWidth="1"/>
    <col min="10755" max="10766" width="4.875" style="759" customWidth="1"/>
    <col min="10767" max="10767" width="6.5" style="759" bestFit="1" customWidth="1"/>
    <col min="10768" max="10768" width="6.25" style="759" customWidth="1"/>
    <col min="10769" max="10769" width="6" style="759" customWidth="1"/>
    <col min="10770" max="10770" width="5.625" style="759" customWidth="1"/>
    <col min="10771" max="10771" width="4.625" style="759" customWidth="1"/>
    <col min="10772" max="11008" width="9" style="759"/>
    <col min="11009" max="11009" width="0.875" style="759" customWidth="1"/>
    <col min="11010" max="11010" width="7.625" style="759" customWidth="1"/>
    <col min="11011" max="11022" width="4.875" style="759" customWidth="1"/>
    <col min="11023" max="11023" width="6.5" style="759" bestFit="1" customWidth="1"/>
    <col min="11024" max="11024" width="6.25" style="759" customWidth="1"/>
    <col min="11025" max="11025" width="6" style="759" customWidth="1"/>
    <col min="11026" max="11026" width="5.625" style="759" customWidth="1"/>
    <col min="11027" max="11027" width="4.625" style="759" customWidth="1"/>
    <col min="11028" max="11264" width="9" style="759"/>
    <col min="11265" max="11265" width="0.875" style="759" customWidth="1"/>
    <col min="11266" max="11266" width="7.625" style="759" customWidth="1"/>
    <col min="11267" max="11278" width="4.875" style="759" customWidth="1"/>
    <col min="11279" max="11279" width="6.5" style="759" bestFit="1" customWidth="1"/>
    <col min="11280" max="11280" width="6.25" style="759" customWidth="1"/>
    <col min="11281" max="11281" width="6" style="759" customWidth="1"/>
    <col min="11282" max="11282" width="5.625" style="759" customWidth="1"/>
    <col min="11283" max="11283" width="4.625" style="759" customWidth="1"/>
    <col min="11284" max="11520" width="9" style="759"/>
    <col min="11521" max="11521" width="0.875" style="759" customWidth="1"/>
    <col min="11522" max="11522" width="7.625" style="759" customWidth="1"/>
    <col min="11523" max="11534" width="4.875" style="759" customWidth="1"/>
    <col min="11535" max="11535" width="6.5" style="759" bestFit="1" customWidth="1"/>
    <col min="11536" max="11536" width="6.25" style="759" customWidth="1"/>
    <col min="11537" max="11537" width="6" style="759" customWidth="1"/>
    <col min="11538" max="11538" width="5.625" style="759" customWidth="1"/>
    <col min="11539" max="11539" width="4.625" style="759" customWidth="1"/>
    <col min="11540" max="11776" width="9" style="759"/>
    <col min="11777" max="11777" width="0.875" style="759" customWidth="1"/>
    <col min="11778" max="11778" width="7.625" style="759" customWidth="1"/>
    <col min="11779" max="11790" width="4.875" style="759" customWidth="1"/>
    <col min="11791" max="11791" width="6.5" style="759" bestFit="1" customWidth="1"/>
    <col min="11792" max="11792" width="6.25" style="759" customWidth="1"/>
    <col min="11793" max="11793" width="6" style="759" customWidth="1"/>
    <col min="11794" max="11794" width="5.625" style="759" customWidth="1"/>
    <col min="11795" max="11795" width="4.625" style="759" customWidth="1"/>
    <col min="11796" max="12032" width="9" style="759"/>
    <col min="12033" max="12033" width="0.875" style="759" customWidth="1"/>
    <col min="12034" max="12034" width="7.625" style="759" customWidth="1"/>
    <col min="12035" max="12046" width="4.875" style="759" customWidth="1"/>
    <col min="12047" max="12047" width="6.5" style="759" bestFit="1" customWidth="1"/>
    <col min="12048" max="12048" width="6.25" style="759" customWidth="1"/>
    <col min="12049" max="12049" width="6" style="759" customWidth="1"/>
    <col min="12050" max="12050" width="5.625" style="759" customWidth="1"/>
    <col min="12051" max="12051" width="4.625" style="759" customWidth="1"/>
    <col min="12052" max="12288" width="9" style="759"/>
    <col min="12289" max="12289" width="0.875" style="759" customWidth="1"/>
    <col min="12290" max="12290" width="7.625" style="759" customWidth="1"/>
    <col min="12291" max="12302" width="4.875" style="759" customWidth="1"/>
    <col min="12303" max="12303" width="6.5" style="759" bestFit="1" customWidth="1"/>
    <col min="12304" max="12304" width="6.25" style="759" customWidth="1"/>
    <col min="12305" max="12305" width="6" style="759" customWidth="1"/>
    <col min="12306" max="12306" width="5.625" style="759" customWidth="1"/>
    <col min="12307" max="12307" width="4.625" style="759" customWidth="1"/>
    <col min="12308" max="12544" width="9" style="759"/>
    <col min="12545" max="12545" width="0.875" style="759" customWidth="1"/>
    <col min="12546" max="12546" width="7.625" style="759" customWidth="1"/>
    <col min="12547" max="12558" width="4.875" style="759" customWidth="1"/>
    <col min="12559" max="12559" width="6.5" style="759" bestFit="1" customWidth="1"/>
    <col min="12560" max="12560" width="6.25" style="759" customWidth="1"/>
    <col min="12561" max="12561" width="6" style="759" customWidth="1"/>
    <col min="12562" max="12562" width="5.625" style="759" customWidth="1"/>
    <col min="12563" max="12563" width="4.625" style="759" customWidth="1"/>
    <col min="12564" max="12800" width="9" style="759"/>
    <col min="12801" max="12801" width="0.875" style="759" customWidth="1"/>
    <col min="12802" max="12802" width="7.625" style="759" customWidth="1"/>
    <col min="12803" max="12814" width="4.875" style="759" customWidth="1"/>
    <col min="12815" max="12815" width="6.5" style="759" bestFit="1" customWidth="1"/>
    <col min="12816" max="12816" width="6.25" style="759" customWidth="1"/>
    <col min="12817" max="12817" width="6" style="759" customWidth="1"/>
    <col min="12818" max="12818" width="5.625" style="759" customWidth="1"/>
    <col min="12819" max="12819" width="4.625" style="759" customWidth="1"/>
    <col min="12820" max="13056" width="9" style="759"/>
    <col min="13057" max="13057" width="0.875" style="759" customWidth="1"/>
    <col min="13058" max="13058" width="7.625" style="759" customWidth="1"/>
    <col min="13059" max="13070" width="4.875" style="759" customWidth="1"/>
    <col min="13071" max="13071" width="6.5" style="759" bestFit="1" customWidth="1"/>
    <col min="13072" max="13072" width="6.25" style="759" customWidth="1"/>
    <col min="13073" max="13073" width="6" style="759" customWidth="1"/>
    <col min="13074" max="13074" width="5.625" style="759" customWidth="1"/>
    <col min="13075" max="13075" width="4.625" style="759" customWidth="1"/>
    <col min="13076" max="13312" width="9" style="759"/>
    <col min="13313" max="13313" width="0.875" style="759" customWidth="1"/>
    <col min="13314" max="13314" width="7.625" style="759" customWidth="1"/>
    <col min="13315" max="13326" width="4.875" style="759" customWidth="1"/>
    <col min="13327" max="13327" width="6.5" style="759" bestFit="1" customWidth="1"/>
    <col min="13328" max="13328" width="6.25" style="759" customWidth="1"/>
    <col min="13329" max="13329" width="6" style="759" customWidth="1"/>
    <col min="13330" max="13330" width="5.625" style="759" customWidth="1"/>
    <col min="13331" max="13331" width="4.625" style="759" customWidth="1"/>
    <col min="13332" max="13568" width="9" style="759"/>
    <col min="13569" max="13569" width="0.875" style="759" customWidth="1"/>
    <col min="13570" max="13570" width="7.625" style="759" customWidth="1"/>
    <col min="13571" max="13582" width="4.875" style="759" customWidth="1"/>
    <col min="13583" max="13583" width="6.5" style="759" bestFit="1" customWidth="1"/>
    <col min="13584" max="13584" width="6.25" style="759" customWidth="1"/>
    <col min="13585" max="13585" width="6" style="759" customWidth="1"/>
    <col min="13586" max="13586" width="5.625" style="759" customWidth="1"/>
    <col min="13587" max="13587" width="4.625" style="759" customWidth="1"/>
    <col min="13588" max="13824" width="9" style="759"/>
    <col min="13825" max="13825" width="0.875" style="759" customWidth="1"/>
    <col min="13826" max="13826" width="7.625" style="759" customWidth="1"/>
    <col min="13827" max="13838" width="4.875" style="759" customWidth="1"/>
    <col min="13839" max="13839" width="6.5" style="759" bestFit="1" customWidth="1"/>
    <col min="13840" max="13840" width="6.25" style="759" customWidth="1"/>
    <col min="13841" max="13841" width="6" style="759" customWidth="1"/>
    <col min="13842" max="13842" width="5.625" style="759" customWidth="1"/>
    <col min="13843" max="13843" width="4.625" style="759" customWidth="1"/>
    <col min="13844" max="14080" width="9" style="759"/>
    <col min="14081" max="14081" width="0.875" style="759" customWidth="1"/>
    <col min="14082" max="14082" width="7.625" style="759" customWidth="1"/>
    <col min="14083" max="14094" width="4.875" style="759" customWidth="1"/>
    <col min="14095" max="14095" width="6.5" style="759" bestFit="1" customWidth="1"/>
    <col min="14096" max="14096" width="6.25" style="759" customWidth="1"/>
    <col min="14097" max="14097" width="6" style="759" customWidth="1"/>
    <col min="14098" max="14098" width="5.625" style="759" customWidth="1"/>
    <col min="14099" max="14099" width="4.625" style="759" customWidth="1"/>
    <col min="14100" max="14336" width="9" style="759"/>
    <col min="14337" max="14337" width="0.875" style="759" customWidth="1"/>
    <col min="14338" max="14338" width="7.625" style="759" customWidth="1"/>
    <col min="14339" max="14350" width="4.875" style="759" customWidth="1"/>
    <col min="14351" max="14351" width="6.5" style="759" bestFit="1" customWidth="1"/>
    <col min="14352" max="14352" width="6.25" style="759" customWidth="1"/>
    <col min="14353" max="14353" width="6" style="759" customWidth="1"/>
    <col min="14354" max="14354" width="5.625" style="759" customWidth="1"/>
    <col min="14355" max="14355" width="4.625" style="759" customWidth="1"/>
    <col min="14356" max="14592" width="9" style="759"/>
    <col min="14593" max="14593" width="0.875" style="759" customWidth="1"/>
    <col min="14594" max="14594" width="7.625" style="759" customWidth="1"/>
    <col min="14595" max="14606" width="4.875" style="759" customWidth="1"/>
    <col min="14607" max="14607" width="6.5" style="759" bestFit="1" customWidth="1"/>
    <col min="14608" max="14608" width="6.25" style="759" customWidth="1"/>
    <col min="14609" max="14609" width="6" style="759" customWidth="1"/>
    <col min="14610" max="14610" width="5.625" style="759" customWidth="1"/>
    <col min="14611" max="14611" width="4.625" style="759" customWidth="1"/>
    <col min="14612" max="14848" width="9" style="759"/>
    <col min="14849" max="14849" width="0.875" style="759" customWidth="1"/>
    <col min="14850" max="14850" width="7.625" style="759" customWidth="1"/>
    <col min="14851" max="14862" width="4.875" style="759" customWidth="1"/>
    <col min="14863" max="14863" width="6.5" style="759" bestFit="1" customWidth="1"/>
    <col min="14864" max="14864" width="6.25" style="759" customWidth="1"/>
    <col min="14865" max="14865" width="6" style="759" customWidth="1"/>
    <col min="14866" max="14866" width="5.625" style="759" customWidth="1"/>
    <col min="14867" max="14867" width="4.625" style="759" customWidth="1"/>
    <col min="14868" max="15104" width="9" style="759"/>
    <col min="15105" max="15105" width="0.875" style="759" customWidth="1"/>
    <col min="15106" max="15106" width="7.625" style="759" customWidth="1"/>
    <col min="15107" max="15118" width="4.875" style="759" customWidth="1"/>
    <col min="15119" max="15119" width="6.5" style="759" bestFit="1" customWidth="1"/>
    <col min="15120" max="15120" width="6.25" style="759" customWidth="1"/>
    <col min="15121" max="15121" width="6" style="759" customWidth="1"/>
    <col min="15122" max="15122" width="5.625" style="759" customWidth="1"/>
    <col min="15123" max="15123" width="4.625" style="759" customWidth="1"/>
    <col min="15124" max="15360" width="9" style="759"/>
    <col min="15361" max="15361" width="0.875" style="759" customWidth="1"/>
    <col min="15362" max="15362" width="7.625" style="759" customWidth="1"/>
    <col min="15363" max="15374" width="4.875" style="759" customWidth="1"/>
    <col min="15375" max="15375" width="6.5" style="759" bestFit="1" customWidth="1"/>
    <col min="15376" max="15376" width="6.25" style="759" customWidth="1"/>
    <col min="15377" max="15377" width="6" style="759" customWidth="1"/>
    <col min="15378" max="15378" width="5.625" style="759" customWidth="1"/>
    <col min="15379" max="15379" width="4.625" style="759" customWidth="1"/>
    <col min="15380" max="15616" width="9" style="759"/>
    <col min="15617" max="15617" width="0.875" style="759" customWidth="1"/>
    <col min="15618" max="15618" width="7.625" style="759" customWidth="1"/>
    <col min="15619" max="15630" width="4.875" style="759" customWidth="1"/>
    <col min="15631" max="15631" width="6.5" style="759" bestFit="1" customWidth="1"/>
    <col min="15632" max="15632" width="6.25" style="759" customWidth="1"/>
    <col min="15633" max="15633" width="6" style="759" customWidth="1"/>
    <col min="15634" max="15634" width="5.625" style="759" customWidth="1"/>
    <col min="15635" max="15635" width="4.625" style="759" customWidth="1"/>
    <col min="15636" max="15872" width="9" style="759"/>
    <col min="15873" max="15873" width="0.875" style="759" customWidth="1"/>
    <col min="15874" max="15874" width="7.625" style="759" customWidth="1"/>
    <col min="15875" max="15886" width="4.875" style="759" customWidth="1"/>
    <col min="15887" max="15887" width="6.5" style="759" bestFit="1" customWidth="1"/>
    <col min="15888" max="15888" width="6.25" style="759" customWidth="1"/>
    <col min="15889" max="15889" width="6" style="759" customWidth="1"/>
    <col min="15890" max="15890" width="5.625" style="759" customWidth="1"/>
    <col min="15891" max="15891" width="4.625" style="759" customWidth="1"/>
    <col min="15892" max="16128" width="9" style="759"/>
    <col min="16129" max="16129" width="0.875" style="759" customWidth="1"/>
    <col min="16130" max="16130" width="7.625" style="759" customWidth="1"/>
    <col min="16131" max="16142" width="4.875" style="759" customWidth="1"/>
    <col min="16143" max="16143" width="6.5" style="759" bestFit="1" customWidth="1"/>
    <col min="16144" max="16144" width="6.25" style="759" customWidth="1"/>
    <col min="16145" max="16145" width="6" style="759" customWidth="1"/>
    <col min="16146" max="16146" width="5.625" style="759" customWidth="1"/>
    <col min="16147" max="16147" width="4.625" style="759" customWidth="1"/>
    <col min="16148" max="16384" width="9" style="759"/>
  </cols>
  <sheetData>
    <row r="1" spans="2:19" s="694" customFormat="1" ht="21" customHeight="1">
      <c r="B1" s="692" t="s">
        <v>273</v>
      </c>
      <c r="C1" s="692"/>
      <c r="D1" s="692"/>
      <c r="E1" s="692"/>
      <c r="F1" s="692"/>
      <c r="G1" s="692"/>
      <c r="H1" s="692"/>
      <c r="I1" s="692"/>
      <c r="J1" s="693" t="s">
        <v>274</v>
      </c>
    </row>
    <row r="2" spans="2:19" s="693" customFormat="1" ht="15" customHeight="1">
      <c r="B2" s="695"/>
      <c r="C2" s="491" t="s">
        <v>275</v>
      </c>
      <c r="D2" s="342"/>
      <c r="E2" s="342"/>
      <c r="F2" s="342"/>
      <c r="G2" s="342"/>
      <c r="H2" s="342"/>
      <c r="I2" s="342"/>
      <c r="J2" s="342"/>
      <c r="K2" s="342"/>
      <c r="L2" s="342"/>
      <c r="M2" s="342"/>
      <c r="N2" s="342"/>
      <c r="O2" s="343"/>
      <c r="P2" s="359" t="s">
        <v>276</v>
      </c>
      <c r="Q2" s="496"/>
      <c r="R2" s="496"/>
      <c r="S2" s="497"/>
    </row>
    <row r="3" spans="2:19" s="693" customFormat="1" ht="15" customHeight="1">
      <c r="B3" s="696"/>
      <c r="C3" s="697" t="s">
        <v>277</v>
      </c>
      <c r="D3" s="697" t="s">
        <v>278</v>
      </c>
      <c r="E3" s="697" t="s">
        <v>279</v>
      </c>
      <c r="F3" s="697" t="s">
        <v>280</v>
      </c>
      <c r="G3" s="697" t="s">
        <v>281</v>
      </c>
      <c r="H3" s="697" t="s">
        <v>282</v>
      </c>
      <c r="I3" s="697" t="s">
        <v>283</v>
      </c>
      <c r="J3" s="697" t="s">
        <v>284</v>
      </c>
      <c r="K3" s="697" t="s">
        <v>285</v>
      </c>
      <c r="L3" s="697" t="s">
        <v>286</v>
      </c>
      <c r="M3" s="697" t="s">
        <v>287</v>
      </c>
      <c r="N3" s="508" t="s">
        <v>288</v>
      </c>
      <c r="O3" s="698" t="s">
        <v>46</v>
      </c>
      <c r="P3" s="699" t="s">
        <v>289</v>
      </c>
      <c r="Q3" s="700"/>
      <c r="R3" s="701" t="s">
        <v>290</v>
      </c>
      <c r="S3" s="702"/>
    </row>
    <row r="4" spans="2:19" s="693" customFormat="1" ht="15" customHeight="1">
      <c r="B4" s="703"/>
      <c r="C4" s="704"/>
      <c r="D4" s="704"/>
      <c r="E4" s="704"/>
      <c r="F4" s="704"/>
      <c r="G4" s="704"/>
      <c r="H4" s="704"/>
      <c r="I4" s="704"/>
      <c r="J4" s="704"/>
      <c r="K4" s="704"/>
      <c r="L4" s="704"/>
      <c r="M4" s="704"/>
      <c r="N4" s="705"/>
      <c r="O4" s="706"/>
      <c r="P4" s="707"/>
      <c r="Q4" s="708" t="s">
        <v>291</v>
      </c>
      <c r="R4" s="709"/>
      <c r="S4" s="710" t="s">
        <v>291</v>
      </c>
    </row>
    <row r="5" spans="2:19" s="719" customFormat="1" ht="17.25" customHeight="1">
      <c r="B5" s="711" t="s">
        <v>292</v>
      </c>
      <c r="C5" s="712">
        <v>64</v>
      </c>
      <c r="D5" s="713">
        <v>55</v>
      </c>
      <c r="E5" s="713">
        <v>43</v>
      </c>
      <c r="F5" s="713">
        <v>36</v>
      </c>
      <c r="G5" s="713">
        <v>36</v>
      </c>
      <c r="H5" s="713">
        <v>27</v>
      </c>
      <c r="I5" s="713">
        <v>18</v>
      </c>
      <c r="J5" s="713">
        <v>24</v>
      </c>
      <c r="K5" s="713">
        <v>21</v>
      </c>
      <c r="L5" s="713">
        <v>35</v>
      </c>
      <c r="M5" s="713">
        <v>43</v>
      </c>
      <c r="N5" s="712">
        <v>35</v>
      </c>
      <c r="O5" s="714">
        <v>437</v>
      </c>
      <c r="P5" s="715">
        <v>1027345</v>
      </c>
      <c r="Q5" s="716"/>
      <c r="R5" s="717">
        <f>P5/O5</f>
        <v>2350.903890160183</v>
      </c>
      <c r="S5" s="718"/>
    </row>
    <row r="6" spans="2:19" s="719" customFormat="1" ht="17.25" customHeight="1">
      <c r="B6" s="711" t="s">
        <v>293</v>
      </c>
      <c r="C6" s="712">
        <v>51</v>
      </c>
      <c r="D6" s="713">
        <v>54</v>
      </c>
      <c r="E6" s="713">
        <v>49</v>
      </c>
      <c r="F6" s="713">
        <v>39</v>
      </c>
      <c r="G6" s="713">
        <v>32</v>
      </c>
      <c r="H6" s="713">
        <v>16</v>
      </c>
      <c r="I6" s="713">
        <v>37</v>
      </c>
      <c r="J6" s="713">
        <v>28</v>
      </c>
      <c r="K6" s="713">
        <v>28</v>
      </c>
      <c r="L6" s="713">
        <v>27</v>
      </c>
      <c r="M6" s="713">
        <v>41</v>
      </c>
      <c r="N6" s="712">
        <v>33</v>
      </c>
      <c r="O6" s="714">
        <v>435</v>
      </c>
      <c r="P6" s="715">
        <v>682595</v>
      </c>
      <c r="Q6" s="716"/>
      <c r="R6" s="717">
        <f>P6/O6</f>
        <v>1569.183908045977</v>
      </c>
      <c r="S6" s="718"/>
    </row>
    <row r="7" spans="2:19" s="719" customFormat="1" ht="17.25" customHeight="1">
      <c r="B7" s="711" t="s">
        <v>294</v>
      </c>
      <c r="C7" s="712">
        <v>28</v>
      </c>
      <c r="D7" s="713">
        <v>68</v>
      </c>
      <c r="E7" s="713">
        <v>71</v>
      </c>
      <c r="F7" s="713">
        <v>32</v>
      </c>
      <c r="G7" s="713">
        <v>26</v>
      </c>
      <c r="H7" s="713">
        <v>19</v>
      </c>
      <c r="I7" s="713">
        <v>30</v>
      </c>
      <c r="J7" s="713">
        <v>31</v>
      </c>
      <c r="K7" s="713">
        <v>20</v>
      </c>
      <c r="L7" s="713">
        <v>26</v>
      </c>
      <c r="M7" s="713">
        <v>23</v>
      </c>
      <c r="N7" s="712">
        <v>46</v>
      </c>
      <c r="O7" s="714">
        <v>420</v>
      </c>
      <c r="P7" s="715">
        <v>516768</v>
      </c>
      <c r="Q7" s="716"/>
      <c r="R7" s="717">
        <f t="shared" ref="R7:R13" si="0">P7/O7</f>
        <v>1230.4000000000001</v>
      </c>
      <c r="S7" s="718"/>
    </row>
    <row r="8" spans="2:19" s="719" customFormat="1" ht="17.25" customHeight="1">
      <c r="B8" s="711" t="s">
        <v>295</v>
      </c>
      <c r="C8" s="712">
        <v>51</v>
      </c>
      <c r="D8" s="713">
        <v>31</v>
      </c>
      <c r="E8" s="713">
        <v>36</v>
      </c>
      <c r="F8" s="713">
        <v>43</v>
      </c>
      <c r="G8" s="713">
        <v>47</v>
      </c>
      <c r="H8" s="713">
        <v>22</v>
      </c>
      <c r="I8" s="713">
        <v>18</v>
      </c>
      <c r="J8" s="713">
        <v>17</v>
      </c>
      <c r="K8" s="713">
        <v>30</v>
      </c>
      <c r="L8" s="713">
        <v>47</v>
      </c>
      <c r="M8" s="713">
        <v>26</v>
      </c>
      <c r="N8" s="712">
        <v>30</v>
      </c>
      <c r="O8" s="714">
        <v>398</v>
      </c>
      <c r="P8" s="715">
        <v>1500369</v>
      </c>
      <c r="Q8" s="716"/>
      <c r="R8" s="717">
        <f t="shared" si="0"/>
        <v>3769.7713567839196</v>
      </c>
      <c r="S8" s="718"/>
    </row>
    <row r="9" spans="2:19" s="719" customFormat="1" ht="17.25" customHeight="1">
      <c r="B9" s="711" t="s">
        <v>296</v>
      </c>
      <c r="C9" s="712">
        <v>48</v>
      </c>
      <c r="D9" s="713">
        <v>33</v>
      </c>
      <c r="E9" s="713">
        <v>27</v>
      </c>
      <c r="F9" s="713">
        <v>24</v>
      </c>
      <c r="G9" s="713">
        <v>19</v>
      </c>
      <c r="H9" s="713">
        <v>25</v>
      </c>
      <c r="I9" s="713">
        <v>17</v>
      </c>
      <c r="J9" s="713">
        <v>21</v>
      </c>
      <c r="K9" s="713">
        <v>24</v>
      </c>
      <c r="L9" s="713">
        <v>22</v>
      </c>
      <c r="M9" s="713">
        <v>25</v>
      </c>
      <c r="N9" s="712">
        <v>30</v>
      </c>
      <c r="O9" s="714">
        <v>315</v>
      </c>
      <c r="P9" s="720">
        <v>571500</v>
      </c>
      <c r="Q9" s="721"/>
      <c r="R9" s="717">
        <f t="shared" si="0"/>
        <v>1814.2857142857142</v>
      </c>
      <c r="S9" s="718"/>
    </row>
    <row r="10" spans="2:19" s="719" customFormat="1" ht="17.25" customHeight="1">
      <c r="B10" s="711" t="s">
        <v>297</v>
      </c>
      <c r="C10" s="712">
        <v>62</v>
      </c>
      <c r="D10" s="713">
        <v>57</v>
      </c>
      <c r="E10" s="713">
        <v>53</v>
      </c>
      <c r="F10" s="713">
        <v>47</v>
      </c>
      <c r="G10" s="713">
        <v>23</v>
      </c>
      <c r="H10" s="713">
        <v>15</v>
      </c>
      <c r="I10" s="713">
        <v>16</v>
      </c>
      <c r="J10" s="713">
        <v>17</v>
      </c>
      <c r="K10" s="713">
        <v>25</v>
      </c>
      <c r="L10" s="713">
        <v>25</v>
      </c>
      <c r="M10" s="713">
        <v>12</v>
      </c>
      <c r="N10" s="712">
        <v>52</v>
      </c>
      <c r="O10" s="714">
        <v>404</v>
      </c>
      <c r="P10" s="722">
        <v>487958</v>
      </c>
      <c r="Q10" s="723"/>
      <c r="R10" s="717">
        <f t="shared" si="0"/>
        <v>1207.8168316831684</v>
      </c>
      <c r="S10" s="718"/>
    </row>
    <row r="11" spans="2:19" s="719" customFormat="1" ht="17.25" customHeight="1">
      <c r="B11" s="711" t="s">
        <v>298</v>
      </c>
      <c r="C11" s="712">
        <v>42</v>
      </c>
      <c r="D11" s="713">
        <v>33</v>
      </c>
      <c r="E11" s="713">
        <v>31</v>
      </c>
      <c r="F11" s="713">
        <v>25</v>
      </c>
      <c r="G11" s="713">
        <v>19</v>
      </c>
      <c r="H11" s="713">
        <v>17</v>
      </c>
      <c r="I11" s="713">
        <v>18</v>
      </c>
      <c r="J11" s="713">
        <v>17</v>
      </c>
      <c r="K11" s="713">
        <v>19</v>
      </c>
      <c r="L11" s="713">
        <v>20</v>
      </c>
      <c r="M11" s="713">
        <v>23</v>
      </c>
      <c r="N11" s="712">
        <v>39</v>
      </c>
      <c r="O11" s="714">
        <v>303</v>
      </c>
      <c r="P11" s="722">
        <v>428043</v>
      </c>
      <c r="Q11" s="723"/>
      <c r="R11" s="717">
        <f t="shared" si="0"/>
        <v>1412.6831683168316</v>
      </c>
      <c r="S11" s="718"/>
    </row>
    <row r="12" spans="2:19" s="719" customFormat="1" ht="17.25" customHeight="1">
      <c r="B12" s="724" t="s">
        <v>299</v>
      </c>
      <c r="C12" s="712">
        <v>41</v>
      </c>
      <c r="D12" s="713">
        <v>43</v>
      </c>
      <c r="E12" s="713">
        <v>46</v>
      </c>
      <c r="F12" s="713">
        <v>26</v>
      </c>
      <c r="G12" s="713">
        <v>24</v>
      </c>
      <c r="H12" s="713">
        <v>31</v>
      </c>
      <c r="I12" s="713">
        <v>35</v>
      </c>
      <c r="J12" s="713">
        <v>47</v>
      </c>
      <c r="K12" s="713">
        <v>31</v>
      </c>
      <c r="L12" s="713">
        <v>26</v>
      </c>
      <c r="M12" s="713">
        <v>18</v>
      </c>
      <c r="N12" s="712">
        <v>33</v>
      </c>
      <c r="O12" s="714">
        <v>401</v>
      </c>
      <c r="P12" s="722">
        <v>499757</v>
      </c>
      <c r="Q12" s="723"/>
      <c r="R12" s="717">
        <f t="shared" si="0"/>
        <v>1246.2768079800499</v>
      </c>
      <c r="S12" s="718"/>
    </row>
    <row r="13" spans="2:19" s="719" customFormat="1" ht="17.25" customHeight="1">
      <c r="B13" s="725" t="s">
        <v>300</v>
      </c>
      <c r="C13" s="726">
        <v>51</v>
      </c>
      <c r="D13" s="727">
        <v>32</v>
      </c>
      <c r="E13" s="727">
        <v>37</v>
      </c>
      <c r="F13" s="727">
        <v>28</v>
      </c>
      <c r="G13" s="727">
        <v>19</v>
      </c>
      <c r="H13" s="727">
        <v>17</v>
      </c>
      <c r="I13" s="727">
        <v>20</v>
      </c>
      <c r="J13" s="727">
        <v>28</v>
      </c>
      <c r="K13" s="727">
        <v>23</v>
      </c>
      <c r="L13" s="727">
        <v>23</v>
      </c>
      <c r="M13" s="727">
        <v>17</v>
      </c>
      <c r="N13" s="726">
        <v>24</v>
      </c>
      <c r="O13" s="728">
        <v>319</v>
      </c>
      <c r="P13" s="729">
        <v>431046</v>
      </c>
      <c r="Q13" s="730"/>
      <c r="R13" s="717">
        <f t="shared" si="0"/>
        <v>1351.2413793103449</v>
      </c>
      <c r="S13" s="718"/>
    </row>
    <row r="14" spans="2:19" s="719" customFormat="1" ht="17.25" customHeight="1" thickBot="1">
      <c r="B14" s="731" t="s">
        <v>301</v>
      </c>
      <c r="C14" s="732">
        <f t="array" ref="C14:N14">TRANSPOSE('[1]第　０２　表　　火災種別・月別損害状況②'!$B$4:$B$15)</f>
        <v>31</v>
      </c>
      <c r="D14" s="733">
        <v>52</v>
      </c>
      <c r="E14" s="733">
        <v>27</v>
      </c>
      <c r="F14" s="733">
        <v>15</v>
      </c>
      <c r="G14" s="733">
        <v>16</v>
      </c>
      <c r="H14" s="733">
        <v>16</v>
      </c>
      <c r="I14" s="733">
        <v>27</v>
      </c>
      <c r="J14" s="733">
        <v>17</v>
      </c>
      <c r="K14" s="733">
        <v>24</v>
      </c>
      <c r="L14" s="733">
        <v>32</v>
      </c>
      <c r="M14" s="733">
        <v>15</v>
      </c>
      <c r="N14" s="732">
        <v>25</v>
      </c>
      <c r="O14" s="734">
        <v>297</v>
      </c>
      <c r="P14" s="735">
        <v>665949</v>
      </c>
      <c r="Q14" s="736"/>
      <c r="R14" s="737">
        <f>P14/O14</f>
        <v>2242.2525252525252</v>
      </c>
      <c r="S14" s="738"/>
    </row>
    <row r="15" spans="2:19" s="719" customFormat="1" ht="17.25" customHeight="1" thickTop="1">
      <c r="B15" s="739" t="s">
        <v>46</v>
      </c>
      <c r="C15" s="727">
        <f>SUM(C5:C14)</f>
        <v>469</v>
      </c>
      <c r="D15" s="727">
        <f t="shared" ref="D15:N15" si="1">SUM(D5:D14)</f>
        <v>458</v>
      </c>
      <c r="E15" s="727">
        <f t="shared" si="1"/>
        <v>420</v>
      </c>
      <c r="F15" s="727">
        <f t="shared" si="1"/>
        <v>315</v>
      </c>
      <c r="G15" s="727">
        <f t="shared" si="1"/>
        <v>261</v>
      </c>
      <c r="H15" s="727">
        <f t="shared" si="1"/>
        <v>205</v>
      </c>
      <c r="I15" s="727">
        <f t="shared" si="1"/>
        <v>236</v>
      </c>
      <c r="J15" s="727">
        <f t="shared" si="1"/>
        <v>247</v>
      </c>
      <c r="K15" s="727">
        <f t="shared" si="1"/>
        <v>245</v>
      </c>
      <c r="L15" s="727">
        <f t="shared" si="1"/>
        <v>283</v>
      </c>
      <c r="M15" s="727">
        <f t="shared" si="1"/>
        <v>243</v>
      </c>
      <c r="N15" s="727">
        <f t="shared" si="1"/>
        <v>347</v>
      </c>
      <c r="O15" s="740">
        <f>SUM(O5:O14)</f>
        <v>3729</v>
      </c>
      <c r="P15" s="729">
        <f>SUM(P5:Q14)</f>
        <v>6811330</v>
      </c>
      <c r="Q15" s="730">
        <f>SUM(Q5:Q12)</f>
        <v>0</v>
      </c>
      <c r="R15" s="741" t="s">
        <v>302</v>
      </c>
      <c r="S15" s="742"/>
    </row>
    <row r="16" spans="2:19" s="719" customFormat="1" ht="17.25" customHeight="1">
      <c r="B16" s="711" t="s">
        <v>303</v>
      </c>
      <c r="C16" s="743">
        <f>ROUND(C15/$O$15*100,1)</f>
        <v>12.6</v>
      </c>
      <c r="D16" s="743">
        <f t="shared" ref="D16:N16" si="2">ROUND(D15/$O$15*100,1)</f>
        <v>12.3</v>
      </c>
      <c r="E16" s="743">
        <f t="shared" si="2"/>
        <v>11.3</v>
      </c>
      <c r="F16" s="743">
        <f t="shared" si="2"/>
        <v>8.4</v>
      </c>
      <c r="G16" s="743">
        <f t="shared" si="2"/>
        <v>7</v>
      </c>
      <c r="H16" s="743">
        <f t="shared" si="2"/>
        <v>5.5</v>
      </c>
      <c r="I16" s="743">
        <f t="shared" si="2"/>
        <v>6.3</v>
      </c>
      <c r="J16" s="743">
        <f t="shared" si="2"/>
        <v>6.6</v>
      </c>
      <c r="K16" s="743">
        <f t="shared" si="2"/>
        <v>6.6</v>
      </c>
      <c r="L16" s="743">
        <f t="shared" si="2"/>
        <v>7.6</v>
      </c>
      <c r="M16" s="743">
        <f t="shared" si="2"/>
        <v>6.5</v>
      </c>
      <c r="N16" s="744">
        <f t="shared" si="2"/>
        <v>9.3000000000000007</v>
      </c>
      <c r="O16" s="745">
        <f>ROUND(O15/$O$15*100,1)</f>
        <v>100</v>
      </c>
      <c r="P16" s="746" t="s">
        <v>302</v>
      </c>
      <c r="Q16" s="747"/>
      <c r="R16" s="748" t="s">
        <v>302</v>
      </c>
      <c r="S16" s="749"/>
    </row>
    <row r="17" spans="2:19" s="719" customFormat="1" ht="17.25" customHeight="1">
      <c r="B17" s="750" t="s">
        <v>304</v>
      </c>
      <c r="C17" s="751">
        <f>C15/10</f>
        <v>46.9</v>
      </c>
      <c r="D17" s="751">
        <f t="shared" ref="D17:O17" si="3">D15/10</f>
        <v>45.8</v>
      </c>
      <c r="E17" s="751">
        <f t="shared" si="3"/>
        <v>42</v>
      </c>
      <c r="F17" s="751">
        <f t="shared" si="3"/>
        <v>31.5</v>
      </c>
      <c r="G17" s="751">
        <f t="shared" si="3"/>
        <v>26.1</v>
      </c>
      <c r="H17" s="751">
        <f t="shared" si="3"/>
        <v>20.5</v>
      </c>
      <c r="I17" s="751">
        <f t="shared" si="3"/>
        <v>23.6</v>
      </c>
      <c r="J17" s="751">
        <f>J15/10</f>
        <v>24.7</v>
      </c>
      <c r="K17" s="751">
        <f t="shared" si="3"/>
        <v>24.5</v>
      </c>
      <c r="L17" s="751">
        <f t="shared" si="3"/>
        <v>28.3</v>
      </c>
      <c r="M17" s="751">
        <f t="shared" si="3"/>
        <v>24.3</v>
      </c>
      <c r="N17" s="752">
        <f t="shared" si="3"/>
        <v>34.700000000000003</v>
      </c>
      <c r="O17" s="753">
        <f t="shared" si="3"/>
        <v>372.9</v>
      </c>
      <c r="P17" s="754">
        <f>P15/10</f>
        <v>681133</v>
      </c>
      <c r="Q17" s="755"/>
      <c r="R17" s="756">
        <f>ROUND(P17/O17,0)</f>
        <v>1827</v>
      </c>
      <c r="S17" s="757"/>
    </row>
    <row r="18" spans="2:19" ht="30" customHeight="1">
      <c r="B18" s="758"/>
    </row>
    <row r="19" spans="2:19" ht="22.5" customHeight="1">
      <c r="B19" s="336" t="s">
        <v>305</v>
      </c>
      <c r="C19" s="758"/>
      <c r="D19" s="758"/>
      <c r="E19" s="758"/>
      <c r="F19" s="758"/>
      <c r="G19" s="760"/>
      <c r="H19" s="761" t="s">
        <v>101</v>
      </c>
      <c r="I19" s="760"/>
      <c r="J19" s="758"/>
      <c r="K19" s="758"/>
      <c r="L19" s="758"/>
      <c r="M19" s="758"/>
      <c r="N19" s="758"/>
      <c r="P19" s="758"/>
      <c r="Q19" s="758"/>
      <c r="R19" s="758"/>
    </row>
    <row r="20" spans="2:19">
      <c r="B20" s="762" t="s">
        <v>306</v>
      </c>
      <c r="C20" s="763" t="s">
        <v>277</v>
      </c>
      <c r="D20" s="763" t="s">
        <v>278</v>
      </c>
      <c r="E20" s="763" t="s">
        <v>279</v>
      </c>
      <c r="F20" s="763" t="s">
        <v>280</v>
      </c>
      <c r="G20" s="763" t="s">
        <v>281</v>
      </c>
      <c r="H20" s="763" t="s">
        <v>282</v>
      </c>
      <c r="I20" s="763" t="s">
        <v>283</v>
      </c>
      <c r="J20" s="763" t="s">
        <v>284</v>
      </c>
      <c r="K20" s="763" t="s">
        <v>285</v>
      </c>
      <c r="L20" s="763" t="s">
        <v>286</v>
      </c>
      <c r="M20" s="763" t="s">
        <v>287</v>
      </c>
      <c r="N20" s="764" t="s">
        <v>288</v>
      </c>
      <c r="O20" s="765" t="s">
        <v>46</v>
      </c>
      <c r="P20" s="764" t="s">
        <v>303</v>
      </c>
      <c r="Q20" s="766" t="s">
        <v>307</v>
      </c>
      <c r="R20" s="767"/>
    </row>
    <row r="21" spans="2:19">
      <c r="B21" s="768" t="s">
        <v>308</v>
      </c>
      <c r="C21" s="704"/>
      <c r="D21" s="704"/>
      <c r="E21" s="704"/>
      <c r="F21" s="704"/>
      <c r="G21" s="704"/>
      <c r="H21" s="704"/>
      <c r="I21" s="704"/>
      <c r="J21" s="704"/>
      <c r="K21" s="704"/>
      <c r="L21" s="704"/>
      <c r="M21" s="704"/>
      <c r="N21" s="705"/>
      <c r="O21" s="769"/>
      <c r="P21" s="705"/>
      <c r="Q21" s="770" t="s">
        <v>309</v>
      </c>
      <c r="R21" s="771" t="s">
        <v>303</v>
      </c>
    </row>
    <row r="22" spans="2:19" ht="16.5" customHeight="1">
      <c r="B22" s="725" t="s">
        <v>310</v>
      </c>
      <c r="C22" s="727"/>
      <c r="D22" s="727">
        <v>1</v>
      </c>
      <c r="E22" s="727"/>
      <c r="F22" s="727"/>
      <c r="G22" s="727"/>
      <c r="H22" s="727"/>
      <c r="I22" s="727"/>
      <c r="J22" s="727"/>
      <c r="K22" s="727">
        <v>1</v>
      </c>
      <c r="L22" s="727">
        <v>2</v>
      </c>
      <c r="M22" s="727"/>
      <c r="N22" s="726">
        <v>2</v>
      </c>
      <c r="O22" s="772">
        <f>SUM(C22:N22)</f>
        <v>6</v>
      </c>
      <c r="P22" s="773">
        <f>ROUND(O22/$O$47*100,1)</f>
        <v>2</v>
      </c>
      <c r="Q22" s="774">
        <v>66</v>
      </c>
      <c r="R22" s="775">
        <v>1.8</v>
      </c>
    </row>
    <row r="23" spans="2:19" ht="16.5" customHeight="1">
      <c r="B23" s="724" t="s">
        <v>311</v>
      </c>
      <c r="C23" s="713"/>
      <c r="D23" s="713">
        <v>2</v>
      </c>
      <c r="E23" s="713"/>
      <c r="F23" s="713">
        <v>1</v>
      </c>
      <c r="G23" s="713">
        <v>1</v>
      </c>
      <c r="H23" s="713"/>
      <c r="I23" s="713">
        <v>1</v>
      </c>
      <c r="J23" s="713"/>
      <c r="K23" s="713"/>
      <c r="L23" s="713">
        <v>1</v>
      </c>
      <c r="M23" s="713">
        <v>1</v>
      </c>
      <c r="N23" s="712"/>
      <c r="O23" s="776">
        <f t="shared" ref="O23:O46" si="4">SUM(C23:N23)</f>
        <v>7</v>
      </c>
      <c r="P23" s="744">
        <f t="shared" ref="P23:P47" si="5">ROUND(O23/$O$47*100,1)</f>
        <v>2.4</v>
      </c>
      <c r="Q23" s="442">
        <v>65</v>
      </c>
      <c r="R23" s="474">
        <v>1.7</v>
      </c>
    </row>
    <row r="24" spans="2:19" ht="16.5" customHeight="1">
      <c r="B24" s="724" t="s">
        <v>312</v>
      </c>
      <c r="C24" s="713">
        <v>1</v>
      </c>
      <c r="D24" s="713">
        <v>2</v>
      </c>
      <c r="E24" s="713"/>
      <c r="F24" s="713"/>
      <c r="G24" s="713"/>
      <c r="H24" s="713"/>
      <c r="I24" s="713">
        <v>3</v>
      </c>
      <c r="J24" s="713"/>
      <c r="K24" s="713"/>
      <c r="L24" s="713">
        <v>1</v>
      </c>
      <c r="M24" s="713">
        <v>1</v>
      </c>
      <c r="N24" s="712"/>
      <c r="O24" s="776">
        <f t="shared" si="4"/>
        <v>8</v>
      </c>
      <c r="P24" s="744">
        <f t="shared" si="5"/>
        <v>2.7</v>
      </c>
      <c r="Q24" s="442">
        <v>82</v>
      </c>
      <c r="R24" s="474">
        <v>2.2000000000000002</v>
      </c>
    </row>
    <row r="25" spans="2:19" ht="16.5" customHeight="1">
      <c r="B25" s="724" t="s">
        <v>313</v>
      </c>
      <c r="C25" s="713">
        <v>1</v>
      </c>
      <c r="D25" s="713"/>
      <c r="E25" s="713"/>
      <c r="F25" s="713"/>
      <c r="G25" s="713">
        <v>1</v>
      </c>
      <c r="H25" s="713">
        <v>2</v>
      </c>
      <c r="I25" s="713">
        <v>2</v>
      </c>
      <c r="J25" s="713"/>
      <c r="K25" s="713">
        <v>1</v>
      </c>
      <c r="L25" s="713"/>
      <c r="M25" s="713"/>
      <c r="N25" s="712">
        <v>2</v>
      </c>
      <c r="O25" s="776">
        <f t="shared" si="4"/>
        <v>9</v>
      </c>
      <c r="P25" s="744">
        <f t="shared" si="5"/>
        <v>3</v>
      </c>
      <c r="Q25" s="442">
        <v>89</v>
      </c>
      <c r="R25" s="474">
        <v>2.4</v>
      </c>
    </row>
    <row r="26" spans="2:19" ht="16.5" customHeight="1">
      <c r="B26" s="724" t="s">
        <v>314</v>
      </c>
      <c r="C26" s="713">
        <v>1</v>
      </c>
      <c r="D26" s="713"/>
      <c r="E26" s="713"/>
      <c r="F26" s="713"/>
      <c r="G26" s="713">
        <v>1</v>
      </c>
      <c r="H26" s="713">
        <v>1</v>
      </c>
      <c r="I26" s="713"/>
      <c r="J26" s="713">
        <v>1</v>
      </c>
      <c r="K26" s="713">
        <v>1</v>
      </c>
      <c r="L26" s="713">
        <v>1</v>
      </c>
      <c r="M26" s="713"/>
      <c r="N26" s="712">
        <v>1</v>
      </c>
      <c r="O26" s="776">
        <f t="shared" si="4"/>
        <v>7</v>
      </c>
      <c r="P26" s="744">
        <f t="shared" si="5"/>
        <v>2.4</v>
      </c>
      <c r="Q26" s="442">
        <v>117</v>
      </c>
      <c r="R26" s="474">
        <v>3.1</v>
      </c>
    </row>
    <row r="27" spans="2:19" ht="16.5" customHeight="1">
      <c r="B27" s="724" t="s">
        <v>315</v>
      </c>
      <c r="C27" s="713">
        <v>1</v>
      </c>
      <c r="D27" s="713">
        <v>1</v>
      </c>
      <c r="E27" s="713">
        <v>1</v>
      </c>
      <c r="F27" s="713"/>
      <c r="G27" s="713"/>
      <c r="H27" s="713"/>
      <c r="I27" s="713"/>
      <c r="J27" s="713">
        <v>1</v>
      </c>
      <c r="K27" s="713"/>
      <c r="L27" s="713">
        <v>1</v>
      </c>
      <c r="M27" s="713"/>
      <c r="N27" s="712"/>
      <c r="O27" s="776">
        <f t="shared" si="4"/>
        <v>5</v>
      </c>
      <c r="P27" s="744">
        <f t="shared" si="5"/>
        <v>1.7</v>
      </c>
      <c r="Q27" s="442">
        <v>164</v>
      </c>
      <c r="R27" s="474">
        <v>4.4000000000000004</v>
      </c>
    </row>
    <row r="28" spans="2:19" ht="16.5" customHeight="1">
      <c r="B28" s="724" t="s">
        <v>316</v>
      </c>
      <c r="C28" s="713"/>
      <c r="D28" s="713"/>
      <c r="E28" s="713"/>
      <c r="F28" s="713"/>
      <c r="G28" s="713"/>
      <c r="H28" s="713"/>
      <c r="I28" s="713"/>
      <c r="J28" s="713"/>
      <c r="K28" s="713">
        <v>1</v>
      </c>
      <c r="L28" s="713"/>
      <c r="M28" s="713"/>
      <c r="N28" s="712"/>
      <c r="O28" s="776">
        <f t="shared" si="4"/>
        <v>1</v>
      </c>
      <c r="P28" s="744">
        <f t="shared" si="5"/>
        <v>0.3</v>
      </c>
      <c r="Q28" s="442">
        <v>211</v>
      </c>
      <c r="R28" s="474">
        <v>5.7</v>
      </c>
    </row>
    <row r="29" spans="2:19" ht="16.5" customHeight="1">
      <c r="B29" s="724" t="s">
        <v>317</v>
      </c>
      <c r="C29" s="713">
        <v>2</v>
      </c>
      <c r="D29" s="713">
        <v>2</v>
      </c>
      <c r="E29" s="713">
        <v>1</v>
      </c>
      <c r="F29" s="713"/>
      <c r="G29" s="713">
        <v>1</v>
      </c>
      <c r="H29" s="713"/>
      <c r="I29" s="713">
        <v>1</v>
      </c>
      <c r="J29" s="713"/>
      <c r="K29" s="713"/>
      <c r="L29" s="713">
        <v>1</v>
      </c>
      <c r="M29" s="713">
        <v>1</v>
      </c>
      <c r="N29" s="712"/>
      <c r="O29" s="776">
        <f t="shared" si="4"/>
        <v>9</v>
      </c>
      <c r="P29" s="744">
        <f t="shared" si="5"/>
        <v>3</v>
      </c>
      <c r="Q29" s="442">
        <v>254</v>
      </c>
      <c r="R29" s="474">
        <v>6.8</v>
      </c>
    </row>
    <row r="30" spans="2:19" ht="16.5" customHeight="1">
      <c r="B30" s="724" t="s">
        <v>318</v>
      </c>
      <c r="C30" s="713">
        <v>1</v>
      </c>
      <c r="D30" s="713">
        <v>2</v>
      </c>
      <c r="E30" s="713"/>
      <c r="F30" s="713"/>
      <c r="G30" s="713"/>
      <c r="H30" s="713">
        <v>1</v>
      </c>
      <c r="I30" s="713"/>
      <c r="J30" s="713"/>
      <c r="K30" s="713"/>
      <c r="L30" s="713">
        <v>1</v>
      </c>
      <c r="M30" s="713"/>
      <c r="N30" s="712">
        <v>1</v>
      </c>
      <c r="O30" s="776">
        <f t="shared" si="4"/>
        <v>6</v>
      </c>
      <c r="P30" s="744">
        <f t="shared" si="5"/>
        <v>2</v>
      </c>
      <c r="Q30" s="442">
        <v>240</v>
      </c>
      <c r="R30" s="474">
        <v>6.4</v>
      </c>
    </row>
    <row r="31" spans="2:19" ht="16.5" customHeight="1">
      <c r="B31" s="724" t="s">
        <v>319</v>
      </c>
      <c r="C31" s="713">
        <v>4</v>
      </c>
      <c r="D31" s="713">
        <v>2</v>
      </c>
      <c r="E31" s="713">
        <v>2</v>
      </c>
      <c r="F31" s="713">
        <v>1</v>
      </c>
      <c r="G31" s="713">
        <v>2</v>
      </c>
      <c r="H31" s="713">
        <v>1</v>
      </c>
      <c r="I31" s="713">
        <v>1</v>
      </c>
      <c r="J31" s="713">
        <v>1</v>
      </c>
      <c r="K31" s="713"/>
      <c r="L31" s="713">
        <v>4</v>
      </c>
      <c r="M31" s="713">
        <v>1</v>
      </c>
      <c r="N31" s="712"/>
      <c r="O31" s="776">
        <f t="shared" si="4"/>
        <v>19</v>
      </c>
      <c r="P31" s="744">
        <f t="shared" si="5"/>
        <v>6.4</v>
      </c>
      <c r="Q31" s="442">
        <v>265</v>
      </c>
      <c r="R31" s="474">
        <v>7.1</v>
      </c>
    </row>
    <row r="32" spans="2:19" ht="16.5" customHeight="1">
      <c r="B32" s="724" t="s">
        <v>320</v>
      </c>
      <c r="C32" s="713">
        <v>2</v>
      </c>
      <c r="D32" s="713"/>
      <c r="E32" s="713">
        <v>3</v>
      </c>
      <c r="F32" s="713">
        <v>1</v>
      </c>
      <c r="G32" s="713">
        <v>1</v>
      </c>
      <c r="H32" s="713">
        <v>1</v>
      </c>
      <c r="I32" s="713">
        <v>2</v>
      </c>
      <c r="J32" s="713">
        <v>1</v>
      </c>
      <c r="K32" s="713">
        <v>2</v>
      </c>
      <c r="L32" s="713">
        <v>1</v>
      </c>
      <c r="M32" s="713">
        <v>1</v>
      </c>
      <c r="N32" s="712"/>
      <c r="O32" s="776">
        <f t="shared" si="4"/>
        <v>15</v>
      </c>
      <c r="P32" s="744">
        <f t="shared" si="5"/>
        <v>5.0999999999999996</v>
      </c>
      <c r="Q32" s="442">
        <v>267</v>
      </c>
      <c r="R32" s="474">
        <v>7.2</v>
      </c>
    </row>
    <row r="33" spans="2:18" ht="16.5" customHeight="1">
      <c r="B33" s="724" t="s">
        <v>321</v>
      </c>
      <c r="C33" s="713">
        <v>2</v>
      </c>
      <c r="D33" s="713">
        <v>4</v>
      </c>
      <c r="E33" s="713">
        <v>2</v>
      </c>
      <c r="F33" s="713">
        <v>2</v>
      </c>
      <c r="G33" s="713">
        <v>2</v>
      </c>
      <c r="H33" s="713">
        <v>2</v>
      </c>
      <c r="I33" s="713">
        <v>1</v>
      </c>
      <c r="J33" s="713"/>
      <c r="K33" s="713"/>
      <c r="L33" s="713">
        <v>3</v>
      </c>
      <c r="M33" s="713">
        <v>1</v>
      </c>
      <c r="N33" s="712"/>
      <c r="O33" s="776">
        <f t="shared" si="4"/>
        <v>19</v>
      </c>
      <c r="P33" s="744">
        <f t="shared" si="5"/>
        <v>6.4</v>
      </c>
      <c r="Q33" s="442">
        <v>248</v>
      </c>
      <c r="R33" s="474">
        <v>6.7</v>
      </c>
    </row>
    <row r="34" spans="2:18" ht="16.5" customHeight="1">
      <c r="B34" s="724" t="s">
        <v>322</v>
      </c>
      <c r="C34" s="713">
        <v>2</v>
      </c>
      <c r="D34" s="713">
        <v>5</v>
      </c>
      <c r="E34" s="713">
        <v>3</v>
      </c>
      <c r="F34" s="713">
        <v>2</v>
      </c>
      <c r="G34" s="713"/>
      <c r="H34" s="713">
        <v>1</v>
      </c>
      <c r="I34" s="713">
        <v>1</v>
      </c>
      <c r="J34" s="713">
        <v>1</v>
      </c>
      <c r="K34" s="713">
        <v>4</v>
      </c>
      <c r="L34" s="713">
        <v>2</v>
      </c>
      <c r="M34" s="713">
        <v>2</v>
      </c>
      <c r="N34" s="712">
        <v>2</v>
      </c>
      <c r="O34" s="776">
        <f t="shared" si="4"/>
        <v>25</v>
      </c>
      <c r="P34" s="744">
        <f t="shared" si="5"/>
        <v>8.4</v>
      </c>
      <c r="Q34" s="442">
        <v>210</v>
      </c>
      <c r="R34" s="474">
        <v>5.6</v>
      </c>
    </row>
    <row r="35" spans="2:18" ht="16.5" customHeight="1">
      <c r="B35" s="724" t="s">
        <v>323</v>
      </c>
      <c r="C35" s="713">
        <v>3</v>
      </c>
      <c r="D35" s="713">
        <v>6</v>
      </c>
      <c r="E35" s="713">
        <v>2</v>
      </c>
      <c r="F35" s="713"/>
      <c r="G35" s="713"/>
      <c r="H35" s="713">
        <v>1</v>
      </c>
      <c r="I35" s="713"/>
      <c r="J35" s="713">
        <v>2</v>
      </c>
      <c r="K35" s="713">
        <v>2</v>
      </c>
      <c r="L35" s="713">
        <v>1</v>
      </c>
      <c r="M35" s="713"/>
      <c r="N35" s="712">
        <v>2</v>
      </c>
      <c r="O35" s="776">
        <f t="shared" si="4"/>
        <v>19</v>
      </c>
      <c r="P35" s="744">
        <f t="shared" si="5"/>
        <v>6.4</v>
      </c>
      <c r="Q35" s="442">
        <v>191</v>
      </c>
      <c r="R35" s="474">
        <v>5.0999999999999996</v>
      </c>
    </row>
    <row r="36" spans="2:18" ht="16.5" customHeight="1">
      <c r="B36" s="724" t="s">
        <v>324</v>
      </c>
      <c r="C36" s="713"/>
      <c r="D36" s="713">
        <v>2</v>
      </c>
      <c r="E36" s="713">
        <v>1</v>
      </c>
      <c r="F36" s="713">
        <v>3</v>
      </c>
      <c r="G36" s="713">
        <v>1</v>
      </c>
      <c r="H36" s="713">
        <v>1</v>
      </c>
      <c r="I36" s="713">
        <v>1</v>
      </c>
      <c r="J36" s="713"/>
      <c r="K36" s="713"/>
      <c r="L36" s="713">
        <v>5</v>
      </c>
      <c r="M36" s="713">
        <v>1</v>
      </c>
      <c r="N36" s="712">
        <v>2</v>
      </c>
      <c r="O36" s="776">
        <f t="shared" si="4"/>
        <v>17</v>
      </c>
      <c r="P36" s="744">
        <f t="shared" si="5"/>
        <v>5.7</v>
      </c>
      <c r="Q36" s="442">
        <v>214</v>
      </c>
      <c r="R36" s="474">
        <v>5.7</v>
      </c>
    </row>
    <row r="37" spans="2:18" ht="16.5" customHeight="1">
      <c r="B37" s="724" t="s">
        <v>325</v>
      </c>
      <c r="C37" s="713">
        <v>1</v>
      </c>
      <c r="D37" s="713">
        <v>6</v>
      </c>
      <c r="E37" s="713">
        <v>3</v>
      </c>
      <c r="F37" s="713"/>
      <c r="G37" s="713">
        <v>2</v>
      </c>
      <c r="H37" s="713">
        <v>1</v>
      </c>
      <c r="I37" s="713"/>
      <c r="J37" s="713">
        <v>2</v>
      </c>
      <c r="K37" s="713">
        <v>2</v>
      </c>
      <c r="L37" s="713">
        <v>1</v>
      </c>
      <c r="M37" s="713">
        <v>1</v>
      </c>
      <c r="N37" s="712">
        <v>2</v>
      </c>
      <c r="O37" s="776">
        <f t="shared" si="4"/>
        <v>21</v>
      </c>
      <c r="P37" s="744">
        <f t="shared" si="5"/>
        <v>7.1</v>
      </c>
      <c r="Q37" s="442">
        <v>168</v>
      </c>
      <c r="R37" s="474">
        <v>4.5</v>
      </c>
    </row>
    <row r="38" spans="2:18" ht="16.5" customHeight="1">
      <c r="B38" s="724" t="s">
        <v>326</v>
      </c>
      <c r="C38" s="713">
        <v>2</v>
      </c>
      <c r="D38" s="713">
        <v>3</v>
      </c>
      <c r="E38" s="713"/>
      <c r="F38" s="713">
        <v>1</v>
      </c>
      <c r="G38" s="713">
        <v>1</v>
      </c>
      <c r="H38" s="713"/>
      <c r="I38" s="713">
        <v>2</v>
      </c>
      <c r="J38" s="713">
        <v>2</v>
      </c>
      <c r="K38" s="713">
        <v>1</v>
      </c>
      <c r="L38" s="713">
        <v>1</v>
      </c>
      <c r="M38" s="713"/>
      <c r="N38" s="712">
        <v>3</v>
      </c>
      <c r="O38" s="776">
        <f t="shared" si="4"/>
        <v>16</v>
      </c>
      <c r="P38" s="744">
        <f t="shared" si="5"/>
        <v>5.4</v>
      </c>
      <c r="Q38" s="442">
        <v>101</v>
      </c>
      <c r="R38" s="474">
        <v>2.7</v>
      </c>
    </row>
    <row r="39" spans="2:18" ht="16.5" customHeight="1">
      <c r="B39" s="724" t="s">
        <v>327</v>
      </c>
      <c r="C39" s="713">
        <v>2</v>
      </c>
      <c r="D39" s="713">
        <v>3</v>
      </c>
      <c r="E39" s="713"/>
      <c r="F39" s="713">
        <v>1</v>
      </c>
      <c r="G39" s="713"/>
      <c r="H39" s="713"/>
      <c r="I39" s="713">
        <v>3</v>
      </c>
      <c r="J39" s="713">
        <v>1</v>
      </c>
      <c r="K39" s="713">
        <v>1</v>
      </c>
      <c r="L39" s="713">
        <v>1</v>
      </c>
      <c r="M39" s="713">
        <v>2</v>
      </c>
      <c r="N39" s="712">
        <v>3</v>
      </c>
      <c r="O39" s="776">
        <f t="shared" si="4"/>
        <v>17</v>
      </c>
      <c r="P39" s="744">
        <f t="shared" si="5"/>
        <v>5.7</v>
      </c>
      <c r="Q39" s="442">
        <v>109</v>
      </c>
      <c r="R39" s="474">
        <v>2.9</v>
      </c>
    </row>
    <row r="40" spans="2:18" ht="16.5" customHeight="1">
      <c r="B40" s="724" t="s">
        <v>328</v>
      </c>
      <c r="C40" s="713"/>
      <c r="D40" s="713">
        <v>2</v>
      </c>
      <c r="E40" s="713">
        <v>3</v>
      </c>
      <c r="F40" s="713">
        <v>1</v>
      </c>
      <c r="G40" s="713"/>
      <c r="H40" s="713"/>
      <c r="I40" s="713">
        <v>1</v>
      </c>
      <c r="J40" s="713">
        <v>1</v>
      </c>
      <c r="K40" s="713">
        <v>1</v>
      </c>
      <c r="L40" s="713">
        <v>1</v>
      </c>
      <c r="M40" s="713">
        <v>2</v>
      </c>
      <c r="N40" s="712">
        <v>1</v>
      </c>
      <c r="O40" s="776">
        <f t="shared" si="4"/>
        <v>13</v>
      </c>
      <c r="P40" s="744">
        <f t="shared" si="5"/>
        <v>4.4000000000000004</v>
      </c>
      <c r="Q40" s="442">
        <v>106</v>
      </c>
      <c r="R40" s="474">
        <v>2.8</v>
      </c>
    </row>
    <row r="41" spans="2:18" ht="16.5" customHeight="1">
      <c r="B41" s="724" t="s">
        <v>329</v>
      </c>
      <c r="C41" s="713">
        <v>2</v>
      </c>
      <c r="D41" s="713">
        <v>4</v>
      </c>
      <c r="E41" s="713"/>
      <c r="F41" s="713">
        <v>1</v>
      </c>
      <c r="G41" s="713"/>
      <c r="H41" s="713">
        <v>2</v>
      </c>
      <c r="I41" s="713">
        <v>2</v>
      </c>
      <c r="J41" s="713">
        <v>2</v>
      </c>
      <c r="K41" s="713">
        <v>1</v>
      </c>
      <c r="L41" s="713">
        <v>1</v>
      </c>
      <c r="M41" s="713"/>
      <c r="N41" s="712">
        <v>3</v>
      </c>
      <c r="O41" s="776">
        <f t="shared" si="4"/>
        <v>18</v>
      </c>
      <c r="P41" s="744">
        <f t="shared" si="5"/>
        <v>6.1</v>
      </c>
      <c r="Q41" s="442">
        <v>94</v>
      </c>
      <c r="R41" s="474">
        <v>2.5</v>
      </c>
    </row>
    <row r="42" spans="2:18" ht="16.5" customHeight="1">
      <c r="B42" s="724" t="s">
        <v>330</v>
      </c>
      <c r="C42" s="713"/>
      <c r="D42" s="713">
        <v>2</v>
      </c>
      <c r="E42" s="713">
        <v>1</v>
      </c>
      <c r="F42" s="713">
        <v>1</v>
      </c>
      <c r="G42" s="713"/>
      <c r="H42" s="713">
        <v>1</v>
      </c>
      <c r="I42" s="713">
        <v>2</v>
      </c>
      <c r="J42" s="713"/>
      <c r="K42" s="713"/>
      <c r="L42" s="713">
        <v>1</v>
      </c>
      <c r="M42" s="713"/>
      <c r="N42" s="712"/>
      <c r="O42" s="776">
        <f t="shared" si="4"/>
        <v>8</v>
      </c>
      <c r="P42" s="744">
        <f t="shared" si="5"/>
        <v>2.7</v>
      </c>
      <c r="Q42" s="442">
        <v>157</v>
      </c>
      <c r="R42" s="474">
        <v>4.2</v>
      </c>
    </row>
    <row r="43" spans="2:18" ht="16.5" customHeight="1">
      <c r="B43" s="724" t="s">
        <v>331</v>
      </c>
      <c r="C43" s="713">
        <v>2</v>
      </c>
      <c r="D43" s="713">
        <v>1</v>
      </c>
      <c r="E43" s="713">
        <v>2</v>
      </c>
      <c r="F43" s="713"/>
      <c r="G43" s="713"/>
      <c r="H43" s="713"/>
      <c r="I43" s="713">
        <v>1</v>
      </c>
      <c r="J43" s="713"/>
      <c r="K43" s="713">
        <v>4</v>
      </c>
      <c r="L43" s="713">
        <v>2</v>
      </c>
      <c r="M43" s="713">
        <v>1</v>
      </c>
      <c r="N43" s="712"/>
      <c r="O43" s="776">
        <f t="shared" si="4"/>
        <v>13</v>
      </c>
      <c r="P43" s="744">
        <f t="shared" si="5"/>
        <v>4.4000000000000004</v>
      </c>
      <c r="Q43" s="442">
        <v>114</v>
      </c>
      <c r="R43" s="474">
        <v>2.9</v>
      </c>
    </row>
    <row r="44" spans="2:18" ht="16.5" customHeight="1">
      <c r="B44" s="724" t="s">
        <v>332</v>
      </c>
      <c r="C44" s="713">
        <v>2</v>
      </c>
      <c r="D44" s="713">
        <v>1</v>
      </c>
      <c r="E44" s="713">
        <v>2</v>
      </c>
      <c r="F44" s="713"/>
      <c r="G44" s="713"/>
      <c r="H44" s="713"/>
      <c r="I44" s="713">
        <v>2</v>
      </c>
      <c r="J44" s="713">
        <v>1</v>
      </c>
      <c r="K44" s="713">
        <v>1</v>
      </c>
      <c r="L44" s="713"/>
      <c r="M44" s="713"/>
      <c r="N44" s="712">
        <v>1</v>
      </c>
      <c r="O44" s="776">
        <f t="shared" si="4"/>
        <v>10</v>
      </c>
      <c r="P44" s="744">
        <f t="shared" si="5"/>
        <v>3.4</v>
      </c>
      <c r="Q44" s="442">
        <v>116</v>
      </c>
      <c r="R44" s="474">
        <v>3</v>
      </c>
    </row>
    <row r="45" spans="2:18" ht="16.5" customHeight="1">
      <c r="B45" s="724" t="s">
        <v>333</v>
      </c>
      <c r="C45" s="713"/>
      <c r="D45" s="713"/>
      <c r="E45" s="713">
        <v>1</v>
      </c>
      <c r="F45" s="713"/>
      <c r="G45" s="713">
        <v>1</v>
      </c>
      <c r="H45" s="713"/>
      <c r="I45" s="713"/>
      <c r="J45" s="713"/>
      <c r="K45" s="713">
        <v>1</v>
      </c>
      <c r="L45" s="713"/>
      <c r="M45" s="713"/>
      <c r="N45" s="712"/>
      <c r="O45" s="776">
        <f t="shared" si="4"/>
        <v>3</v>
      </c>
      <c r="P45" s="744">
        <f t="shared" si="5"/>
        <v>1</v>
      </c>
      <c r="Q45" s="442">
        <v>106</v>
      </c>
      <c r="R45" s="474">
        <v>2.7</v>
      </c>
    </row>
    <row r="46" spans="2:18" ht="16.5" customHeight="1">
      <c r="B46" s="777" t="s">
        <v>334</v>
      </c>
      <c r="C46" s="353"/>
      <c r="D46" s="353">
        <v>1</v>
      </c>
      <c r="E46" s="353"/>
      <c r="F46" s="353"/>
      <c r="G46" s="353">
        <v>2</v>
      </c>
      <c r="H46" s="353">
        <v>1</v>
      </c>
      <c r="I46" s="353">
        <v>1</v>
      </c>
      <c r="J46" s="353">
        <v>1</v>
      </c>
      <c r="K46" s="353"/>
      <c r="L46" s="353"/>
      <c r="M46" s="353"/>
      <c r="N46" s="778"/>
      <c r="O46" s="779">
        <f t="shared" si="4"/>
        <v>6</v>
      </c>
      <c r="P46" s="780">
        <f t="shared" si="5"/>
        <v>2</v>
      </c>
      <c r="Q46" s="781">
        <v>160</v>
      </c>
      <c r="R46" s="782">
        <v>4.0999999999999996</v>
      </c>
    </row>
    <row r="47" spans="2:18" ht="18" customHeight="1">
      <c r="B47" s="783" t="s">
        <v>133</v>
      </c>
      <c r="C47" s="784">
        <f>SUM(C22:C46)</f>
        <v>31</v>
      </c>
      <c r="D47" s="784">
        <f t="shared" ref="D47:N47" si="6">SUM(D22:D46)</f>
        <v>52</v>
      </c>
      <c r="E47" s="784">
        <f t="shared" si="6"/>
        <v>27</v>
      </c>
      <c r="F47" s="784">
        <f t="shared" si="6"/>
        <v>15</v>
      </c>
      <c r="G47" s="784">
        <f t="shared" si="6"/>
        <v>16</v>
      </c>
      <c r="H47" s="784">
        <f t="shared" si="6"/>
        <v>16</v>
      </c>
      <c r="I47" s="784">
        <f t="shared" si="6"/>
        <v>27</v>
      </c>
      <c r="J47" s="784">
        <f t="shared" si="6"/>
        <v>17</v>
      </c>
      <c r="K47" s="784">
        <f t="shared" si="6"/>
        <v>24</v>
      </c>
      <c r="L47" s="784">
        <f t="shared" si="6"/>
        <v>32</v>
      </c>
      <c r="M47" s="784">
        <f t="shared" si="6"/>
        <v>15</v>
      </c>
      <c r="N47" s="785">
        <f t="shared" si="6"/>
        <v>25</v>
      </c>
      <c r="O47" s="786">
        <f>SUM(O22:O46)</f>
        <v>297</v>
      </c>
      <c r="P47" s="787">
        <f t="shared" si="5"/>
        <v>100</v>
      </c>
      <c r="Q47" s="788">
        <f>SUM(Q22:Q46)</f>
        <v>3914</v>
      </c>
      <c r="R47" s="789">
        <v>100</v>
      </c>
    </row>
    <row r="48" spans="2:18">
      <c r="B48" s="665"/>
      <c r="C48" s="665"/>
      <c r="D48" s="665"/>
      <c r="E48" s="665"/>
      <c r="F48" s="665"/>
      <c r="G48" s="619"/>
      <c r="H48" s="619"/>
      <c r="I48" s="619"/>
      <c r="J48" s="619"/>
      <c r="K48" s="619"/>
      <c r="L48" s="619"/>
      <c r="M48" s="619"/>
      <c r="N48" s="665"/>
      <c r="O48" s="665"/>
      <c r="P48" s="665"/>
      <c r="Q48" s="665"/>
      <c r="R48" s="665"/>
    </row>
    <row r="49" spans="2:18">
      <c r="B49" s="665"/>
      <c r="C49" s="665"/>
      <c r="D49" s="665"/>
      <c r="E49" s="665"/>
      <c r="F49" s="665"/>
      <c r="G49" s="665"/>
      <c r="H49" s="665"/>
      <c r="I49" s="665"/>
      <c r="J49" s="665"/>
      <c r="K49" s="665"/>
      <c r="L49" s="665"/>
      <c r="M49" s="665"/>
      <c r="N49" s="665"/>
      <c r="O49" s="665"/>
      <c r="P49" s="665"/>
      <c r="Q49" s="665"/>
      <c r="R49" s="665"/>
    </row>
    <row r="50" spans="2:18">
      <c r="B50" s="665"/>
      <c r="C50" s="665"/>
      <c r="D50" s="665"/>
      <c r="E50" s="665"/>
      <c r="F50" s="665"/>
      <c r="G50" s="665"/>
      <c r="H50" s="665"/>
      <c r="I50" s="665"/>
      <c r="J50" s="665"/>
      <c r="K50" s="665"/>
      <c r="L50" s="665"/>
      <c r="M50" s="665"/>
      <c r="N50" s="665"/>
      <c r="O50" s="665"/>
      <c r="P50" s="665"/>
      <c r="Q50" s="665"/>
      <c r="R50" s="665"/>
    </row>
    <row r="51" spans="2:18">
      <c r="B51" s="665"/>
      <c r="C51" s="665"/>
      <c r="D51" s="665"/>
      <c r="E51" s="665"/>
      <c r="F51" s="665"/>
      <c r="G51" s="665"/>
      <c r="H51" s="665"/>
      <c r="I51" s="665"/>
      <c r="J51" s="665"/>
      <c r="K51" s="665"/>
      <c r="L51" s="665"/>
      <c r="M51" s="665"/>
      <c r="N51" s="665"/>
      <c r="O51" s="665"/>
      <c r="P51" s="665"/>
      <c r="Q51" s="665"/>
      <c r="R51" s="665"/>
    </row>
    <row r="52" spans="2:18">
      <c r="B52" s="665"/>
      <c r="C52" s="665"/>
      <c r="D52" s="665"/>
      <c r="E52" s="665"/>
      <c r="F52" s="665"/>
      <c r="G52" s="665"/>
      <c r="H52" s="665"/>
      <c r="I52" s="665"/>
      <c r="J52" s="665"/>
      <c r="K52" s="665"/>
      <c r="L52" s="665"/>
      <c r="M52" s="665"/>
      <c r="N52" s="665"/>
      <c r="O52" s="665"/>
      <c r="P52" s="665"/>
      <c r="Q52" s="665"/>
      <c r="R52" s="665"/>
    </row>
    <row r="53" spans="2:18">
      <c r="B53" s="665"/>
      <c r="C53" s="665"/>
      <c r="D53" s="665"/>
      <c r="E53" s="665"/>
      <c r="F53" s="665"/>
      <c r="G53" s="665"/>
      <c r="H53" s="665"/>
      <c r="I53" s="665"/>
      <c r="J53" s="665"/>
      <c r="K53" s="665"/>
      <c r="L53" s="665"/>
      <c r="M53" s="665"/>
      <c r="N53" s="665"/>
      <c r="O53" s="665"/>
      <c r="P53" s="665"/>
      <c r="Q53" s="665"/>
      <c r="R53" s="665"/>
    </row>
    <row r="54" spans="2:18">
      <c r="B54" s="665"/>
      <c r="C54" s="665"/>
      <c r="D54" s="665"/>
      <c r="E54" s="665"/>
      <c r="F54" s="665"/>
      <c r="G54" s="665"/>
      <c r="H54" s="665"/>
      <c r="I54" s="665"/>
      <c r="J54" s="665"/>
      <c r="K54" s="665"/>
      <c r="L54" s="665"/>
      <c r="M54" s="665"/>
      <c r="N54" s="665"/>
      <c r="O54" s="665"/>
      <c r="P54" s="665"/>
      <c r="Q54" s="665"/>
      <c r="R54" s="665"/>
    </row>
  </sheetData>
  <mergeCells count="60">
    <mergeCell ref="O20:O21"/>
    <mergeCell ref="P20:P21"/>
    <mergeCell ref="Q20:R20"/>
    <mergeCell ref="I20:I21"/>
    <mergeCell ref="J20:J21"/>
    <mergeCell ref="K20:K21"/>
    <mergeCell ref="L20:L21"/>
    <mergeCell ref="M20:M21"/>
    <mergeCell ref="N20:N21"/>
    <mergeCell ref="P16:Q16"/>
    <mergeCell ref="R16:S16"/>
    <mergeCell ref="P17:Q17"/>
    <mergeCell ref="R17:S17"/>
    <mergeCell ref="C20:C21"/>
    <mergeCell ref="D20:D21"/>
    <mergeCell ref="E20:E21"/>
    <mergeCell ref="F20:F21"/>
    <mergeCell ref="G20:G21"/>
    <mergeCell ref="H20:H21"/>
    <mergeCell ref="P13:Q13"/>
    <mergeCell ref="R13:S13"/>
    <mergeCell ref="P14:Q14"/>
    <mergeCell ref="R14:S14"/>
    <mergeCell ref="P15:Q15"/>
    <mergeCell ref="R15:S15"/>
    <mergeCell ref="P10:Q10"/>
    <mergeCell ref="R10:S10"/>
    <mergeCell ref="P11:Q11"/>
    <mergeCell ref="R11:S11"/>
    <mergeCell ref="P12:Q12"/>
    <mergeCell ref="R12:S12"/>
    <mergeCell ref="P7:Q7"/>
    <mergeCell ref="R7:S7"/>
    <mergeCell ref="P8:Q8"/>
    <mergeCell ref="R8:S8"/>
    <mergeCell ref="P9:Q9"/>
    <mergeCell ref="R9:S9"/>
    <mergeCell ref="O3:O4"/>
    <mergeCell ref="P3:Q3"/>
    <mergeCell ref="R3:S3"/>
    <mergeCell ref="P5:Q5"/>
    <mergeCell ref="R5:S5"/>
    <mergeCell ref="P6:Q6"/>
    <mergeCell ref="R6:S6"/>
    <mergeCell ref="I3:I4"/>
    <mergeCell ref="J3:J4"/>
    <mergeCell ref="K3:K4"/>
    <mergeCell ref="L3:L4"/>
    <mergeCell ref="M3:M4"/>
    <mergeCell ref="N3:N4"/>
    <mergeCell ref="B1:I1"/>
    <mergeCell ref="B2:B4"/>
    <mergeCell ref="C2:O2"/>
    <mergeCell ref="P2:S2"/>
    <mergeCell ref="C3:C4"/>
    <mergeCell ref="D3:D4"/>
    <mergeCell ref="E3:E4"/>
    <mergeCell ref="F3:F4"/>
    <mergeCell ref="G3:G4"/>
    <mergeCell ref="H3:H4"/>
  </mergeCells>
  <phoneticPr fontId="1"/>
  <pageMargins left="0.59055118110236227" right="0.3" top="0.76" bottom="0.78740157480314965" header="0" footer="0"/>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tabColor rgb="FF92D050"/>
  </sheetPr>
  <dimension ref="A1:AP36"/>
  <sheetViews>
    <sheetView view="pageBreakPreview" zoomScaleNormal="100" workbookViewId="0">
      <pane xSplit="3" topLeftCell="D1" activePane="topRight" state="frozen"/>
      <selection activeCell="W25" sqref="W25"/>
      <selection pane="topRight" activeCell="W25" sqref="W25"/>
    </sheetView>
  </sheetViews>
  <sheetFormatPr defaultColWidth="3.625" defaultRowHeight="15" customHeight="1"/>
  <cols>
    <col min="1" max="1" width="1.125" style="791" customWidth="1"/>
    <col min="2" max="3" width="3.125" style="791" customWidth="1"/>
    <col min="4" max="25" width="3.875" style="791" customWidth="1"/>
    <col min="26" max="26" width="15.625" style="791" customWidth="1"/>
    <col min="27" max="30" width="3.5" style="791" customWidth="1"/>
    <col min="31" max="31" width="6.5" style="791" customWidth="1"/>
    <col min="32" max="33" width="5.75" style="791" customWidth="1"/>
    <col min="34" max="35" width="9.125" style="791" customWidth="1"/>
    <col min="36" max="36" width="9.625" style="791" customWidth="1"/>
    <col min="37" max="37" width="9.125" style="791" customWidth="1"/>
    <col min="38" max="40" width="5.75" style="791" customWidth="1"/>
    <col min="41" max="41" width="6" style="791" customWidth="1"/>
    <col min="42" max="42" width="5.25" style="791" customWidth="1"/>
    <col min="43" max="43" width="2.25" style="791" customWidth="1"/>
    <col min="44" max="256" width="3.625" style="791"/>
    <col min="257" max="257" width="1.125" style="791" customWidth="1"/>
    <col min="258" max="259" width="3.125" style="791" customWidth="1"/>
    <col min="260" max="281" width="3.875" style="791" customWidth="1"/>
    <col min="282" max="282" width="15.625" style="791" customWidth="1"/>
    <col min="283" max="286" width="3.5" style="791" customWidth="1"/>
    <col min="287" max="287" width="6.5" style="791" customWidth="1"/>
    <col min="288" max="289" width="5.75" style="791" customWidth="1"/>
    <col min="290" max="291" width="9.125" style="791" customWidth="1"/>
    <col min="292" max="292" width="9.625" style="791" customWidth="1"/>
    <col min="293" max="293" width="9.125" style="791" customWidth="1"/>
    <col min="294" max="296" width="5.75" style="791" customWidth="1"/>
    <col min="297" max="297" width="6" style="791" customWidth="1"/>
    <col min="298" max="298" width="5.25" style="791" customWidth="1"/>
    <col min="299" max="299" width="2.25" style="791" customWidth="1"/>
    <col min="300" max="512" width="3.625" style="791"/>
    <col min="513" max="513" width="1.125" style="791" customWidth="1"/>
    <col min="514" max="515" width="3.125" style="791" customWidth="1"/>
    <col min="516" max="537" width="3.875" style="791" customWidth="1"/>
    <col min="538" max="538" width="15.625" style="791" customWidth="1"/>
    <col min="539" max="542" width="3.5" style="791" customWidth="1"/>
    <col min="543" max="543" width="6.5" style="791" customWidth="1"/>
    <col min="544" max="545" width="5.75" style="791" customWidth="1"/>
    <col min="546" max="547" width="9.125" style="791" customWidth="1"/>
    <col min="548" max="548" width="9.625" style="791" customWidth="1"/>
    <col min="549" max="549" width="9.125" style="791" customWidth="1"/>
    <col min="550" max="552" width="5.75" style="791" customWidth="1"/>
    <col min="553" max="553" width="6" style="791" customWidth="1"/>
    <col min="554" max="554" width="5.25" style="791" customWidth="1"/>
    <col min="555" max="555" width="2.25" style="791" customWidth="1"/>
    <col min="556" max="768" width="3.625" style="791"/>
    <col min="769" max="769" width="1.125" style="791" customWidth="1"/>
    <col min="770" max="771" width="3.125" style="791" customWidth="1"/>
    <col min="772" max="793" width="3.875" style="791" customWidth="1"/>
    <col min="794" max="794" width="15.625" style="791" customWidth="1"/>
    <col min="795" max="798" width="3.5" style="791" customWidth="1"/>
    <col min="799" max="799" width="6.5" style="791" customWidth="1"/>
    <col min="800" max="801" width="5.75" style="791" customWidth="1"/>
    <col min="802" max="803" width="9.125" style="791" customWidth="1"/>
    <col min="804" max="804" width="9.625" style="791" customWidth="1"/>
    <col min="805" max="805" width="9.125" style="791" customWidth="1"/>
    <col min="806" max="808" width="5.75" style="791" customWidth="1"/>
    <col min="809" max="809" width="6" style="791" customWidth="1"/>
    <col min="810" max="810" width="5.25" style="791" customWidth="1"/>
    <col min="811" max="811" width="2.25" style="791" customWidth="1"/>
    <col min="812" max="1024" width="3.625" style="791"/>
    <col min="1025" max="1025" width="1.125" style="791" customWidth="1"/>
    <col min="1026" max="1027" width="3.125" style="791" customWidth="1"/>
    <col min="1028" max="1049" width="3.875" style="791" customWidth="1"/>
    <col min="1050" max="1050" width="15.625" style="791" customWidth="1"/>
    <col min="1051" max="1054" width="3.5" style="791" customWidth="1"/>
    <col min="1055" max="1055" width="6.5" style="791" customWidth="1"/>
    <col min="1056" max="1057" width="5.75" style="791" customWidth="1"/>
    <col min="1058" max="1059" width="9.125" style="791" customWidth="1"/>
    <col min="1060" max="1060" width="9.625" style="791" customWidth="1"/>
    <col min="1061" max="1061" width="9.125" style="791" customWidth="1"/>
    <col min="1062" max="1064" width="5.75" style="791" customWidth="1"/>
    <col min="1065" max="1065" width="6" style="791" customWidth="1"/>
    <col min="1066" max="1066" width="5.25" style="791" customWidth="1"/>
    <col min="1067" max="1067" width="2.25" style="791" customWidth="1"/>
    <col min="1068" max="1280" width="3.625" style="791"/>
    <col min="1281" max="1281" width="1.125" style="791" customWidth="1"/>
    <col min="1282" max="1283" width="3.125" style="791" customWidth="1"/>
    <col min="1284" max="1305" width="3.875" style="791" customWidth="1"/>
    <col min="1306" max="1306" width="15.625" style="791" customWidth="1"/>
    <col min="1307" max="1310" width="3.5" style="791" customWidth="1"/>
    <col min="1311" max="1311" width="6.5" style="791" customWidth="1"/>
    <col min="1312" max="1313" width="5.75" style="791" customWidth="1"/>
    <col min="1314" max="1315" width="9.125" style="791" customWidth="1"/>
    <col min="1316" max="1316" width="9.625" style="791" customWidth="1"/>
    <col min="1317" max="1317" width="9.125" style="791" customWidth="1"/>
    <col min="1318" max="1320" width="5.75" style="791" customWidth="1"/>
    <col min="1321" max="1321" width="6" style="791" customWidth="1"/>
    <col min="1322" max="1322" width="5.25" style="791" customWidth="1"/>
    <col min="1323" max="1323" width="2.25" style="791" customWidth="1"/>
    <col min="1324" max="1536" width="3.625" style="791"/>
    <col min="1537" max="1537" width="1.125" style="791" customWidth="1"/>
    <col min="1538" max="1539" width="3.125" style="791" customWidth="1"/>
    <col min="1540" max="1561" width="3.875" style="791" customWidth="1"/>
    <col min="1562" max="1562" width="15.625" style="791" customWidth="1"/>
    <col min="1563" max="1566" width="3.5" style="791" customWidth="1"/>
    <col min="1567" max="1567" width="6.5" style="791" customWidth="1"/>
    <col min="1568" max="1569" width="5.75" style="791" customWidth="1"/>
    <col min="1570" max="1571" width="9.125" style="791" customWidth="1"/>
    <col min="1572" max="1572" width="9.625" style="791" customWidth="1"/>
    <col min="1573" max="1573" width="9.125" style="791" customWidth="1"/>
    <col min="1574" max="1576" width="5.75" style="791" customWidth="1"/>
    <col min="1577" max="1577" width="6" style="791" customWidth="1"/>
    <col min="1578" max="1578" width="5.25" style="791" customWidth="1"/>
    <col min="1579" max="1579" width="2.25" style="791" customWidth="1"/>
    <col min="1580" max="1792" width="3.625" style="791"/>
    <col min="1793" max="1793" width="1.125" style="791" customWidth="1"/>
    <col min="1794" max="1795" width="3.125" style="791" customWidth="1"/>
    <col min="1796" max="1817" width="3.875" style="791" customWidth="1"/>
    <col min="1818" max="1818" width="15.625" style="791" customWidth="1"/>
    <col min="1819" max="1822" width="3.5" style="791" customWidth="1"/>
    <col min="1823" max="1823" width="6.5" style="791" customWidth="1"/>
    <col min="1824" max="1825" width="5.75" style="791" customWidth="1"/>
    <col min="1826" max="1827" width="9.125" style="791" customWidth="1"/>
    <col min="1828" max="1828" width="9.625" style="791" customWidth="1"/>
    <col min="1829" max="1829" width="9.125" style="791" customWidth="1"/>
    <col min="1830" max="1832" width="5.75" style="791" customWidth="1"/>
    <col min="1833" max="1833" width="6" style="791" customWidth="1"/>
    <col min="1834" max="1834" width="5.25" style="791" customWidth="1"/>
    <col min="1835" max="1835" width="2.25" style="791" customWidth="1"/>
    <col min="1836" max="2048" width="3.625" style="791"/>
    <col min="2049" max="2049" width="1.125" style="791" customWidth="1"/>
    <col min="2050" max="2051" width="3.125" style="791" customWidth="1"/>
    <col min="2052" max="2073" width="3.875" style="791" customWidth="1"/>
    <col min="2074" max="2074" width="15.625" style="791" customWidth="1"/>
    <col min="2075" max="2078" width="3.5" style="791" customWidth="1"/>
    <col min="2079" max="2079" width="6.5" style="791" customWidth="1"/>
    <col min="2080" max="2081" width="5.75" style="791" customWidth="1"/>
    <col min="2082" max="2083" width="9.125" style="791" customWidth="1"/>
    <col min="2084" max="2084" width="9.625" style="791" customWidth="1"/>
    <col min="2085" max="2085" width="9.125" style="791" customWidth="1"/>
    <col min="2086" max="2088" width="5.75" style="791" customWidth="1"/>
    <col min="2089" max="2089" width="6" style="791" customWidth="1"/>
    <col min="2090" max="2090" width="5.25" style="791" customWidth="1"/>
    <col min="2091" max="2091" width="2.25" style="791" customWidth="1"/>
    <col min="2092" max="2304" width="3.625" style="791"/>
    <col min="2305" max="2305" width="1.125" style="791" customWidth="1"/>
    <col min="2306" max="2307" width="3.125" style="791" customWidth="1"/>
    <col min="2308" max="2329" width="3.875" style="791" customWidth="1"/>
    <col min="2330" max="2330" width="15.625" style="791" customWidth="1"/>
    <col min="2331" max="2334" width="3.5" style="791" customWidth="1"/>
    <col min="2335" max="2335" width="6.5" style="791" customWidth="1"/>
    <col min="2336" max="2337" width="5.75" style="791" customWidth="1"/>
    <col min="2338" max="2339" width="9.125" style="791" customWidth="1"/>
    <col min="2340" max="2340" width="9.625" style="791" customWidth="1"/>
    <col min="2341" max="2341" width="9.125" style="791" customWidth="1"/>
    <col min="2342" max="2344" width="5.75" style="791" customWidth="1"/>
    <col min="2345" max="2345" width="6" style="791" customWidth="1"/>
    <col min="2346" max="2346" width="5.25" style="791" customWidth="1"/>
    <col min="2347" max="2347" width="2.25" style="791" customWidth="1"/>
    <col min="2348" max="2560" width="3.625" style="791"/>
    <col min="2561" max="2561" width="1.125" style="791" customWidth="1"/>
    <col min="2562" max="2563" width="3.125" style="791" customWidth="1"/>
    <col min="2564" max="2585" width="3.875" style="791" customWidth="1"/>
    <col min="2586" max="2586" width="15.625" style="791" customWidth="1"/>
    <col min="2587" max="2590" width="3.5" style="791" customWidth="1"/>
    <col min="2591" max="2591" width="6.5" style="791" customWidth="1"/>
    <col min="2592" max="2593" width="5.75" style="791" customWidth="1"/>
    <col min="2594" max="2595" width="9.125" style="791" customWidth="1"/>
    <col min="2596" max="2596" width="9.625" style="791" customWidth="1"/>
    <col min="2597" max="2597" width="9.125" style="791" customWidth="1"/>
    <col min="2598" max="2600" width="5.75" style="791" customWidth="1"/>
    <col min="2601" max="2601" width="6" style="791" customWidth="1"/>
    <col min="2602" max="2602" width="5.25" style="791" customWidth="1"/>
    <col min="2603" max="2603" width="2.25" style="791" customWidth="1"/>
    <col min="2604" max="2816" width="3.625" style="791"/>
    <col min="2817" max="2817" width="1.125" style="791" customWidth="1"/>
    <col min="2818" max="2819" width="3.125" style="791" customWidth="1"/>
    <col min="2820" max="2841" width="3.875" style="791" customWidth="1"/>
    <col min="2842" max="2842" width="15.625" style="791" customWidth="1"/>
    <col min="2843" max="2846" width="3.5" style="791" customWidth="1"/>
    <col min="2847" max="2847" width="6.5" style="791" customWidth="1"/>
    <col min="2848" max="2849" width="5.75" style="791" customWidth="1"/>
    <col min="2850" max="2851" width="9.125" style="791" customWidth="1"/>
    <col min="2852" max="2852" width="9.625" style="791" customWidth="1"/>
    <col min="2853" max="2853" width="9.125" style="791" customWidth="1"/>
    <col min="2854" max="2856" width="5.75" style="791" customWidth="1"/>
    <col min="2857" max="2857" width="6" style="791" customWidth="1"/>
    <col min="2858" max="2858" width="5.25" style="791" customWidth="1"/>
    <col min="2859" max="2859" width="2.25" style="791" customWidth="1"/>
    <col min="2860" max="3072" width="3.625" style="791"/>
    <col min="3073" max="3073" width="1.125" style="791" customWidth="1"/>
    <col min="3074" max="3075" width="3.125" style="791" customWidth="1"/>
    <col min="3076" max="3097" width="3.875" style="791" customWidth="1"/>
    <col min="3098" max="3098" width="15.625" style="791" customWidth="1"/>
    <col min="3099" max="3102" width="3.5" style="791" customWidth="1"/>
    <col min="3103" max="3103" width="6.5" style="791" customWidth="1"/>
    <col min="3104" max="3105" width="5.75" style="791" customWidth="1"/>
    <col min="3106" max="3107" width="9.125" style="791" customWidth="1"/>
    <col min="3108" max="3108" width="9.625" style="791" customWidth="1"/>
    <col min="3109" max="3109" width="9.125" style="791" customWidth="1"/>
    <col min="3110" max="3112" width="5.75" style="791" customWidth="1"/>
    <col min="3113" max="3113" width="6" style="791" customWidth="1"/>
    <col min="3114" max="3114" width="5.25" style="791" customWidth="1"/>
    <col min="3115" max="3115" width="2.25" style="791" customWidth="1"/>
    <col min="3116" max="3328" width="3.625" style="791"/>
    <col min="3329" max="3329" width="1.125" style="791" customWidth="1"/>
    <col min="3330" max="3331" width="3.125" style="791" customWidth="1"/>
    <col min="3332" max="3353" width="3.875" style="791" customWidth="1"/>
    <col min="3354" max="3354" width="15.625" style="791" customWidth="1"/>
    <col min="3355" max="3358" width="3.5" style="791" customWidth="1"/>
    <col min="3359" max="3359" width="6.5" style="791" customWidth="1"/>
    <col min="3360" max="3361" width="5.75" style="791" customWidth="1"/>
    <col min="3362" max="3363" width="9.125" style="791" customWidth="1"/>
    <col min="3364" max="3364" width="9.625" style="791" customWidth="1"/>
    <col min="3365" max="3365" width="9.125" style="791" customWidth="1"/>
    <col min="3366" max="3368" width="5.75" style="791" customWidth="1"/>
    <col min="3369" max="3369" width="6" style="791" customWidth="1"/>
    <col min="3370" max="3370" width="5.25" style="791" customWidth="1"/>
    <col min="3371" max="3371" width="2.25" style="791" customWidth="1"/>
    <col min="3372" max="3584" width="3.625" style="791"/>
    <col min="3585" max="3585" width="1.125" style="791" customWidth="1"/>
    <col min="3586" max="3587" width="3.125" style="791" customWidth="1"/>
    <col min="3588" max="3609" width="3.875" style="791" customWidth="1"/>
    <col min="3610" max="3610" width="15.625" style="791" customWidth="1"/>
    <col min="3611" max="3614" width="3.5" style="791" customWidth="1"/>
    <col min="3615" max="3615" width="6.5" style="791" customWidth="1"/>
    <col min="3616" max="3617" width="5.75" style="791" customWidth="1"/>
    <col min="3618" max="3619" width="9.125" style="791" customWidth="1"/>
    <col min="3620" max="3620" width="9.625" style="791" customWidth="1"/>
    <col min="3621" max="3621" width="9.125" style="791" customWidth="1"/>
    <col min="3622" max="3624" width="5.75" style="791" customWidth="1"/>
    <col min="3625" max="3625" width="6" style="791" customWidth="1"/>
    <col min="3626" max="3626" width="5.25" style="791" customWidth="1"/>
    <col min="3627" max="3627" width="2.25" style="791" customWidth="1"/>
    <col min="3628" max="3840" width="3.625" style="791"/>
    <col min="3841" max="3841" width="1.125" style="791" customWidth="1"/>
    <col min="3842" max="3843" width="3.125" style="791" customWidth="1"/>
    <col min="3844" max="3865" width="3.875" style="791" customWidth="1"/>
    <col min="3866" max="3866" width="15.625" style="791" customWidth="1"/>
    <col min="3867" max="3870" width="3.5" style="791" customWidth="1"/>
    <col min="3871" max="3871" width="6.5" style="791" customWidth="1"/>
    <col min="3872" max="3873" width="5.75" style="791" customWidth="1"/>
    <col min="3874" max="3875" width="9.125" style="791" customWidth="1"/>
    <col min="3876" max="3876" width="9.625" style="791" customWidth="1"/>
    <col min="3877" max="3877" width="9.125" style="791" customWidth="1"/>
    <col min="3878" max="3880" width="5.75" style="791" customWidth="1"/>
    <col min="3881" max="3881" width="6" style="791" customWidth="1"/>
    <col min="3882" max="3882" width="5.25" style="791" customWidth="1"/>
    <col min="3883" max="3883" width="2.25" style="791" customWidth="1"/>
    <col min="3884" max="4096" width="3.625" style="791"/>
    <col min="4097" max="4097" width="1.125" style="791" customWidth="1"/>
    <col min="4098" max="4099" width="3.125" style="791" customWidth="1"/>
    <col min="4100" max="4121" width="3.875" style="791" customWidth="1"/>
    <col min="4122" max="4122" width="15.625" style="791" customWidth="1"/>
    <col min="4123" max="4126" width="3.5" style="791" customWidth="1"/>
    <col min="4127" max="4127" width="6.5" style="791" customWidth="1"/>
    <col min="4128" max="4129" width="5.75" style="791" customWidth="1"/>
    <col min="4130" max="4131" width="9.125" style="791" customWidth="1"/>
    <col min="4132" max="4132" width="9.625" style="791" customWidth="1"/>
    <col min="4133" max="4133" width="9.125" style="791" customWidth="1"/>
    <col min="4134" max="4136" width="5.75" style="791" customWidth="1"/>
    <col min="4137" max="4137" width="6" style="791" customWidth="1"/>
    <col min="4138" max="4138" width="5.25" style="791" customWidth="1"/>
    <col min="4139" max="4139" width="2.25" style="791" customWidth="1"/>
    <col min="4140" max="4352" width="3.625" style="791"/>
    <col min="4353" max="4353" width="1.125" style="791" customWidth="1"/>
    <col min="4354" max="4355" width="3.125" style="791" customWidth="1"/>
    <col min="4356" max="4377" width="3.875" style="791" customWidth="1"/>
    <col min="4378" max="4378" width="15.625" style="791" customWidth="1"/>
    <col min="4379" max="4382" width="3.5" style="791" customWidth="1"/>
    <col min="4383" max="4383" width="6.5" style="791" customWidth="1"/>
    <col min="4384" max="4385" width="5.75" style="791" customWidth="1"/>
    <col min="4386" max="4387" width="9.125" style="791" customWidth="1"/>
    <col min="4388" max="4388" width="9.625" style="791" customWidth="1"/>
    <col min="4389" max="4389" width="9.125" style="791" customWidth="1"/>
    <col min="4390" max="4392" width="5.75" style="791" customWidth="1"/>
    <col min="4393" max="4393" width="6" style="791" customWidth="1"/>
    <col min="4394" max="4394" width="5.25" style="791" customWidth="1"/>
    <col min="4395" max="4395" width="2.25" style="791" customWidth="1"/>
    <col min="4396" max="4608" width="3.625" style="791"/>
    <col min="4609" max="4609" width="1.125" style="791" customWidth="1"/>
    <col min="4610" max="4611" width="3.125" style="791" customWidth="1"/>
    <col min="4612" max="4633" width="3.875" style="791" customWidth="1"/>
    <col min="4634" max="4634" width="15.625" style="791" customWidth="1"/>
    <col min="4635" max="4638" width="3.5" style="791" customWidth="1"/>
    <col min="4639" max="4639" width="6.5" style="791" customWidth="1"/>
    <col min="4640" max="4641" width="5.75" style="791" customWidth="1"/>
    <col min="4642" max="4643" width="9.125" style="791" customWidth="1"/>
    <col min="4644" max="4644" width="9.625" style="791" customWidth="1"/>
    <col min="4645" max="4645" width="9.125" style="791" customWidth="1"/>
    <col min="4646" max="4648" width="5.75" style="791" customWidth="1"/>
    <col min="4649" max="4649" width="6" style="791" customWidth="1"/>
    <col min="4650" max="4650" width="5.25" style="791" customWidth="1"/>
    <col min="4651" max="4651" width="2.25" style="791" customWidth="1"/>
    <col min="4652" max="4864" width="3.625" style="791"/>
    <col min="4865" max="4865" width="1.125" style="791" customWidth="1"/>
    <col min="4866" max="4867" width="3.125" style="791" customWidth="1"/>
    <col min="4868" max="4889" width="3.875" style="791" customWidth="1"/>
    <col min="4890" max="4890" width="15.625" style="791" customWidth="1"/>
    <col min="4891" max="4894" width="3.5" style="791" customWidth="1"/>
    <col min="4895" max="4895" width="6.5" style="791" customWidth="1"/>
    <col min="4896" max="4897" width="5.75" style="791" customWidth="1"/>
    <col min="4898" max="4899" width="9.125" style="791" customWidth="1"/>
    <col min="4900" max="4900" width="9.625" style="791" customWidth="1"/>
    <col min="4901" max="4901" width="9.125" style="791" customWidth="1"/>
    <col min="4902" max="4904" width="5.75" style="791" customWidth="1"/>
    <col min="4905" max="4905" width="6" style="791" customWidth="1"/>
    <col min="4906" max="4906" width="5.25" style="791" customWidth="1"/>
    <col min="4907" max="4907" width="2.25" style="791" customWidth="1"/>
    <col min="4908" max="5120" width="3.625" style="791"/>
    <col min="5121" max="5121" width="1.125" style="791" customWidth="1"/>
    <col min="5122" max="5123" width="3.125" style="791" customWidth="1"/>
    <col min="5124" max="5145" width="3.875" style="791" customWidth="1"/>
    <col min="5146" max="5146" width="15.625" style="791" customWidth="1"/>
    <col min="5147" max="5150" width="3.5" style="791" customWidth="1"/>
    <col min="5151" max="5151" width="6.5" style="791" customWidth="1"/>
    <col min="5152" max="5153" width="5.75" style="791" customWidth="1"/>
    <col min="5154" max="5155" width="9.125" style="791" customWidth="1"/>
    <col min="5156" max="5156" width="9.625" style="791" customWidth="1"/>
    <col min="5157" max="5157" width="9.125" style="791" customWidth="1"/>
    <col min="5158" max="5160" width="5.75" style="791" customWidth="1"/>
    <col min="5161" max="5161" width="6" style="791" customWidth="1"/>
    <col min="5162" max="5162" width="5.25" style="791" customWidth="1"/>
    <col min="5163" max="5163" width="2.25" style="791" customWidth="1"/>
    <col min="5164" max="5376" width="3.625" style="791"/>
    <col min="5377" max="5377" width="1.125" style="791" customWidth="1"/>
    <col min="5378" max="5379" width="3.125" style="791" customWidth="1"/>
    <col min="5380" max="5401" width="3.875" style="791" customWidth="1"/>
    <col min="5402" max="5402" width="15.625" style="791" customWidth="1"/>
    <col min="5403" max="5406" width="3.5" style="791" customWidth="1"/>
    <col min="5407" max="5407" width="6.5" style="791" customWidth="1"/>
    <col min="5408" max="5409" width="5.75" style="791" customWidth="1"/>
    <col min="5410" max="5411" width="9.125" style="791" customWidth="1"/>
    <col min="5412" max="5412" width="9.625" style="791" customWidth="1"/>
    <col min="5413" max="5413" width="9.125" style="791" customWidth="1"/>
    <col min="5414" max="5416" width="5.75" style="791" customWidth="1"/>
    <col min="5417" max="5417" width="6" style="791" customWidth="1"/>
    <col min="5418" max="5418" width="5.25" style="791" customWidth="1"/>
    <col min="5419" max="5419" width="2.25" style="791" customWidth="1"/>
    <col min="5420" max="5632" width="3.625" style="791"/>
    <col min="5633" max="5633" width="1.125" style="791" customWidth="1"/>
    <col min="5634" max="5635" width="3.125" style="791" customWidth="1"/>
    <col min="5636" max="5657" width="3.875" style="791" customWidth="1"/>
    <col min="5658" max="5658" width="15.625" style="791" customWidth="1"/>
    <col min="5659" max="5662" width="3.5" style="791" customWidth="1"/>
    <col min="5663" max="5663" width="6.5" style="791" customWidth="1"/>
    <col min="5664" max="5665" width="5.75" style="791" customWidth="1"/>
    <col min="5666" max="5667" width="9.125" style="791" customWidth="1"/>
    <col min="5668" max="5668" width="9.625" style="791" customWidth="1"/>
    <col min="5669" max="5669" width="9.125" style="791" customWidth="1"/>
    <col min="5670" max="5672" width="5.75" style="791" customWidth="1"/>
    <col min="5673" max="5673" width="6" style="791" customWidth="1"/>
    <col min="5674" max="5674" width="5.25" style="791" customWidth="1"/>
    <col min="5675" max="5675" width="2.25" style="791" customWidth="1"/>
    <col min="5676" max="5888" width="3.625" style="791"/>
    <col min="5889" max="5889" width="1.125" style="791" customWidth="1"/>
    <col min="5890" max="5891" width="3.125" style="791" customWidth="1"/>
    <col min="5892" max="5913" width="3.875" style="791" customWidth="1"/>
    <col min="5914" max="5914" width="15.625" style="791" customWidth="1"/>
    <col min="5915" max="5918" width="3.5" style="791" customWidth="1"/>
    <col min="5919" max="5919" width="6.5" style="791" customWidth="1"/>
    <col min="5920" max="5921" width="5.75" style="791" customWidth="1"/>
    <col min="5922" max="5923" width="9.125" style="791" customWidth="1"/>
    <col min="5924" max="5924" width="9.625" style="791" customWidth="1"/>
    <col min="5925" max="5925" width="9.125" style="791" customWidth="1"/>
    <col min="5926" max="5928" width="5.75" style="791" customWidth="1"/>
    <col min="5929" max="5929" width="6" style="791" customWidth="1"/>
    <col min="5930" max="5930" width="5.25" style="791" customWidth="1"/>
    <col min="5931" max="5931" width="2.25" style="791" customWidth="1"/>
    <col min="5932" max="6144" width="3.625" style="791"/>
    <col min="6145" max="6145" width="1.125" style="791" customWidth="1"/>
    <col min="6146" max="6147" width="3.125" style="791" customWidth="1"/>
    <col min="6148" max="6169" width="3.875" style="791" customWidth="1"/>
    <col min="6170" max="6170" width="15.625" style="791" customWidth="1"/>
    <col min="6171" max="6174" width="3.5" style="791" customWidth="1"/>
    <col min="6175" max="6175" width="6.5" style="791" customWidth="1"/>
    <col min="6176" max="6177" width="5.75" style="791" customWidth="1"/>
    <col min="6178" max="6179" width="9.125" style="791" customWidth="1"/>
    <col min="6180" max="6180" width="9.625" style="791" customWidth="1"/>
    <col min="6181" max="6181" width="9.125" style="791" customWidth="1"/>
    <col min="6182" max="6184" width="5.75" style="791" customWidth="1"/>
    <col min="6185" max="6185" width="6" style="791" customWidth="1"/>
    <col min="6186" max="6186" width="5.25" style="791" customWidth="1"/>
    <col min="6187" max="6187" width="2.25" style="791" customWidth="1"/>
    <col min="6188" max="6400" width="3.625" style="791"/>
    <col min="6401" max="6401" width="1.125" style="791" customWidth="1"/>
    <col min="6402" max="6403" width="3.125" style="791" customWidth="1"/>
    <col min="6404" max="6425" width="3.875" style="791" customWidth="1"/>
    <col min="6426" max="6426" width="15.625" style="791" customWidth="1"/>
    <col min="6427" max="6430" width="3.5" style="791" customWidth="1"/>
    <col min="6431" max="6431" width="6.5" style="791" customWidth="1"/>
    <col min="6432" max="6433" width="5.75" style="791" customWidth="1"/>
    <col min="6434" max="6435" width="9.125" style="791" customWidth="1"/>
    <col min="6436" max="6436" width="9.625" style="791" customWidth="1"/>
    <col min="6437" max="6437" width="9.125" style="791" customWidth="1"/>
    <col min="6438" max="6440" width="5.75" style="791" customWidth="1"/>
    <col min="6441" max="6441" width="6" style="791" customWidth="1"/>
    <col min="6442" max="6442" width="5.25" style="791" customWidth="1"/>
    <col min="6443" max="6443" width="2.25" style="791" customWidth="1"/>
    <col min="6444" max="6656" width="3.625" style="791"/>
    <col min="6657" max="6657" width="1.125" style="791" customWidth="1"/>
    <col min="6658" max="6659" width="3.125" style="791" customWidth="1"/>
    <col min="6660" max="6681" width="3.875" style="791" customWidth="1"/>
    <col min="6682" max="6682" width="15.625" style="791" customWidth="1"/>
    <col min="6683" max="6686" width="3.5" style="791" customWidth="1"/>
    <col min="6687" max="6687" width="6.5" style="791" customWidth="1"/>
    <col min="6688" max="6689" width="5.75" style="791" customWidth="1"/>
    <col min="6690" max="6691" width="9.125" style="791" customWidth="1"/>
    <col min="6692" max="6692" width="9.625" style="791" customWidth="1"/>
    <col min="6693" max="6693" width="9.125" style="791" customWidth="1"/>
    <col min="6694" max="6696" width="5.75" style="791" customWidth="1"/>
    <col min="6697" max="6697" width="6" style="791" customWidth="1"/>
    <col min="6698" max="6698" width="5.25" style="791" customWidth="1"/>
    <col min="6699" max="6699" width="2.25" style="791" customWidth="1"/>
    <col min="6700" max="6912" width="3.625" style="791"/>
    <col min="6913" max="6913" width="1.125" style="791" customWidth="1"/>
    <col min="6914" max="6915" width="3.125" style="791" customWidth="1"/>
    <col min="6916" max="6937" width="3.875" style="791" customWidth="1"/>
    <col min="6938" max="6938" width="15.625" style="791" customWidth="1"/>
    <col min="6939" max="6942" width="3.5" style="791" customWidth="1"/>
    <col min="6943" max="6943" width="6.5" style="791" customWidth="1"/>
    <col min="6944" max="6945" width="5.75" style="791" customWidth="1"/>
    <col min="6946" max="6947" width="9.125" style="791" customWidth="1"/>
    <col min="6948" max="6948" width="9.625" style="791" customWidth="1"/>
    <col min="6949" max="6949" width="9.125" style="791" customWidth="1"/>
    <col min="6950" max="6952" width="5.75" style="791" customWidth="1"/>
    <col min="6953" max="6953" width="6" style="791" customWidth="1"/>
    <col min="6954" max="6954" width="5.25" style="791" customWidth="1"/>
    <col min="6955" max="6955" width="2.25" style="791" customWidth="1"/>
    <col min="6956" max="7168" width="3.625" style="791"/>
    <col min="7169" max="7169" width="1.125" style="791" customWidth="1"/>
    <col min="7170" max="7171" width="3.125" style="791" customWidth="1"/>
    <col min="7172" max="7193" width="3.875" style="791" customWidth="1"/>
    <col min="7194" max="7194" width="15.625" style="791" customWidth="1"/>
    <col min="7195" max="7198" width="3.5" style="791" customWidth="1"/>
    <col min="7199" max="7199" width="6.5" style="791" customWidth="1"/>
    <col min="7200" max="7201" width="5.75" style="791" customWidth="1"/>
    <col min="7202" max="7203" width="9.125" style="791" customWidth="1"/>
    <col min="7204" max="7204" width="9.625" style="791" customWidth="1"/>
    <col min="7205" max="7205" width="9.125" style="791" customWidth="1"/>
    <col min="7206" max="7208" width="5.75" style="791" customWidth="1"/>
    <col min="7209" max="7209" width="6" style="791" customWidth="1"/>
    <col min="7210" max="7210" width="5.25" style="791" customWidth="1"/>
    <col min="7211" max="7211" width="2.25" style="791" customWidth="1"/>
    <col min="7212" max="7424" width="3.625" style="791"/>
    <col min="7425" max="7425" width="1.125" style="791" customWidth="1"/>
    <col min="7426" max="7427" width="3.125" style="791" customWidth="1"/>
    <col min="7428" max="7449" width="3.875" style="791" customWidth="1"/>
    <col min="7450" max="7450" width="15.625" style="791" customWidth="1"/>
    <col min="7451" max="7454" width="3.5" style="791" customWidth="1"/>
    <col min="7455" max="7455" width="6.5" style="791" customWidth="1"/>
    <col min="7456" max="7457" width="5.75" style="791" customWidth="1"/>
    <col min="7458" max="7459" width="9.125" style="791" customWidth="1"/>
    <col min="7460" max="7460" width="9.625" style="791" customWidth="1"/>
    <col min="7461" max="7461" width="9.125" style="791" customWidth="1"/>
    <col min="7462" max="7464" width="5.75" style="791" customWidth="1"/>
    <col min="7465" max="7465" width="6" style="791" customWidth="1"/>
    <col min="7466" max="7466" width="5.25" style="791" customWidth="1"/>
    <col min="7467" max="7467" width="2.25" style="791" customWidth="1"/>
    <col min="7468" max="7680" width="3.625" style="791"/>
    <col min="7681" max="7681" width="1.125" style="791" customWidth="1"/>
    <col min="7682" max="7683" width="3.125" style="791" customWidth="1"/>
    <col min="7684" max="7705" width="3.875" style="791" customWidth="1"/>
    <col min="7706" max="7706" width="15.625" style="791" customWidth="1"/>
    <col min="7707" max="7710" width="3.5" style="791" customWidth="1"/>
    <col min="7711" max="7711" width="6.5" style="791" customWidth="1"/>
    <col min="7712" max="7713" width="5.75" style="791" customWidth="1"/>
    <col min="7714" max="7715" width="9.125" style="791" customWidth="1"/>
    <col min="7716" max="7716" width="9.625" style="791" customWidth="1"/>
    <col min="7717" max="7717" width="9.125" style="791" customWidth="1"/>
    <col min="7718" max="7720" width="5.75" style="791" customWidth="1"/>
    <col min="7721" max="7721" width="6" style="791" customWidth="1"/>
    <col min="7722" max="7722" width="5.25" style="791" customWidth="1"/>
    <col min="7723" max="7723" width="2.25" style="791" customWidth="1"/>
    <col min="7724" max="7936" width="3.625" style="791"/>
    <col min="7937" max="7937" width="1.125" style="791" customWidth="1"/>
    <col min="7938" max="7939" width="3.125" style="791" customWidth="1"/>
    <col min="7940" max="7961" width="3.875" style="791" customWidth="1"/>
    <col min="7962" max="7962" width="15.625" style="791" customWidth="1"/>
    <col min="7963" max="7966" width="3.5" style="791" customWidth="1"/>
    <col min="7967" max="7967" width="6.5" style="791" customWidth="1"/>
    <col min="7968" max="7969" width="5.75" style="791" customWidth="1"/>
    <col min="7970" max="7971" width="9.125" style="791" customWidth="1"/>
    <col min="7972" max="7972" width="9.625" style="791" customWidth="1"/>
    <col min="7973" max="7973" width="9.125" style="791" customWidth="1"/>
    <col min="7974" max="7976" width="5.75" style="791" customWidth="1"/>
    <col min="7977" max="7977" width="6" style="791" customWidth="1"/>
    <col min="7978" max="7978" width="5.25" style="791" customWidth="1"/>
    <col min="7979" max="7979" width="2.25" style="791" customWidth="1"/>
    <col min="7980" max="8192" width="3.625" style="791"/>
    <col min="8193" max="8193" width="1.125" style="791" customWidth="1"/>
    <col min="8194" max="8195" width="3.125" style="791" customWidth="1"/>
    <col min="8196" max="8217" width="3.875" style="791" customWidth="1"/>
    <col min="8218" max="8218" width="15.625" style="791" customWidth="1"/>
    <col min="8219" max="8222" width="3.5" style="791" customWidth="1"/>
    <col min="8223" max="8223" width="6.5" style="791" customWidth="1"/>
    <col min="8224" max="8225" width="5.75" style="791" customWidth="1"/>
    <col min="8226" max="8227" width="9.125" style="791" customWidth="1"/>
    <col min="8228" max="8228" width="9.625" style="791" customWidth="1"/>
    <col min="8229" max="8229" width="9.125" style="791" customWidth="1"/>
    <col min="8230" max="8232" width="5.75" style="791" customWidth="1"/>
    <col min="8233" max="8233" width="6" style="791" customWidth="1"/>
    <col min="8234" max="8234" width="5.25" style="791" customWidth="1"/>
    <col min="8235" max="8235" width="2.25" style="791" customWidth="1"/>
    <col min="8236" max="8448" width="3.625" style="791"/>
    <col min="8449" max="8449" width="1.125" style="791" customWidth="1"/>
    <col min="8450" max="8451" width="3.125" style="791" customWidth="1"/>
    <col min="8452" max="8473" width="3.875" style="791" customWidth="1"/>
    <col min="8474" max="8474" width="15.625" style="791" customWidth="1"/>
    <col min="8475" max="8478" width="3.5" style="791" customWidth="1"/>
    <col min="8479" max="8479" width="6.5" style="791" customWidth="1"/>
    <col min="8480" max="8481" width="5.75" style="791" customWidth="1"/>
    <col min="8482" max="8483" width="9.125" style="791" customWidth="1"/>
    <col min="8484" max="8484" width="9.625" style="791" customWidth="1"/>
    <col min="8485" max="8485" width="9.125" style="791" customWidth="1"/>
    <col min="8486" max="8488" width="5.75" style="791" customWidth="1"/>
    <col min="8489" max="8489" width="6" style="791" customWidth="1"/>
    <col min="8490" max="8490" width="5.25" style="791" customWidth="1"/>
    <col min="8491" max="8491" width="2.25" style="791" customWidth="1"/>
    <col min="8492" max="8704" width="3.625" style="791"/>
    <col min="8705" max="8705" width="1.125" style="791" customWidth="1"/>
    <col min="8706" max="8707" width="3.125" style="791" customWidth="1"/>
    <col min="8708" max="8729" width="3.875" style="791" customWidth="1"/>
    <col min="8730" max="8730" width="15.625" style="791" customWidth="1"/>
    <col min="8731" max="8734" width="3.5" style="791" customWidth="1"/>
    <col min="8735" max="8735" width="6.5" style="791" customWidth="1"/>
    <col min="8736" max="8737" width="5.75" style="791" customWidth="1"/>
    <col min="8738" max="8739" width="9.125" style="791" customWidth="1"/>
    <col min="8740" max="8740" width="9.625" style="791" customWidth="1"/>
    <col min="8741" max="8741" width="9.125" style="791" customWidth="1"/>
    <col min="8742" max="8744" width="5.75" style="791" customWidth="1"/>
    <col min="8745" max="8745" width="6" style="791" customWidth="1"/>
    <col min="8746" max="8746" width="5.25" style="791" customWidth="1"/>
    <col min="8747" max="8747" width="2.25" style="791" customWidth="1"/>
    <col min="8748" max="8960" width="3.625" style="791"/>
    <col min="8961" max="8961" width="1.125" style="791" customWidth="1"/>
    <col min="8962" max="8963" width="3.125" style="791" customWidth="1"/>
    <col min="8964" max="8985" width="3.875" style="791" customWidth="1"/>
    <col min="8986" max="8986" width="15.625" style="791" customWidth="1"/>
    <col min="8987" max="8990" width="3.5" style="791" customWidth="1"/>
    <col min="8991" max="8991" width="6.5" style="791" customWidth="1"/>
    <col min="8992" max="8993" width="5.75" style="791" customWidth="1"/>
    <col min="8994" max="8995" width="9.125" style="791" customWidth="1"/>
    <col min="8996" max="8996" width="9.625" style="791" customWidth="1"/>
    <col min="8997" max="8997" width="9.125" style="791" customWidth="1"/>
    <col min="8998" max="9000" width="5.75" style="791" customWidth="1"/>
    <col min="9001" max="9001" width="6" style="791" customWidth="1"/>
    <col min="9002" max="9002" width="5.25" style="791" customWidth="1"/>
    <col min="9003" max="9003" width="2.25" style="791" customWidth="1"/>
    <col min="9004" max="9216" width="3.625" style="791"/>
    <col min="9217" max="9217" width="1.125" style="791" customWidth="1"/>
    <col min="9218" max="9219" width="3.125" style="791" customWidth="1"/>
    <col min="9220" max="9241" width="3.875" style="791" customWidth="1"/>
    <col min="9242" max="9242" width="15.625" style="791" customWidth="1"/>
    <col min="9243" max="9246" width="3.5" style="791" customWidth="1"/>
    <col min="9247" max="9247" width="6.5" style="791" customWidth="1"/>
    <col min="9248" max="9249" width="5.75" style="791" customWidth="1"/>
    <col min="9250" max="9251" width="9.125" style="791" customWidth="1"/>
    <col min="9252" max="9252" width="9.625" style="791" customWidth="1"/>
    <col min="9253" max="9253" width="9.125" style="791" customWidth="1"/>
    <col min="9254" max="9256" width="5.75" style="791" customWidth="1"/>
    <col min="9257" max="9257" width="6" style="791" customWidth="1"/>
    <col min="9258" max="9258" width="5.25" style="791" customWidth="1"/>
    <col min="9259" max="9259" width="2.25" style="791" customWidth="1"/>
    <col min="9260" max="9472" width="3.625" style="791"/>
    <col min="9473" max="9473" width="1.125" style="791" customWidth="1"/>
    <col min="9474" max="9475" width="3.125" style="791" customWidth="1"/>
    <col min="9476" max="9497" width="3.875" style="791" customWidth="1"/>
    <col min="9498" max="9498" width="15.625" style="791" customWidth="1"/>
    <col min="9499" max="9502" width="3.5" style="791" customWidth="1"/>
    <col min="9503" max="9503" width="6.5" style="791" customWidth="1"/>
    <col min="9504" max="9505" width="5.75" style="791" customWidth="1"/>
    <col min="9506" max="9507" width="9.125" style="791" customWidth="1"/>
    <col min="9508" max="9508" width="9.625" style="791" customWidth="1"/>
    <col min="9509" max="9509" width="9.125" style="791" customWidth="1"/>
    <col min="9510" max="9512" width="5.75" style="791" customWidth="1"/>
    <col min="9513" max="9513" width="6" style="791" customWidth="1"/>
    <col min="9514" max="9514" width="5.25" style="791" customWidth="1"/>
    <col min="9515" max="9515" width="2.25" style="791" customWidth="1"/>
    <col min="9516" max="9728" width="3.625" style="791"/>
    <col min="9729" max="9729" width="1.125" style="791" customWidth="1"/>
    <col min="9730" max="9731" width="3.125" style="791" customWidth="1"/>
    <col min="9732" max="9753" width="3.875" style="791" customWidth="1"/>
    <col min="9754" max="9754" width="15.625" style="791" customWidth="1"/>
    <col min="9755" max="9758" width="3.5" style="791" customWidth="1"/>
    <col min="9759" max="9759" width="6.5" style="791" customWidth="1"/>
    <col min="9760" max="9761" width="5.75" style="791" customWidth="1"/>
    <col min="9762" max="9763" width="9.125" style="791" customWidth="1"/>
    <col min="9764" max="9764" width="9.625" style="791" customWidth="1"/>
    <col min="9765" max="9765" width="9.125" style="791" customWidth="1"/>
    <col min="9766" max="9768" width="5.75" style="791" customWidth="1"/>
    <col min="9769" max="9769" width="6" style="791" customWidth="1"/>
    <col min="9770" max="9770" width="5.25" style="791" customWidth="1"/>
    <col min="9771" max="9771" width="2.25" style="791" customWidth="1"/>
    <col min="9772" max="9984" width="3.625" style="791"/>
    <col min="9985" max="9985" width="1.125" style="791" customWidth="1"/>
    <col min="9986" max="9987" width="3.125" style="791" customWidth="1"/>
    <col min="9988" max="10009" width="3.875" style="791" customWidth="1"/>
    <col min="10010" max="10010" width="15.625" style="791" customWidth="1"/>
    <col min="10011" max="10014" width="3.5" style="791" customWidth="1"/>
    <col min="10015" max="10015" width="6.5" style="791" customWidth="1"/>
    <col min="10016" max="10017" width="5.75" style="791" customWidth="1"/>
    <col min="10018" max="10019" width="9.125" style="791" customWidth="1"/>
    <col min="10020" max="10020" width="9.625" style="791" customWidth="1"/>
    <col min="10021" max="10021" width="9.125" style="791" customWidth="1"/>
    <col min="10022" max="10024" width="5.75" style="791" customWidth="1"/>
    <col min="10025" max="10025" width="6" style="791" customWidth="1"/>
    <col min="10026" max="10026" width="5.25" style="791" customWidth="1"/>
    <col min="10027" max="10027" width="2.25" style="791" customWidth="1"/>
    <col min="10028" max="10240" width="3.625" style="791"/>
    <col min="10241" max="10241" width="1.125" style="791" customWidth="1"/>
    <col min="10242" max="10243" width="3.125" style="791" customWidth="1"/>
    <col min="10244" max="10265" width="3.875" style="791" customWidth="1"/>
    <col min="10266" max="10266" width="15.625" style="791" customWidth="1"/>
    <col min="10267" max="10270" width="3.5" style="791" customWidth="1"/>
    <col min="10271" max="10271" width="6.5" style="791" customWidth="1"/>
    <col min="10272" max="10273" width="5.75" style="791" customWidth="1"/>
    <col min="10274" max="10275" width="9.125" style="791" customWidth="1"/>
    <col min="10276" max="10276" width="9.625" style="791" customWidth="1"/>
    <col min="10277" max="10277" width="9.125" style="791" customWidth="1"/>
    <col min="10278" max="10280" width="5.75" style="791" customWidth="1"/>
    <col min="10281" max="10281" width="6" style="791" customWidth="1"/>
    <col min="10282" max="10282" width="5.25" style="791" customWidth="1"/>
    <col min="10283" max="10283" width="2.25" style="791" customWidth="1"/>
    <col min="10284" max="10496" width="3.625" style="791"/>
    <col min="10497" max="10497" width="1.125" style="791" customWidth="1"/>
    <col min="10498" max="10499" width="3.125" style="791" customWidth="1"/>
    <col min="10500" max="10521" width="3.875" style="791" customWidth="1"/>
    <col min="10522" max="10522" width="15.625" style="791" customWidth="1"/>
    <col min="10523" max="10526" width="3.5" style="791" customWidth="1"/>
    <col min="10527" max="10527" width="6.5" style="791" customWidth="1"/>
    <col min="10528" max="10529" width="5.75" style="791" customWidth="1"/>
    <col min="10530" max="10531" width="9.125" style="791" customWidth="1"/>
    <col min="10532" max="10532" width="9.625" style="791" customWidth="1"/>
    <col min="10533" max="10533" width="9.125" style="791" customWidth="1"/>
    <col min="10534" max="10536" width="5.75" style="791" customWidth="1"/>
    <col min="10537" max="10537" width="6" style="791" customWidth="1"/>
    <col min="10538" max="10538" width="5.25" style="791" customWidth="1"/>
    <col min="10539" max="10539" width="2.25" style="791" customWidth="1"/>
    <col min="10540" max="10752" width="3.625" style="791"/>
    <col min="10753" max="10753" width="1.125" style="791" customWidth="1"/>
    <col min="10754" max="10755" width="3.125" style="791" customWidth="1"/>
    <col min="10756" max="10777" width="3.875" style="791" customWidth="1"/>
    <col min="10778" max="10778" width="15.625" style="791" customWidth="1"/>
    <col min="10779" max="10782" width="3.5" style="791" customWidth="1"/>
    <col min="10783" max="10783" width="6.5" style="791" customWidth="1"/>
    <col min="10784" max="10785" width="5.75" style="791" customWidth="1"/>
    <col min="10786" max="10787" width="9.125" style="791" customWidth="1"/>
    <col min="10788" max="10788" width="9.625" style="791" customWidth="1"/>
    <col min="10789" max="10789" width="9.125" style="791" customWidth="1"/>
    <col min="10790" max="10792" width="5.75" style="791" customWidth="1"/>
    <col min="10793" max="10793" width="6" style="791" customWidth="1"/>
    <col min="10794" max="10794" width="5.25" style="791" customWidth="1"/>
    <col min="10795" max="10795" width="2.25" style="791" customWidth="1"/>
    <col min="10796" max="11008" width="3.625" style="791"/>
    <col min="11009" max="11009" width="1.125" style="791" customWidth="1"/>
    <col min="11010" max="11011" width="3.125" style="791" customWidth="1"/>
    <col min="11012" max="11033" width="3.875" style="791" customWidth="1"/>
    <col min="11034" max="11034" width="15.625" style="791" customWidth="1"/>
    <col min="11035" max="11038" width="3.5" style="791" customWidth="1"/>
    <col min="11039" max="11039" width="6.5" style="791" customWidth="1"/>
    <col min="11040" max="11041" width="5.75" style="791" customWidth="1"/>
    <col min="11042" max="11043" width="9.125" style="791" customWidth="1"/>
    <col min="11044" max="11044" width="9.625" style="791" customWidth="1"/>
    <col min="11045" max="11045" width="9.125" style="791" customWidth="1"/>
    <col min="11046" max="11048" width="5.75" style="791" customWidth="1"/>
    <col min="11049" max="11049" width="6" style="791" customWidth="1"/>
    <col min="11050" max="11050" width="5.25" style="791" customWidth="1"/>
    <col min="11051" max="11051" width="2.25" style="791" customWidth="1"/>
    <col min="11052" max="11264" width="3.625" style="791"/>
    <col min="11265" max="11265" width="1.125" style="791" customWidth="1"/>
    <col min="11266" max="11267" width="3.125" style="791" customWidth="1"/>
    <col min="11268" max="11289" width="3.875" style="791" customWidth="1"/>
    <col min="11290" max="11290" width="15.625" style="791" customWidth="1"/>
    <col min="11291" max="11294" width="3.5" style="791" customWidth="1"/>
    <col min="11295" max="11295" width="6.5" style="791" customWidth="1"/>
    <col min="11296" max="11297" width="5.75" style="791" customWidth="1"/>
    <col min="11298" max="11299" width="9.125" style="791" customWidth="1"/>
    <col min="11300" max="11300" width="9.625" style="791" customWidth="1"/>
    <col min="11301" max="11301" width="9.125" style="791" customWidth="1"/>
    <col min="11302" max="11304" width="5.75" style="791" customWidth="1"/>
    <col min="11305" max="11305" width="6" style="791" customWidth="1"/>
    <col min="11306" max="11306" width="5.25" style="791" customWidth="1"/>
    <col min="11307" max="11307" width="2.25" style="791" customWidth="1"/>
    <col min="11308" max="11520" width="3.625" style="791"/>
    <col min="11521" max="11521" width="1.125" style="791" customWidth="1"/>
    <col min="11522" max="11523" width="3.125" style="791" customWidth="1"/>
    <col min="11524" max="11545" width="3.875" style="791" customWidth="1"/>
    <col min="11546" max="11546" width="15.625" style="791" customWidth="1"/>
    <col min="11547" max="11550" width="3.5" style="791" customWidth="1"/>
    <col min="11551" max="11551" width="6.5" style="791" customWidth="1"/>
    <col min="11552" max="11553" width="5.75" style="791" customWidth="1"/>
    <col min="11554" max="11555" width="9.125" style="791" customWidth="1"/>
    <col min="11556" max="11556" width="9.625" style="791" customWidth="1"/>
    <col min="11557" max="11557" width="9.125" style="791" customWidth="1"/>
    <col min="11558" max="11560" width="5.75" style="791" customWidth="1"/>
    <col min="11561" max="11561" width="6" style="791" customWidth="1"/>
    <col min="11562" max="11562" width="5.25" style="791" customWidth="1"/>
    <col min="11563" max="11563" width="2.25" style="791" customWidth="1"/>
    <col min="11564" max="11776" width="3.625" style="791"/>
    <col min="11777" max="11777" width="1.125" style="791" customWidth="1"/>
    <col min="11778" max="11779" width="3.125" style="791" customWidth="1"/>
    <col min="11780" max="11801" width="3.875" style="791" customWidth="1"/>
    <col min="11802" max="11802" width="15.625" style="791" customWidth="1"/>
    <col min="11803" max="11806" width="3.5" style="791" customWidth="1"/>
    <col min="11807" max="11807" width="6.5" style="791" customWidth="1"/>
    <col min="11808" max="11809" width="5.75" style="791" customWidth="1"/>
    <col min="11810" max="11811" width="9.125" style="791" customWidth="1"/>
    <col min="11812" max="11812" width="9.625" style="791" customWidth="1"/>
    <col min="11813" max="11813" width="9.125" style="791" customWidth="1"/>
    <col min="11814" max="11816" width="5.75" style="791" customWidth="1"/>
    <col min="11817" max="11817" width="6" style="791" customWidth="1"/>
    <col min="11818" max="11818" width="5.25" style="791" customWidth="1"/>
    <col min="11819" max="11819" width="2.25" style="791" customWidth="1"/>
    <col min="11820" max="12032" width="3.625" style="791"/>
    <col min="12033" max="12033" width="1.125" style="791" customWidth="1"/>
    <col min="12034" max="12035" width="3.125" style="791" customWidth="1"/>
    <col min="12036" max="12057" width="3.875" style="791" customWidth="1"/>
    <col min="12058" max="12058" width="15.625" style="791" customWidth="1"/>
    <col min="12059" max="12062" width="3.5" style="791" customWidth="1"/>
    <col min="12063" max="12063" width="6.5" style="791" customWidth="1"/>
    <col min="12064" max="12065" width="5.75" style="791" customWidth="1"/>
    <col min="12066" max="12067" width="9.125" style="791" customWidth="1"/>
    <col min="12068" max="12068" width="9.625" style="791" customWidth="1"/>
    <col min="12069" max="12069" width="9.125" style="791" customWidth="1"/>
    <col min="12070" max="12072" width="5.75" style="791" customWidth="1"/>
    <col min="12073" max="12073" width="6" style="791" customWidth="1"/>
    <col min="12074" max="12074" width="5.25" style="791" customWidth="1"/>
    <col min="12075" max="12075" width="2.25" style="791" customWidth="1"/>
    <col min="12076" max="12288" width="3.625" style="791"/>
    <col min="12289" max="12289" width="1.125" style="791" customWidth="1"/>
    <col min="12290" max="12291" width="3.125" style="791" customWidth="1"/>
    <col min="12292" max="12313" width="3.875" style="791" customWidth="1"/>
    <col min="12314" max="12314" width="15.625" style="791" customWidth="1"/>
    <col min="12315" max="12318" width="3.5" style="791" customWidth="1"/>
    <col min="12319" max="12319" width="6.5" style="791" customWidth="1"/>
    <col min="12320" max="12321" width="5.75" style="791" customWidth="1"/>
    <col min="12322" max="12323" width="9.125" style="791" customWidth="1"/>
    <col min="12324" max="12324" width="9.625" style="791" customWidth="1"/>
    <col min="12325" max="12325" width="9.125" style="791" customWidth="1"/>
    <col min="12326" max="12328" width="5.75" style="791" customWidth="1"/>
    <col min="12329" max="12329" width="6" style="791" customWidth="1"/>
    <col min="12330" max="12330" width="5.25" style="791" customWidth="1"/>
    <col min="12331" max="12331" width="2.25" style="791" customWidth="1"/>
    <col min="12332" max="12544" width="3.625" style="791"/>
    <col min="12545" max="12545" width="1.125" style="791" customWidth="1"/>
    <col min="12546" max="12547" width="3.125" style="791" customWidth="1"/>
    <col min="12548" max="12569" width="3.875" style="791" customWidth="1"/>
    <col min="12570" max="12570" width="15.625" style="791" customWidth="1"/>
    <col min="12571" max="12574" width="3.5" style="791" customWidth="1"/>
    <col min="12575" max="12575" width="6.5" style="791" customWidth="1"/>
    <col min="12576" max="12577" width="5.75" style="791" customWidth="1"/>
    <col min="12578" max="12579" width="9.125" style="791" customWidth="1"/>
    <col min="12580" max="12580" width="9.625" style="791" customWidth="1"/>
    <col min="12581" max="12581" width="9.125" style="791" customWidth="1"/>
    <col min="12582" max="12584" width="5.75" style="791" customWidth="1"/>
    <col min="12585" max="12585" width="6" style="791" customWidth="1"/>
    <col min="12586" max="12586" width="5.25" style="791" customWidth="1"/>
    <col min="12587" max="12587" width="2.25" style="791" customWidth="1"/>
    <col min="12588" max="12800" width="3.625" style="791"/>
    <col min="12801" max="12801" width="1.125" style="791" customWidth="1"/>
    <col min="12802" max="12803" width="3.125" style="791" customWidth="1"/>
    <col min="12804" max="12825" width="3.875" style="791" customWidth="1"/>
    <col min="12826" max="12826" width="15.625" style="791" customWidth="1"/>
    <col min="12827" max="12830" width="3.5" style="791" customWidth="1"/>
    <col min="12831" max="12831" width="6.5" style="791" customWidth="1"/>
    <col min="12832" max="12833" width="5.75" style="791" customWidth="1"/>
    <col min="12834" max="12835" width="9.125" style="791" customWidth="1"/>
    <col min="12836" max="12836" width="9.625" style="791" customWidth="1"/>
    <col min="12837" max="12837" width="9.125" style="791" customWidth="1"/>
    <col min="12838" max="12840" width="5.75" style="791" customWidth="1"/>
    <col min="12841" max="12841" width="6" style="791" customWidth="1"/>
    <col min="12842" max="12842" width="5.25" style="791" customWidth="1"/>
    <col min="12843" max="12843" width="2.25" style="791" customWidth="1"/>
    <col min="12844" max="13056" width="3.625" style="791"/>
    <col min="13057" max="13057" width="1.125" style="791" customWidth="1"/>
    <col min="13058" max="13059" width="3.125" style="791" customWidth="1"/>
    <col min="13060" max="13081" width="3.875" style="791" customWidth="1"/>
    <col min="13082" max="13082" width="15.625" style="791" customWidth="1"/>
    <col min="13083" max="13086" width="3.5" style="791" customWidth="1"/>
    <col min="13087" max="13087" width="6.5" style="791" customWidth="1"/>
    <col min="13088" max="13089" width="5.75" style="791" customWidth="1"/>
    <col min="13090" max="13091" width="9.125" style="791" customWidth="1"/>
    <col min="13092" max="13092" width="9.625" style="791" customWidth="1"/>
    <col min="13093" max="13093" width="9.125" style="791" customWidth="1"/>
    <col min="13094" max="13096" width="5.75" style="791" customWidth="1"/>
    <col min="13097" max="13097" width="6" style="791" customWidth="1"/>
    <col min="13098" max="13098" width="5.25" style="791" customWidth="1"/>
    <col min="13099" max="13099" width="2.25" style="791" customWidth="1"/>
    <col min="13100" max="13312" width="3.625" style="791"/>
    <col min="13313" max="13313" width="1.125" style="791" customWidth="1"/>
    <col min="13314" max="13315" width="3.125" style="791" customWidth="1"/>
    <col min="13316" max="13337" width="3.875" style="791" customWidth="1"/>
    <col min="13338" max="13338" width="15.625" style="791" customWidth="1"/>
    <col min="13339" max="13342" width="3.5" style="791" customWidth="1"/>
    <col min="13343" max="13343" width="6.5" style="791" customWidth="1"/>
    <col min="13344" max="13345" width="5.75" style="791" customWidth="1"/>
    <col min="13346" max="13347" width="9.125" style="791" customWidth="1"/>
    <col min="13348" max="13348" width="9.625" style="791" customWidth="1"/>
    <col min="13349" max="13349" width="9.125" style="791" customWidth="1"/>
    <col min="13350" max="13352" width="5.75" style="791" customWidth="1"/>
    <col min="13353" max="13353" width="6" style="791" customWidth="1"/>
    <col min="13354" max="13354" width="5.25" style="791" customWidth="1"/>
    <col min="13355" max="13355" width="2.25" style="791" customWidth="1"/>
    <col min="13356" max="13568" width="3.625" style="791"/>
    <col min="13569" max="13569" width="1.125" style="791" customWidth="1"/>
    <col min="13570" max="13571" width="3.125" style="791" customWidth="1"/>
    <col min="13572" max="13593" width="3.875" style="791" customWidth="1"/>
    <col min="13594" max="13594" width="15.625" style="791" customWidth="1"/>
    <col min="13595" max="13598" width="3.5" style="791" customWidth="1"/>
    <col min="13599" max="13599" width="6.5" style="791" customWidth="1"/>
    <col min="13600" max="13601" width="5.75" style="791" customWidth="1"/>
    <col min="13602" max="13603" width="9.125" style="791" customWidth="1"/>
    <col min="13604" max="13604" width="9.625" style="791" customWidth="1"/>
    <col min="13605" max="13605" width="9.125" style="791" customWidth="1"/>
    <col min="13606" max="13608" width="5.75" style="791" customWidth="1"/>
    <col min="13609" max="13609" width="6" style="791" customWidth="1"/>
    <col min="13610" max="13610" width="5.25" style="791" customWidth="1"/>
    <col min="13611" max="13611" width="2.25" style="791" customWidth="1"/>
    <col min="13612" max="13824" width="3.625" style="791"/>
    <col min="13825" max="13825" width="1.125" style="791" customWidth="1"/>
    <col min="13826" max="13827" width="3.125" style="791" customWidth="1"/>
    <col min="13828" max="13849" width="3.875" style="791" customWidth="1"/>
    <col min="13850" max="13850" width="15.625" style="791" customWidth="1"/>
    <col min="13851" max="13854" width="3.5" style="791" customWidth="1"/>
    <col min="13855" max="13855" width="6.5" style="791" customWidth="1"/>
    <col min="13856" max="13857" width="5.75" style="791" customWidth="1"/>
    <col min="13858" max="13859" width="9.125" style="791" customWidth="1"/>
    <col min="13860" max="13860" width="9.625" style="791" customWidth="1"/>
    <col min="13861" max="13861" width="9.125" style="791" customWidth="1"/>
    <col min="13862" max="13864" width="5.75" style="791" customWidth="1"/>
    <col min="13865" max="13865" width="6" style="791" customWidth="1"/>
    <col min="13866" max="13866" width="5.25" style="791" customWidth="1"/>
    <col min="13867" max="13867" width="2.25" style="791" customWidth="1"/>
    <col min="13868" max="14080" width="3.625" style="791"/>
    <col min="14081" max="14081" width="1.125" style="791" customWidth="1"/>
    <col min="14082" max="14083" width="3.125" style="791" customWidth="1"/>
    <col min="14084" max="14105" width="3.875" style="791" customWidth="1"/>
    <col min="14106" max="14106" width="15.625" style="791" customWidth="1"/>
    <col min="14107" max="14110" width="3.5" style="791" customWidth="1"/>
    <col min="14111" max="14111" width="6.5" style="791" customWidth="1"/>
    <col min="14112" max="14113" width="5.75" style="791" customWidth="1"/>
    <col min="14114" max="14115" width="9.125" style="791" customWidth="1"/>
    <col min="14116" max="14116" width="9.625" style="791" customWidth="1"/>
    <col min="14117" max="14117" width="9.125" style="791" customWidth="1"/>
    <col min="14118" max="14120" width="5.75" style="791" customWidth="1"/>
    <col min="14121" max="14121" width="6" style="791" customWidth="1"/>
    <col min="14122" max="14122" width="5.25" style="791" customWidth="1"/>
    <col min="14123" max="14123" width="2.25" style="791" customWidth="1"/>
    <col min="14124" max="14336" width="3.625" style="791"/>
    <col min="14337" max="14337" width="1.125" style="791" customWidth="1"/>
    <col min="14338" max="14339" width="3.125" style="791" customWidth="1"/>
    <col min="14340" max="14361" width="3.875" style="791" customWidth="1"/>
    <col min="14362" max="14362" width="15.625" style="791" customWidth="1"/>
    <col min="14363" max="14366" width="3.5" style="791" customWidth="1"/>
    <col min="14367" max="14367" width="6.5" style="791" customWidth="1"/>
    <col min="14368" max="14369" width="5.75" style="791" customWidth="1"/>
    <col min="14370" max="14371" width="9.125" style="791" customWidth="1"/>
    <col min="14372" max="14372" width="9.625" style="791" customWidth="1"/>
    <col min="14373" max="14373" width="9.125" style="791" customWidth="1"/>
    <col min="14374" max="14376" width="5.75" style="791" customWidth="1"/>
    <col min="14377" max="14377" width="6" style="791" customWidth="1"/>
    <col min="14378" max="14378" width="5.25" style="791" customWidth="1"/>
    <col min="14379" max="14379" width="2.25" style="791" customWidth="1"/>
    <col min="14380" max="14592" width="3.625" style="791"/>
    <col min="14593" max="14593" width="1.125" style="791" customWidth="1"/>
    <col min="14594" max="14595" width="3.125" style="791" customWidth="1"/>
    <col min="14596" max="14617" width="3.875" style="791" customWidth="1"/>
    <col min="14618" max="14618" width="15.625" style="791" customWidth="1"/>
    <col min="14619" max="14622" width="3.5" style="791" customWidth="1"/>
    <col min="14623" max="14623" width="6.5" style="791" customWidth="1"/>
    <col min="14624" max="14625" width="5.75" style="791" customWidth="1"/>
    <col min="14626" max="14627" width="9.125" style="791" customWidth="1"/>
    <col min="14628" max="14628" width="9.625" style="791" customWidth="1"/>
    <col min="14629" max="14629" width="9.125" style="791" customWidth="1"/>
    <col min="14630" max="14632" width="5.75" style="791" customWidth="1"/>
    <col min="14633" max="14633" width="6" style="791" customWidth="1"/>
    <col min="14634" max="14634" width="5.25" style="791" customWidth="1"/>
    <col min="14635" max="14635" width="2.25" style="791" customWidth="1"/>
    <col min="14636" max="14848" width="3.625" style="791"/>
    <col min="14849" max="14849" width="1.125" style="791" customWidth="1"/>
    <col min="14850" max="14851" width="3.125" style="791" customWidth="1"/>
    <col min="14852" max="14873" width="3.875" style="791" customWidth="1"/>
    <col min="14874" max="14874" width="15.625" style="791" customWidth="1"/>
    <col min="14875" max="14878" width="3.5" style="791" customWidth="1"/>
    <col min="14879" max="14879" width="6.5" style="791" customWidth="1"/>
    <col min="14880" max="14881" width="5.75" style="791" customWidth="1"/>
    <col min="14882" max="14883" width="9.125" style="791" customWidth="1"/>
    <col min="14884" max="14884" width="9.625" style="791" customWidth="1"/>
    <col min="14885" max="14885" width="9.125" style="791" customWidth="1"/>
    <col min="14886" max="14888" width="5.75" style="791" customWidth="1"/>
    <col min="14889" max="14889" width="6" style="791" customWidth="1"/>
    <col min="14890" max="14890" width="5.25" style="791" customWidth="1"/>
    <col min="14891" max="14891" width="2.25" style="791" customWidth="1"/>
    <col min="14892" max="15104" width="3.625" style="791"/>
    <col min="15105" max="15105" width="1.125" style="791" customWidth="1"/>
    <col min="15106" max="15107" width="3.125" style="791" customWidth="1"/>
    <col min="15108" max="15129" width="3.875" style="791" customWidth="1"/>
    <col min="15130" max="15130" width="15.625" style="791" customWidth="1"/>
    <col min="15131" max="15134" width="3.5" style="791" customWidth="1"/>
    <col min="15135" max="15135" width="6.5" style="791" customWidth="1"/>
    <col min="15136" max="15137" width="5.75" style="791" customWidth="1"/>
    <col min="15138" max="15139" width="9.125" style="791" customWidth="1"/>
    <col min="15140" max="15140" width="9.625" style="791" customWidth="1"/>
    <col min="15141" max="15141" width="9.125" style="791" customWidth="1"/>
    <col min="15142" max="15144" width="5.75" style="791" customWidth="1"/>
    <col min="15145" max="15145" width="6" style="791" customWidth="1"/>
    <col min="15146" max="15146" width="5.25" style="791" customWidth="1"/>
    <col min="15147" max="15147" width="2.25" style="791" customWidth="1"/>
    <col min="15148" max="15360" width="3.625" style="791"/>
    <col min="15361" max="15361" width="1.125" style="791" customWidth="1"/>
    <col min="15362" max="15363" width="3.125" style="791" customWidth="1"/>
    <col min="15364" max="15385" width="3.875" style="791" customWidth="1"/>
    <col min="15386" max="15386" width="15.625" style="791" customWidth="1"/>
    <col min="15387" max="15390" width="3.5" style="791" customWidth="1"/>
    <col min="15391" max="15391" width="6.5" style="791" customWidth="1"/>
    <col min="15392" max="15393" width="5.75" style="791" customWidth="1"/>
    <col min="15394" max="15395" width="9.125" style="791" customWidth="1"/>
    <col min="15396" max="15396" width="9.625" style="791" customWidth="1"/>
    <col min="15397" max="15397" width="9.125" style="791" customWidth="1"/>
    <col min="15398" max="15400" width="5.75" style="791" customWidth="1"/>
    <col min="15401" max="15401" width="6" style="791" customWidth="1"/>
    <col min="15402" max="15402" width="5.25" style="791" customWidth="1"/>
    <col min="15403" max="15403" width="2.25" style="791" customWidth="1"/>
    <col min="15404" max="15616" width="3.625" style="791"/>
    <col min="15617" max="15617" width="1.125" style="791" customWidth="1"/>
    <col min="15618" max="15619" width="3.125" style="791" customWidth="1"/>
    <col min="15620" max="15641" width="3.875" style="791" customWidth="1"/>
    <col min="15642" max="15642" width="15.625" style="791" customWidth="1"/>
    <col min="15643" max="15646" width="3.5" style="791" customWidth="1"/>
    <col min="15647" max="15647" width="6.5" style="791" customWidth="1"/>
    <col min="15648" max="15649" width="5.75" style="791" customWidth="1"/>
    <col min="15650" max="15651" width="9.125" style="791" customWidth="1"/>
    <col min="15652" max="15652" width="9.625" style="791" customWidth="1"/>
    <col min="15653" max="15653" width="9.125" style="791" customWidth="1"/>
    <col min="15654" max="15656" width="5.75" style="791" customWidth="1"/>
    <col min="15657" max="15657" width="6" style="791" customWidth="1"/>
    <col min="15658" max="15658" width="5.25" style="791" customWidth="1"/>
    <col min="15659" max="15659" width="2.25" style="791" customWidth="1"/>
    <col min="15660" max="15872" width="3.625" style="791"/>
    <col min="15873" max="15873" width="1.125" style="791" customWidth="1"/>
    <col min="15874" max="15875" width="3.125" style="791" customWidth="1"/>
    <col min="15876" max="15897" width="3.875" style="791" customWidth="1"/>
    <col min="15898" max="15898" width="15.625" style="791" customWidth="1"/>
    <col min="15899" max="15902" width="3.5" style="791" customWidth="1"/>
    <col min="15903" max="15903" width="6.5" style="791" customWidth="1"/>
    <col min="15904" max="15905" width="5.75" style="791" customWidth="1"/>
    <col min="15906" max="15907" width="9.125" style="791" customWidth="1"/>
    <col min="15908" max="15908" width="9.625" style="791" customWidth="1"/>
    <col min="15909" max="15909" width="9.125" style="791" customWidth="1"/>
    <col min="15910" max="15912" width="5.75" style="791" customWidth="1"/>
    <col min="15913" max="15913" width="6" style="791" customWidth="1"/>
    <col min="15914" max="15914" width="5.25" style="791" customWidth="1"/>
    <col min="15915" max="15915" width="2.25" style="791" customWidth="1"/>
    <col min="15916" max="16128" width="3.625" style="791"/>
    <col min="16129" max="16129" width="1.125" style="791" customWidth="1"/>
    <col min="16130" max="16131" width="3.125" style="791" customWidth="1"/>
    <col min="16132" max="16153" width="3.875" style="791" customWidth="1"/>
    <col min="16154" max="16154" width="15.625" style="791" customWidth="1"/>
    <col min="16155" max="16158" width="3.5" style="791" customWidth="1"/>
    <col min="16159" max="16159" width="6.5" style="791" customWidth="1"/>
    <col min="16160" max="16161" width="5.75" style="791" customWidth="1"/>
    <col min="16162" max="16163" width="9.125" style="791" customWidth="1"/>
    <col min="16164" max="16164" width="9.625" style="791" customWidth="1"/>
    <col min="16165" max="16165" width="9.125" style="791" customWidth="1"/>
    <col min="16166" max="16168" width="5.75" style="791" customWidth="1"/>
    <col min="16169" max="16169" width="6" style="791" customWidth="1"/>
    <col min="16170" max="16170" width="5.25" style="791" customWidth="1"/>
    <col min="16171" max="16171" width="2.25" style="791" customWidth="1"/>
    <col min="16172" max="16384" width="3.625" style="791"/>
  </cols>
  <sheetData>
    <row r="1" spans="2:42" ht="24" customHeight="1">
      <c r="B1" s="790" t="s">
        <v>335</v>
      </c>
      <c r="C1" s="790"/>
      <c r="I1" s="792" t="s">
        <v>336</v>
      </c>
      <c r="J1" s="792"/>
      <c r="K1" s="792"/>
      <c r="L1" s="792"/>
      <c r="M1" s="792"/>
      <c r="N1" s="792"/>
      <c r="O1" s="792"/>
      <c r="P1" s="792"/>
      <c r="Q1" s="792"/>
      <c r="R1" s="792"/>
      <c r="S1" s="792"/>
    </row>
    <row r="2" spans="2:42" ht="15" customHeight="1">
      <c r="B2" s="793"/>
      <c r="C2" s="794"/>
      <c r="D2" s="14" t="s">
        <v>337</v>
      </c>
      <c r="E2" s="15"/>
      <c r="F2" s="15"/>
      <c r="G2" s="15"/>
      <c r="H2" s="15"/>
      <c r="I2" s="16"/>
      <c r="J2" s="795" t="s">
        <v>338</v>
      </c>
      <c r="K2" s="795"/>
      <c r="L2" s="795"/>
      <c r="M2" s="795"/>
      <c r="N2" s="795"/>
      <c r="O2" s="795"/>
      <c r="P2" s="795"/>
      <c r="Q2" s="14" t="s">
        <v>339</v>
      </c>
      <c r="R2" s="15"/>
      <c r="S2" s="15"/>
      <c r="T2" s="15"/>
      <c r="U2" s="796" t="s">
        <v>340</v>
      </c>
      <c r="V2" s="797" t="s">
        <v>341</v>
      </c>
      <c r="W2" s="15"/>
      <c r="X2" s="15"/>
      <c r="Y2" s="16"/>
      <c r="Z2" s="798"/>
      <c r="AA2" s="14" t="s">
        <v>342</v>
      </c>
      <c r="AB2" s="15"/>
      <c r="AC2" s="15"/>
      <c r="AD2" s="16"/>
      <c r="AE2" s="14" t="s">
        <v>343</v>
      </c>
      <c r="AF2" s="15"/>
      <c r="AG2" s="16"/>
      <c r="AH2" s="14" t="s">
        <v>344</v>
      </c>
      <c r="AI2" s="15"/>
      <c r="AJ2" s="15"/>
      <c r="AK2" s="15"/>
      <c r="AL2" s="15"/>
      <c r="AM2" s="15"/>
      <c r="AN2" s="15"/>
      <c r="AO2" s="10"/>
      <c r="AP2" s="16"/>
    </row>
    <row r="3" spans="2:42" ht="15" customHeight="1">
      <c r="B3" s="799"/>
      <c r="C3" s="800"/>
      <c r="D3" s="801" t="s">
        <v>46</v>
      </c>
      <c r="E3" s="802" t="s">
        <v>345</v>
      </c>
      <c r="F3" s="802" t="s">
        <v>346</v>
      </c>
      <c r="G3" s="802" t="s">
        <v>347</v>
      </c>
      <c r="H3" s="802" t="s">
        <v>348</v>
      </c>
      <c r="I3" s="803" t="s">
        <v>22</v>
      </c>
      <c r="J3" s="804" t="s">
        <v>46</v>
      </c>
      <c r="K3" s="23" t="s">
        <v>349</v>
      </c>
      <c r="L3" s="23"/>
      <c r="M3" s="23"/>
      <c r="N3" s="23" t="s">
        <v>350</v>
      </c>
      <c r="O3" s="23"/>
      <c r="P3" s="26"/>
      <c r="Q3" s="805" t="s">
        <v>46</v>
      </c>
      <c r="R3" s="802" t="s">
        <v>351</v>
      </c>
      <c r="S3" s="802" t="s">
        <v>352</v>
      </c>
      <c r="T3" s="802" t="s">
        <v>353</v>
      </c>
      <c r="U3" s="803"/>
      <c r="V3" s="806" t="s">
        <v>46</v>
      </c>
      <c r="W3" s="802" t="s">
        <v>199</v>
      </c>
      <c r="X3" s="802" t="s">
        <v>25</v>
      </c>
      <c r="Y3" s="803" t="s">
        <v>22</v>
      </c>
      <c r="Z3" s="807"/>
      <c r="AA3" s="805" t="s">
        <v>46</v>
      </c>
      <c r="AB3" s="802" t="s">
        <v>199</v>
      </c>
      <c r="AC3" s="802" t="s">
        <v>25</v>
      </c>
      <c r="AD3" s="803" t="s">
        <v>22</v>
      </c>
      <c r="AE3" s="27" t="s">
        <v>354</v>
      </c>
      <c r="AF3" s="23"/>
      <c r="AG3" s="803" t="s">
        <v>355</v>
      </c>
      <c r="AH3" s="808" t="s">
        <v>133</v>
      </c>
      <c r="AI3" s="23" t="s">
        <v>356</v>
      </c>
      <c r="AJ3" s="23"/>
      <c r="AK3" s="23"/>
      <c r="AL3" s="802" t="s">
        <v>346</v>
      </c>
      <c r="AM3" s="802" t="s">
        <v>347</v>
      </c>
      <c r="AN3" s="802" t="s">
        <v>348</v>
      </c>
      <c r="AO3" s="809" t="s">
        <v>22</v>
      </c>
      <c r="AP3" s="803" t="s">
        <v>357</v>
      </c>
    </row>
    <row r="4" spans="2:42" ht="48" customHeight="1">
      <c r="B4" s="810"/>
      <c r="C4" s="811"/>
      <c r="D4" s="812"/>
      <c r="E4" s="813"/>
      <c r="F4" s="813"/>
      <c r="G4" s="813"/>
      <c r="H4" s="813"/>
      <c r="I4" s="814"/>
      <c r="J4" s="815"/>
      <c r="K4" s="816" t="s">
        <v>358</v>
      </c>
      <c r="L4" s="816" t="s">
        <v>359</v>
      </c>
      <c r="M4" s="816" t="s">
        <v>360</v>
      </c>
      <c r="N4" s="816" t="s">
        <v>358</v>
      </c>
      <c r="O4" s="816" t="s">
        <v>359</v>
      </c>
      <c r="P4" s="817" t="s">
        <v>360</v>
      </c>
      <c r="Q4" s="818"/>
      <c r="R4" s="813"/>
      <c r="S4" s="813"/>
      <c r="T4" s="813"/>
      <c r="U4" s="814"/>
      <c r="V4" s="819"/>
      <c r="W4" s="813"/>
      <c r="X4" s="813"/>
      <c r="Y4" s="814"/>
      <c r="Z4" s="807"/>
      <c r="AA4" s="818"/>
      <c r="AB4" s="813"/>
      <c r="AC4" s="813"/>
      <c r="AD4" s="814"/>
      <c r="AE4" s="820" t="s">
        <v>361</v>
      </c>
      <c r="AF4" s="821" t="s">
        <v>362</v>
      </c>
      <c r="AG4" s="814"/>
      <c r="AH4" s="822"/>
      <c r="AI4" s="823" t="s">
        <v>46</v>
      </c>
      <c r="AJ4" s="816" t="s">
        <v>345</v>
      </c>
      <c r="AK4" s="816" t="s">
        <v>363</v>
      </c>
      <c r="AL4" s="813"/>
      <c r="AM4" s="813"/>
      <c r="AN4" s="813"/>
      <c r="AO4" s="824"/>
      <c r="AP4" s="814"/>
    </row>
    <row r="5" spans="2:42" ht="25.9" customHeight="1">
      <c r="B5" s="825" t="s">
        <v>277</v>
      </c>
      <c r="C5" s="826"/>
      <c r="D5" s="827">
        <f t="shared" ref="D5:D17" si="0">SUM(E5:I5)</f>
        <v>31</v>
      </c>
      <c r="E5" s="828">
        <v>22</v>
      </c>
      <c r="F5" s="828">
        <v>0</v>
      </c>
      <c r="G5" s="828">
        <v>2</v>
      </c>
      <c r="H5" s="828">
        <v>0</v>
      </c>
      <c r="I5" s="829">
        <v>7</v>
      </c>
      <c r="J5" s="830">
        <f t="shared" ref="J5:J13" si="1">SUM(K5:P5)</f>
        <v>27</v>
      </c>
      <c r="K5" s="828">
        <v>8</v>
      </c>
      <c r="L5" s="828">
        <v>2</v>
      </c>
      <c r="M5" s="828">
        <v>7</v>
      </c>
      <c r="N5" s="828">
        <v>4</v>
      </c>
      <c r="O5" s="828">
        <v>1</v>
      </c>
      <c r="P5" s="831">
        <v>5</v>
      </c>
      <c r="Q5" s="827">
        <f t="shared" ref="Q5:Q16" si="2">SUM(R5:T5)</f>
        <v>21</v>
      </c>
      <c r="R5" s="828">
        <v>7</v>
      </c>
      <c r="S5" s="828">
        <v>0</v>
      </c>
      <c r="T5" s="828">
        <v>14</v>
      </c>
      <c r="U5" s="829">
        <v>38</v>
      </c>
      <c r="V5" s="830">
        <f t="shared" ref="V5:V16" si="3">SUM(W5:Y5)</f>
        <v>3</v>
      </c>
      <c r="W5" s="828">
        <v>0</v>
      </c>
      <c r="X5" s="828">
        <v>0</v>
      </c>
      <c r="Y5" s="829">
        <v>3</v>
      </c>
      <c r="Z5" s="719"/>
      <c r="AA5" s="827">
        <f>SUM(AB5:AD5)</f>
        <v>2</v>
      </c>
      <c r="AB5" s="828">
        <v>0</v>
      </c>
      <c r="AC5" s="828">
        <v>0</v>
      </c>
      <c r="AD5" s="831">
        <v>2</v>
      </c>
      <c r="AE5" s="832">
        <v>1322</v>
      </c>
      <c r="AF5" s="828">
        <v>258</v>
      </c>
      <c r="AG5" s="833">
        <v>0</v>
      </c>
      <c r="AH5" s="834">
        <f>SUM(AJ5:AP5)</f>
        <v>58729</v>
      </c>
      <c r="AI5" s="835">
        <v>58477</v>
      </c>
      <c r="AJ5" s="836">
        <v>48882</v>
      </c>
      <c r="AK5" s="836">
        <v>9595</v>
      </c>
      <c r="AL5" s="836">
        <v>0</v>
      </c>
      <c r="AM5" s="836">
        <v>243</v>
      </c>
      <c r="AN5" s="836">
        <v>0</v>
      </c>
      <c r="AO5" s="837">
        <v>9</v>
      </c>
      <c r="AP5" s="838">
        <v>0</v>
      </c>
    </row>
    <row r="6" spans="2:42" ht="25.9" customHeight="1">
      <c r="B6" s="839" t="s">
        <v>278</v>
      </c>
      <c r="C6" s="840"/>
      <c r="D6" s="841">
        <f t="shared" si="0"/>
        <v>52</v>
      </c>
      <c r="E6" s="842">
        <v>27</v>
      </c>
      <c r="F6" s="842">
        <v>4</v>
      </c>
      <c r="G6" s="842">
        <v>5</v>
      </c>
      <c r="H6" s="842">
        <v>0</v>
      </c>
      <c r="I6" s="843">
        <v>16</v>
      </c>
      <c r="J6" s="844">
        <f t="shared" si="1"/>
        <v>33</v>
      </c>
      <c r="K6" s="842">
        <v>9</v>
      </c>
      <c r="L6" s="842">
        <v>2</v>
      </c>
      <c r="M6" s="842">
        <v>11</v>
      </c>
      <c r="N6" s="842">
        <v>5</v>
      </c>
      <c r="O6" s="842">
        <v>1</v>
      </c>
      <c r="P6" s="845">
        <v>5</v>
      </c>
      <c r="Q6" s="841">
        <f t="shared" si="2"/>
        <v>25</v>
      </c>
      <c r="R6" s="842">
        <v>5</v>
      </c>
      <c r="S6" s="842">
        <v>3</v>
      </c>
      <c r="T6" s="842">
        <v>17</v>
      </c>
      <c r="U6" s="843">
        <v>46</v>
      </c>
      <c r="V6" s="844">
        <f t="shared" si="3"/>
        <v>3</v>
      </c>
      <c r="W6" s="842">
        <v>0</v>
      </c>
      <c r="X6" s="842">
        <v>0</v>
      </c>
      <c r="Y6" s="843">
        <v>3</v>
      </c>
      <c r="Z6" s="719"/>
      <c r="AA6" s="841">
        <f t="shared" ref="AA6:AA17" si="4">SUM(AB6:AD6)</f>
        <v>6</v>
      </c>
      <c r="AB6" s="842">
        <v>0</v>
      </c>
      <c r="AC6" s="842">
        <v>0</v>
      </c>
      <c r="AD6" s="845">
        <v>6</v>
      </c>
      <c r="AE6" s="846">
        <v>3079</v>
      </c>
      <c r="AF6" s="842">
        <v>36</v>
      </c>
      <c r="AG6" s="847">
        <v>6</v>
      </c>
      <c r="AH6" s="848">
        <f>SUM(AJ6:AP6)</f>
        <v>286580</v>
      </c>
      <c r="AI6" s="849">
        <v>284413</v>
      </c>
      <c r="AJ6" s="849">
        <v>252044</v>
      </c>
      <c r="AK6" s="849">
        <v>32369</v>
      </c>
      <c r="AL6" s="849">
        <v>0</v>
      </c>
      <c r="AM6" s="849">
        <v>2146</v>
      </c>
      <c r="AN6" s="849">
        <v>0</v>
      </c>
      <c r="AO6" s="850">
        <v>21</v>
      </c>
      <c r="AP6" s="851">
        <v>0</v>
      </c>
    </row>
    <row r="7" spans="2:42" ht="25.9" customHeight="1">
      <c r="B7" s="839" t="s">
        <v>279</v>
      </c>
      <c r="C7" s="840"/>
      <c r="D7" s="841">
        <f t="shared" si="0"/>
        <v>27</v>
      </c>
      <c r="E7" s="842">
        <v>12</v>
      </c>
      <c r="F7" s="842">
        <v>2</v>
      </c>
      <c r="G7" s="842">
        <v>2</v>
      </c>
      <c r="H7" s="842">
        <v>0</v>
      </c>
      <c r="I7" s="843">
        <v>11</v>
      </c>
      <c r="J7" s="844">
        <f t="shared" si="1"/>
        <v>23</v>
      </c>
      <c r="K7" s="842">
        <v>6</v>
      </c>
      <c r="L7" s="842">
        <v>0</v>
      </c>
      <c r="M7" s="842">
        <v>2</v>
      </c>
      <c r="N7" s="842">
        <v>6</v>
      </c>
      <c r="O7" s="842">
        <v>1</v>
      </c>
      <c r="P7" s="845">
        <v>8</v>
      </c>
      <c r="Q7" s="841">
        <f t="shared" si="2"/>
        <v>18</v>
      </c>
      <c r="R7" s="842">
        <v>10</v>
      </c>
      <c r="S7" s="842">
        <v>0</v>
      </c>
      <c r="T7" s="842">
        <v>8</v>
      </c>
      <c r="U7" s="843">
        <v>34</v>
      </c>
      <c r="V7" s="844">
        <f t="shared" si="3"/>
        <v>2</v>
      </c>
      <c r="W7" s="842">
        <v>0</v>
      </c>
      <c r="X7" s="842">
        <v>0</v>
      </c>
      <c r="Y7" s="843">
        <v>2</v>
      </c>
      <c r="Z7" s="719"/>
      <c r="AA7" s="841">
        <f t="shared" si="4"/>
        <v>2</v>
      </c>
      <c r="AB7" s="842">
        <v>0</v>
      </c>
      <c r="AC7" s="842">
        <v>1</v>
      </c>
      <c r="AD7" s="845">
        <v>1</v>
      </c>
      <c r="AE7" s="846">
        <v>1320</v>
      </c>
      <c r="AF7" s="842">
        <v>111</v>
      </c>
      <c r="AG7" s="847">
        <v>93</v>
      </c>
      <c r="AH7" s="848">
        <f t="shared" ref="AH7:AH16" si="5">SUM(AJ7:AP7)</f>
        <v>42500</v>
      </c>
      <c r="AI7" s="849">
        <v>37832</v>
      </c>
      <c r="AJ7" s="849">
        <v>33944</v>
      </c>
      <c r="AK7" s="849">
        <v>3888</v>
      </c>
      <c r="AL7" s="849">
        <v>0</v>
      </c>
      <c r="AM7" s="849">
        <v>461</v>
      </c>
      <c r="AN7" s="849">
        <v>0</v>
      </c>
      <c r="AO7" s="850">
        <v>4207</v>
      </c>
      <c r="AP7" s="851">
        <v>0</v>
      </c>
    </row>
    <row r="8" spans="2:42" ht="25.9" customHeight="1">
      <c r="B8" s="839" t="s">
        <v>280</v>
      </c>
      <c r="C8" s="840"/>
      <c r="D8" s="841">
        <f t="shared" si="0"/>
        <v>15</v>
      </c>
      <c r="E8" s="842">
        <v>4</v>
      </c>
      <c r="F8" s="842">
        <v>0</v>
      </c>
      <c r="G8" s="842">
        <v>3</v>
      </c>
      <c r="H8" s="842">
        <v>0</v>
      </c>
      <c r="I8" s="843">
        <v>8</v>
      </c>
      <c r="J8" s="844">
        <f t="shared" si="1"/>
        <v>1</v>
      </c>
      <c r="K8" s="842">
        <v>1</v>
      </c>
      <c r="L8" s="842"/>
      <c r="M8" s="842"/>
      <c r="N8" s="842"/>
      <c r="O8" s="842"/>
      <c r="P8" s="845"/>
      <c r="Q8" s="841">
        <f t="shared" si="2"/>
        <v>6</v>
      </c>
      <c r="R8" s="842">
        <v>1</v>
      </c>
      <c r="S8" s="842">
        <v>0</v>
      </c>
      <c r="T8" s="842">
        <v>5</v>
      </c>
      <c r="U8" s="843">
        <v>15</v>
      </c>
      <c r="V8" s="844">
        <f t="shared" si="3"/>
        <v>1</v>
      </c>
      <c r="W8" s="842">
        <v>0</v>
      </c>
      <c r="X8" s="842">
        <v>0</v>
      </c>
      <c r="Y8" s="843">
        <v>1</v>
      </c>
      <c r="Z8" s="719"/>
      <c r="AA8" s="841">
        <f t="shared" si="4"/>
        <v>1</v>
      </c>
      <c r="AB8" s="842">
        <v>0</v>
      </c>
      <c r="AC8" s="842">
        <v>0</v>
      </c>
      <c r="AD8" s="845">
        <v>1</v>
      </c>
      <c r="AE8" s="846">
        <v>176</v>
      </c>
      <c r="AF8" s="842">
        <v>0</v>
      </c>
      <c r="AG8" s="847">
        <v>0</v>
      </c>
      <c r="AH8" s="848">
        <f t="shared" si="5"/>
        <v>4459</v>
      </c>
      <c r="AI8" s="849">
        <v>2353</v>
      </c>
      <c r="AJ8" s="849">
        <v>2332</v>
      </c>
      <c r="AK8" s="849">
        <v>21</v>
      </c>
      <c r="AL8" s="849">
        <v>0</v>
      </c>
      <c r="AM8" s="849">
        <v>474</v>
      </c>
      <c r="AN8" s="849">
        <v>0</v>
      </c>
      <c r="AO8" s="850">
        <v>1632</v>
      </c>
      <c r="AP8" s="851">
        <v>0</v>
      </c>
    </row>
    <row r="9" spans="2:42" ht="25.9" customHeight="1">
      <c r="B9" s="839" t="s">
        <v>281</v>
      </c>
      <c r="C9" s="840"/>
      <c r="D9" s="841">
        <f t="shared" si="0"/>
        <v>16</v>
      </c>
      <c r="E9" s="842">
        <v>8</v>
      </c>
      <c r="F9" s="842">
        <v>0</v>
      </c>
      <c r="G9" s="842">
        <v>1</v>
      </c>
      <c r="H9" s="842">
        <v>0</v>
      </c>
      <c r="I9" s="843">
        <v>7</v>
      </c>
      <c r="J9" s="844">
        <f t="shared" si="1"/>
        <v>13</v>
      </c>
      <c r="K9" s="842">
        <v>4</v>
      </c>
      <c r="L9" s="842"/>
      <c r="M9" s="842">
        <v>2</v>
      </c>
      <c r="N9" s="842">
        <v>4</v>
      </c>
      <c r="O9" s="842">
        <v>0</v>
      </c>
      <c r="P9" s="845">
        <v>3</v>
      </c>
      <c r="Q9" s="841">
        <f t="shared" si="2"/>
        <v>4</v>
      </c>
      <c r="R9" s="842">
        <v>2</v>
      </c>
      <c r="S9" s="842">
        <v>0</v>
      </c>
      <c r="T9" s="842">
        <v>2</v>
      </c>
      <c r="U9" s="843">
        <v>11</v>
      </c>
      <c r="V9" s="844">
        <f t="shared" si="3"/>
        <v>1</v>
      </c>
      <c r="W9" s="842">
        <v>0</v>
      </c>
      <c r="X9" s="842">
        <v>0</v>
      </c>
      <c r="Y9" s="843">
        <v>1</v>
      </c>
      <c r="Z9" s="719"/>
      <c r="AA9" s="841">
        <f t="shared" si="4"/>
        <v>1</v>
      </c>
      <c r="AB9" s="842">
        <v>0</v>
      </c>
      <c r="AC9" s="842">
        <v>0</v>
      </c>
      <c r="AD9" s="845">
        <v>1</v>
      </c>
      <c r="AE9" s="846">
        <v>353</v>
      </c>
      <c r="AF9" s="842">
        <v>113</v>
      </c>
      <c r="AG9" s="847">
        <v>0</v>
      </c>
      <c r="AH9" s="848">
        <f t="shared" si="5"/>
        <v>41752</v>
      </c>
      <c r="AI9" s="849">
        <v>41155</v>
      </c>
      <c r="AJ9" s="849">
        <v>29491</v>
      </c>
      <c r="AK9" s="849">
        <v>11664</v>
      </c>
      <c r="AL9" s="849">
        <v>0</v>
      </c>
      <c r="AM9" s="849">
        <v>177</v>
      </c>
      <c r="AN9" s="849">
        <v>0</v>
      </c>
      <c r="AO9" s="850">
        <v>420</v>
      </c>
      <c r="AP9" s="851">
        <v>0</v>
      </c>
    </row>
    <row r="10" spans="2:42" ht="25.9" customHeight="1">
      <c r="B10" s="839" t="s">
        <v>282</v>
      </c>
      <c r="C10" s="840"/>
      <c r="D10" s="841">
        <f t="shared" si="0"/>
        <v>16</v>
      </c>
      <c r="E10" s="842">
        <v>9</v>
      </c>
      <c r="F10" s="842">
        <v>1</v>
      </c>
      <c r="G10" s="842">
        <v>2</v>
      </c>
      <c r="H10" s="842">
        <v>1</v>
      </c>
      <c r="I10" s="843">
        <v>3</v>
      </c>
      <c r="J10" s="844">
        <f t="shared" si="1"/>
        <v>12</v>
      </c>
      <c r="K10" s="842">
        <v>3</v>
      </c>
      <c r="L10" s="842"/>
      <c r="M10" s="842">
        <v>1</v>
      </c>
      <c r="N10" s="842">
        <v>2</v>
      </c>
      <c r="O10" s="842">
        <v>2</v>
      </c>
      <c r="P10" s="845">
        <v>4</v>
      </c>
      <c r="Q10" s="841">
        <f t="shared" si="2"/>
        <v>9</v>
      </c>
      <c r="R10" s="842">
        <v>2</v>
      </c>
      <c r="S10" s="842">
        <v>1</v>
      </c>
      <c r="T10" s="842">
        <v>6</v>
      </c>
      <c r="U10" s="843">
        <v>20</v>
      </c>
      <c r="V10" s="844">
        <f t="shared" si="3"/>
        <v>1</v>
      </c>
      <c r="W10" s="842">
        <v>0</v>
      </c>
      <c r="X10" s="842">
        <v>0</v>
      </c>
      <c r="Y10" s="843">
        <v>1</v>
      </c>
      <c r="Z10" s="719"/>
      <c r="AA10" s="841">
        <f t="shared" si="4"/>
        <v>5</v>
      </c>
      <c r="AB10" s="842">
        <v>1</v>
      </c>
      <c r="AC10" s="842">
        <v>0</v>
      </c>
      <c r="AD10" s="845">
        <v>4</v>
      </c>
      <c r="AE10" s="846">
        <v>302</v>
      </c>
      <c r="AF10" s="842">
        <v>40</v>
      </c>
      <c r="AG10" s="847">
        <v>2</v>
      </c>
      <c r="AH10" s="848">
        <f t="shared" si="5"/>
        <v>90136</v>
      </c>
      <c r="AI10" s="849">
        <v>8639</v>
      </c>
      <c r="AJ10" s="849">
        <v>7063</v>
      </c>
      <c r="AK10" s="849">
        <v>1576</v>
      </c>
      <c r="AL10" s="849">
        <v>0</v>
      </c>
      <c r="AM10" s="849">
        <v>153</v>
      </c>
      <c r="AN10" s="849">
        <v>81153</v>
      </c>
      <c r="AO10" s="850">
        <v>191</v>
      </c>
      <c r="AP10" s="851">
        <v>0</v>
      </c>
    </row>
    <row r="11" spans="2:42" ht="25.9" customHeight="1">
      <c r="B11" s="839" t="s">
        <v>283</v>
      </c>
      <c r="C11" s="840"/>
      <c r="D11" s="841">
        <f t="shared" si="0"/>
        <v>27</v>
      </c>
      <c r="E11" s="842">
        <v>15</v>
      </c>
      <c r="F11" s="842">
        <v>0</v>
      </c>
      <c r="G11" s="842">
        <v>4</v>
      </c>
      <c r="H11" s="842">
        <v>1</v>
      </c>
      <c r="I11" s="843">
        <v>7</v>
      </c>
      <c r="J11" s="844">
        <f t="shared" si="1"/>
        <v>14</v>
      </c>
      <c r="K11" s="842">
        <v>2</v>
      </c>
      <c r="L11" s="842">
        <v>1</v>
      </c>
      <c r="M11" s="842">
        <v>7</v>
      </c>
      <c r="N11" s="842">
        <v>2</v>
      </c>
      <c r="O11" s="842">
        <v>0</v>
      </c>
      <c r="P11" s="845">
        <v>2</v>
      </c>
      <c r="Q11" s="841">
        <f t="shared" si="2"/>
        <v>10</v>
      </c>
      <c r="R11" s="842">
        <v>2</v>
      </c>
      <c r="S11" s="842">
        <v>1</v>
      </c>
      <c r="T11" s="842">
        <v>7</v>
      </c>
      <c r="U11" s="843">
        <v>20</v>
      </c>
      <c r="V11" s="844">
        <f t="shared" si="3"/>
        <v>4</v>
      </c>
      <c r="W11" s="842">
        <v>0</v>
      </c>
      <c r="X11" s="842">
        <v>0</v>
      </c>
      <c r="Y11" s="843">
        <v>4</v>
      </c>
      <c r="Z11" s="719"/>
      <c r="AA11" s="841">
        <f t="shared" si="4"/>
        <v>5</v>
      </c>
      <c r="AB11" s="842">
        <v>0</v>
      </c>
      <c r="AC11" s="842">
        <v>1</v>
      </c>
      <c r="AD11" s="845">
        <v>4</v>
      </c>
      <c r="AE11" s="846">
        <v>823</v>
      </c>
      <c r="AF11" s="842">
        <v>648</v>
      </c>
      <c r="AG11" s="847">
        <v>0</v>
      </c>
      <c r="AH11" s="848">
        <f t="shared" si="5"/>
        <v>30226</v>
      </c>
      <c r="AI11" s="849">
        <v>21687</v>
      </c>
      <c r="AJ11" s="849">
        <v>14790</v>
      </c>
      <c r="AK11" s="849">
        <v>6897</v>
      </c>
      <c r="AL11" s="849">
        <v>0</v>
      </c>
      <c r="AM11" s="849">
        <v>756</v>
      </c>
      <c r="AN11" s="849">
        <v>126</v>
      </c>
      <c r="AO11" s="850">
        <v>7657</v>
      </c>
      <c r="AP11" s="851">
        <v>0</v>
      </c>
    </row>
    <row r="12" spans="2:42" ht="25.9" customHeight="1">
      <c r="B12" s="839" t="s">
        <v>284</v>
      </c>
      <c r="C12" s="840"/>
      <c r="D12" s="841">
        <f t="shared" si="0"/>
        <v>17</v>
      </c>
      <c r="E12" s="842">
        <v>8</v>
      </c>
      <c r="F12" s="842">
        <v>0</v>
      </c>
      <c r="G12" s="842">
        <v>0</v>
      </c>
      <c r="H12" s="842">
        <v>0</v>
      </c>
      <c r="I12" s="843">
        <v>9</v>
      </c>
      <c r="J12" s="844">
        <f t="shared" si="1"/>
        <v>8</v>
      </c>
      <c r="K12" s="842">
        <v>3</v>
      </c>
      <c r="L12" s="842">
        <v>1</v>
      </c>
      <c r="M12" s="842">
        <v>2</v>
      </c>
      <c r="N12" s="842">
        <v>0</v>
      </c>
      <c r="O12" s="842">
        <v>0</v>
      </c>
      <c r="P12" s="845">
        <v>2</v>
      </c>
      <c r="Q12" s="841">
        <f t="shared" si="2"/>
        <v>5</v>
      </c>
      <c r="R12" s="842">
        <v>3</v>
      </c>
      <c r="S12" s="842">
        <v>0</v>
      </c>
      <c r="T12" s="842">
        <v>2</v>
      </c>
      <c r="U12" s="843">
        <v>13</v>
      </c>
      <c r="V12" s="844">
        <f t="shared" si="3"/>
        <v>1</v>
      </c>
      <c r="W12" s="842">
        <v>0</v>
      </c>
      <c r="X12" s="842">
        <v>0</v>
      </c>
      <c r="Y12" s="843">
        <v>1</v>
      </c>
      <c r="Z12" s="719"/>
      <c r="AA12" s="841">
        <f t="shared" si="4"/>
        <v>2</v>
      </c>
      <c r="AB12" s="842">
        <v>0</v>
      </c>
      <c r="AC12" s="842">
        <v>0</v>
      </c>
      <c r="AD12" s="845">
        <v>2</v>
      </c>
      <c r="AE12" s="846">
        <v>246</v>
      </c>
      <c r="AF12" s="842">
        <v>29</v>
      </c>
      <c r="AG12" s="847">
        <v>0</v>
      </c>
      <c r="AH12" s="848">
        <f>SUM(AJ12:AP12)</f>
        <v>13909</v>
      </c>
      <c r="AI12" s="849">
        <v>13883</v>
      </c>
      <c r="AJ12" s="849">
        <v>12000</v>
      </c>
      <c r="AK12" s="849">
        <v>1883</v>
      </c>
      <c r="AL12" s="849">
        <v>0</v>
      </c>
      <c r="AM12" s="849">
        <v>0</v>
      </c>
      <c r="AN12" s="849">
        <v>0</v>
      </c>
      <c r="AO12" s="850">
        <v>26</v>
      </c>
      <c r="AP12" s="851">
        <v>0</v>
      </c>
    </row>
    <row r="13" spans="2:42" ht="25.9" customHeight="1">
      <c r="B13" s="839" t="s">
        <v>285</v>
      </c>
      <c r="C13" s="840"/>
      <c r="D13" s="841">
        <f t="shared" si="0"/>
        <v>24</v>
      </c>
      <c r="E13" s="842">
        <v>13</v>
      </c>
      <c r="F13" s="842">
        <v>1</v>
      </c>
      <c r="G13" s="842">
        <v>2</v>
      </c>
      <c r="H13" s="842">
        <v>0</v>
      </c>
      <c r="I13" s="843">
        <v>8</v>
      </c>
      <c r="J13" s="844">
        <f t="shared" si="1"/>
        <v>15</v>
      </c>
      <c r="K13" s="842">
        <v>4</v>
      </c>
      <c r="L13" s="842"/>
      <c r="M13" s="842">
        <v>3</v>
      </c>
      <c r="N13" s="842">
        <v>1</v>
      </c>
      <c r="O13" s="842">
        <v>0</v>
      </c>
      <c r="P13" s="845">
        <v>7</v>
      </c>
      <c r="Q13" s="841">
        <f t="shared" si="2"/>
        <v>13</v>
      </c>
      <c r="R13" s="842">
        <v>4</v>
      </c>
      <c r="S13" s="842">
        <v>1</v>
      </c>
      <c r="T13" s="842">
        <v>8</v>
      </c>
      <c r="U13" s="843">
        <v>22</v>
      </c>
      <c r="V13" s="844">
        <f t="shared" si="3"/>
        <v>0</v>
      </c>
      <c r="W13" s="842">
        <v>0</v>
      </c>
      <c r="X13" s="842">
        <v>0</v>
      </c>
      <c r="Y13" s="843">
        <v>0</v>
      </c>
      <c r="Z13" s="719"/>
      <c r="AA13" s="841">
        <f t="shared" si="4"/>
        <v>5</v>
      </c>
      <c r="AB13" s="842">
        <v>0</v>
      </c>
      <c r="AC13" s="842">
        <v>0</v>
      </c>
      <c r="AD13" s="845">
        <v>5</v>
      </c>
      <c r="AE13" s="846">
        <v>574</v>
      </c>
      <c r="AF13" s="842">
        <v>246</v>
      </c>
      <c r="AG13" s="847">
        <v>13</v>
      </c>
      <c r="AH13" s="848">
        <f t="shared" si="5"/>
        <v>31227</v>
      </c>
      <c r="AI13" s="849">
        <v>29922</v>
      </c>
      <c r="AJ13" s="849">
        <v>24634</v>
      </c>
      <c r="AK13" s="849">
        <v>5288</v>
      </c>
      <c r="AL13" s="849">
        <v>0</v>
      </c>
      <c r="AM13" s="849">
        <v>1098</v>
      </c>
      <c r="AN13" s="849">
        <v>0</v>
      </c>
      <c r="AO13" s="850">
        <v>207</v>
      </c>
      <c r="AP13" s="851">
        <v>0</v>
      </c>
    </row>
    <row r="14" spans="2:42" ht="25.9" customHeight="1">
      <c r="B14" s="839" t="s">
        <v>286</v>
      </c>
      <c r="C14" s="840"/>
      <c r="D14" s="841">
        <f t="shared" si="0"/>
        <v>32</v>
      </c>
      <c r="E14" s="842">
        <v>15</v>
      </c>
      <c r="F14" s="842">
        <v>3</v>
      </c>
      <c r="G14" s="842">
        <v>6</v>
      </c>
      <c r="H14" s="842">
        <v>0</v>
      </c>
      <c r="I14" s="843">
        <v>8</v>
      </c>
      <c r="J14" s="844">
        <f>SUM(K14:P14)</f>
        <v>20</v>
      </c>
      <c r="K14" s="842">
        <v>8</v>
      </c>
      <c r="L14" s="842"/>
      <c r="M14" s="842">
        <v>4</v>
      </c>
      <c r="N14" s="842">
        <v>2</v>
      </c>
      <c r="O14" s="842">
        <v>0</v>
      </c>
      <c r="P14" s="845">
        <v>6</v>
      </c>
      <c r="Q14" s="841">
        <f t="shared" si="2"/>
        <v>10</v>
      </c>
      <c r="R14" s="842">
        <v>3</v>
      </c>
      <c r="S14" s="842">
        <v>0</v>
      </c>
      <c r="T14" s="842">
        <v>7</v>
      </c>
      <c r="U14" s="843">
        <v>27</v>
      </c>
      <c r="V14" s="844">
        <f t="shared" si="3"/>
        <v>0</v>
      </c>
      <c r="W14" s="842">
        <v>0</v>
      </c>
      <c r="X14" s="842">
        <v>0</v>
      </c>
      <c r="Y14" s="843">
        <v>0</v>
      </c>
      <c r="Z14" s="719"/>
      <c r="AA14" s="841">
        <f t="shared" si="4"/>
        <v>2</v>
      </c>
      <c r="AB14" s="842">
        <v>1</v>
      </c>
      <c r="AC14" s="842">
        <v>0</v>
      </c>
      <c r="AD14" s="845">
        <v>1</v>
      </c>
      <c r="AE14" s="846">
        <v>547</v>
      </c>
      <c r="AF14" s="842">
        <v>29</v>
      </c>
      <c r="AG14" s="847">
        <v>6</v>
      </c>
      <c r="AH14" s="848">
        <f t="shared" si="5"/>
        <v>17258</v>
      </c>
      <c r="AI14" s="849">
        <v>14636</v>
      </c>
      <c r="AJ14" s="849">
        <v>12001</v>
      </c>
      <c r="AK14" s="849">
        <v>2635</v>
      </c>
      <c r="AL14" s="849">
        <v>32</v>
      </c>
      <c r="AM14" s="849">
        <v>2543</v>
      </c>
      <c r="AN14" s="849">
        <v>0</v>
      </c>
      <c r="AO14" s="850">
        <v>47</v>
      </c>
      <c r="AP14" s="851">
        <v>0</v>
      </c>
    </row>
    <row r="15" spans="2:42" ht="25.9" customHeight="1">
      <c r="B15" s="839" t="s">
        <v>287</v>
      </c>
      <c r="C15" s="840"/>
      <c r="D15" s="841">
        <f t="shared" si="0"/>
        <v>15</v>
      </c>
      <c r="E15" s="842">
        <v>8</v>
      </c>
      <c r="F15" s="842">
        <v>0</v>
      </c>
      <c r="G15" s="842">
        <v>3</v>
      </c>
      <c r="H15" s="842">
        <v>0</v>
      </c>
      <c r="I15" s="843">
        <v>4</v>
      </c>
      <c r="J15" s="844">
        <f>SUM(K15:P15)</f>
        <v>20</v>
      </c>
      <c r="K15" s="842">
        <v>4</v>
      </c>
      <c r="L15" s="842"/>
      <c r="M15" s="842">
        <v>1</v>
      </c>
      <c r="N15" s="842">
        <v>7</v>
      </c>
      <c r="O15" s="842">
        <v>1</v>
      </c>
      <c r="P15" s="845">
        <v>7</v>
      </c>
      <c r="Q15" s="841">
        <f t="shared" si="2"/>
        <v>14</v>
      </c>
      <c r="R15" s="842">
        <v>4</v>
      </c>
      <c r="S15" s="842">
        <v>1</v>
      </c>
      <c r="T15" s="842">
        <v>9</v>
      </c>
      <c r="U15" s="843">
        <v>39</v>
      </c>
      <c r="V15" s="844">
        <f t="shared" si="3"/>
        <v>0</v>
      </c>
      <c r="W15" s="842">
        <v>0</v>
      </c>
      <c r="X15" s="842">
        <v>0</v>
      </c>
      <c r="Y15" s="843">
        <v>0</v>
      </c>
      <c r="Z15" s="719"/>
      <c r="AA15" s="841">
        <f t="shared" si="4"/>
        <v>0</v>
      </c>
      <c r="AB15" s="842">
        <v>0</v>
      </c>
      <c r="AC15" s="842">
        <v>0</v>
      </c>
      <c r="AD15" s="845">
        <v>0</v>
      </c>
      <c r="AE15" s="846">
        <v>647</v>
      </c>
      <c r="AF15" s="842">
        <v>52</v>
      </c>
      <c r="AG15" s="847">
        <v>0</v>
      </c>
      <c r="AH15" s="848">
        <f t="shared" si="5"/>
        <v>17629</v>
      </c>
      <c r="AI15" s="849">
        <v>16657</v>
      </c>
      <c r="AJ15" s="849">
        <v>14592</v>
      </c>
      <c r="AK15" s="849">
        <v>2065</v>
      </c>
      <c r="AL15" s="849">
        <v>0</v>
      </c>
      <c r="AM15" s="849">
        <v>970</v>
      </c>
      <c r="AN15" s="849">
        <v>0</v>
      </c>
      <c r="AO15" s="850">
        <v>2</v>
      </c>
      <c r="AP15" s="851">
        <v>0</v>
      </c>
    </row>
    <row r="16" spans="2:42" ht="25.9" customHeight="1">
      <c r="B16" s="852" t="s">
        <v>288</v>
      </c>
      <c r="C16" s="853"/>
      <c r="D16" s="854">
        <f t="shared" si="0"/>
        <v>25</v>
      </c>
      <c r="E16" s="855">
        <v>16</v>
      </c>
      <c r="F16" s="855">
        <v>2</v>
      </c>
      <c r="G16" s="855">
        <v>2</v>
      </c>
      <c r="H16" s="855">
        <v>0</v>
      </c>
      <c r="I16" s="856">
        <v>5</v>
      </c>
      <c r="J16" s="857">
        <f>SUM(K16:P16)</f>
        <v>18</v>
      </c>
      <c r="K16" s="855">
        <v>5</v>
      </c>
      <c r="L16" s="855">
        <v>1</v>
      </c>
      <c r="M16" s="855">
        <v>7</v>
      </c>
      <c r="N16" s="855">
        <v>5</v>
      </c>
      <c r="O16" s="855">
        <v>0</v>
      </c>
      <c r="P16" s="858">
        <v>0</v>
      </c>
      <c r="Q16" s="854">
        <f t="shared" si="2"/>
        <v>13</v>
      </c>
      <c r="R16" s="855">
        <v>2</v>
      </c>
      <c r="S16" s="855">
        <v>1</v>
      </c>
      <c r="T16" s="855">
        <v>10</v>
      </c>
      <c r="U16" s="856">
        <v>32</v>
      </c>
      <c r="V16" s="857">
        <f t="shared" si="3"/>
        <v>0</v>
      </c>
      <c r="W16" s="855">
        <v>0</v>
      </c>
      <c r="X16" s="855">
        <v>0</v>
      </c>
      <c r="Y16" s="856">
        <v>0</v>
      </c>
      <c r="Z16" s="719"/>
      <c r="AA16" s="854">
        <f t="shared" si="4"/>
        <v>2</v>
      </c>
      <c r="AB16" s="855">
        <v>0</v>
      </c>
      <c r="AC16" s="855">
        <v>0</v>
      </c>
      <c r="AD16" s="858">
        <v>2</v>
      </c>
      <c r="AE16" s="859">
        <v>1250</v>
      </c>
      <c r="AF16" s="855">
        <v>15</v>
      </c>
      <c r="AG16" s="860">
        <v>34</v>
      </c>
      <c r="AH16" s="861">
        <f t="shared" si="5"/>
        <v>31544</v>
      </c>
      <c r="AI16" s="862">
        <v>30706</v>
      </c>
      <c r="AJ16" s="863">
        <v>25699</v>
      </c>
      <c r="AK16" s="863">
        <v>5007</v>
      </c>
      <c r="AL16" s="863">
        <v>165</v>
      </c>
      <c r="AM16" s="863">
        <v>638</v>
      </c>
      <c r="AN16" s="863">
        <v>0</v>
      </c>
      <c r="AO16" s="864">
        <v>35</v>
      </c>
      <c r="AP16" s="865">
        <v>0</v>
      </c>
    </row>
    <row r="17" spans="1:42" ht="25.9" customHeight="1" thickBot="1">
      <c r="B17" s="866" t="s">
        <v>364</v>
      </c>
      <c r="C17" s="867"/>
      <c r="D17" s="868">
        <f t="shared" si="0"/>
        <v>297</v>
      </c>
      <c r="E17" s="869">
        <f t="shared" ref="E17:Y17" si="6">SUM(E5:E16)</f>
        <v>157</v>
      </c>
      <c r="F17" s="869">
        <f t="shared" si="6"/>
        <v>13</v>
      </c>
      <c r="G17" s="869">
        <f t="shared" si="6"/>
        <v>32</v>
      </c>
      <c r="H17" s="869">
        <f t="shared" si="6"/>
        <v>2</v>
      </c>
      <c r="I17" s="870">
        <f t="shared" si="6"/>
        <v>93</v>
      </c>
      <c r="J17" s="871">
        <f>SUM(J5:J16)</f>
        <v>204</v>
      </c>
      <c r="K17" s="869">
        <f t="shared" si="6"/>
        <v>57</v>
      </c>
      <c r="L17" s="869">
        <f t="shared" si="6"/>
        <v>7</v>
      </c>
      <c r="M17" s="869">
        <f t="shared" si="6"/>
        <v>47</v>
      </c>
      <c r="N17" s="869">
        <f>SUM(N5:N16)</f>
        <v>38</v>
      </c>
      <c r="O17" s="869">
        <f t="shared" si="6"/>
        <v>6</v>
      </c>
      <c r="P17" s="871">
        <f t="shared" si="6"/>
        <v>49</v>
      </c>
      <c r="Q17" s="868">
        <f>SUM(Q5:Q16)</f>
        <v>148</v>
      </c>
      <c r="R17" s="869">
        <f>SUM(R5:R16)</f>
        <v>45</v>
      </c>
      <c r="S17" s="869">
        <f>SUM(S5:S16)</f>
        <v>8</v>
      </c>
      <c r="T17" s="869">
        <f>SUM(T5:T16)</f>
        <v>95</v>
      </c>
      <c r="U17" s="870">
        <f>SUM(U5:U16)</f>
        <v>317</v>
      </c>
      <c r="V17" s="871">
        <f t="shared" si="6"/>
        <v>16</v>
      </c>
      <c r="W17" s="869">
        <f t="shared" si="6"/>
        <v>0</v>
      </c>
      <c r="X17" s="869">
        <f t="shared" si="6"/>
        <v>0</v>
      </c>
      <c r="Y17" s="870">
        <f t="shared" si="6"/>
        <v>16</v>
      </c>
      <c r="Z17" s="719"/>
      <c r="AA17" s="868">
        <f t="shared" si="4"/>
        <v>33</v>
      </c>
      <c r="AB17" s="869">
        <f t="shared" ref="AB17:AP17" si="7">SUM(AB5:AB16)</f>
        <v>2</v>
      </c>
      <c r="AC17" s="869">
        <f t="shared" si="7"/>
        <v>2</v>
      </c>
      <c r="AD17" s="871">
        <f t="shared" si="7"/>
        <v>29</v>
      </c>
      <c r="AE17" s="872">
        <f t="shared" si="7"/>
        <v>10639</v>
      </c>
      <c r="AF17" s="873">
        <f t="shared" si="7"/>
        <v>1577</v>
      </c>
      <c r="AG17" s="874">
        <f t="shared" si="7"/>
        <v>154</v>
      </c>
      <c r="AH17" s="875">
        <f t="shared" si="7"/>
        <v>665949</v>
      </c>
      <c r="AI17" s="873">
        <f>SUM(AI5:AI16)</f>
        <v>560360</v>
      </c>
      <c r="AJ17" s="873">
        <f t="shared" si="7"/>
        <v>477472</v>
      </c>
      <c r="AK17" s="873">
        <f t="shared" si="7"/>
        <v>82888</v>
      </c>
      <c r="AL17" s="873">
        <f t="shared" si="7"/>
        <v>197</v>
      </c>
      <c r="AM17" s="873">
        <f t="shared" si="7"/>
        <v>9659</v>
      </c>
      <c r="AN17" s="873">
        <f t="shared" si="7"/>
        <v>81279</v>
      </c>
      <c r="AO17" s="875">
        <f t="shared" si="7"/>
        <v>14454</v>
      </c>
      <c r="AP17" s="876">
        <f t="shared" si="7"/>
        <v>0</v>
      </c>
    </row>
    <row r="18" spans="1:42" ht="25.9" customHeight="1" thickTop="1">
      <c r="B18" s="877" t="s">
        <v>300</v>
      </c>
      <c r="C18" s="878"/>
      <c r="D18" s="879">
        <v>319</v>
      </c>
      <c r="E18" s="880">
        <v>169</v>
      </c>
      <c r="F18" s="880">
        <v>18</v>
      </c>
      <c r="G18" s="880">
        <v>23</v>
      </c>
      <c r="H18" s="880">
        <v>2</v>
      </c>
      <c r="I18" s="881">
        <v>107</v>
      </c>
      <c r="J18" s="882">
        <v>170</v>
      </c>
      <c r="K18" s="880">
        <v>55</v>
      </c>
      <c r="L18" s="880">
        <v>16</v>
      </c>
      <c r="M18" s="880">
        <v>32</v>
      </c>
      <c r="N18" s="880">
        <v>29</v>
      </c>
      <c r="O18" s="880">
        <v>6</v>
      </c>
      <c r="P18" s="883">
        <v>32</v>
      </c>
      <c r="Q18" s="879">
        <v>140</v>
      </c>
      <c r="R18" s="880">
        <v>52</v>
      </c>
      <c r="S18" s="880">
        <v>10</v>
      </c>
      <c r="T18" s="880">
        <v>78</v>
      </c>
      <c r="U18" s="881">
        <v>288</v>
      </c>
      <c r="V18" s="882">
        <v>20</v>
      </c>
      <c r="W18" s="884">
        <v>0</v>
      </c>
      <c r="X18" s="884">
        <v>0</v>
      </c>
      <c r="Y18" s="885">
        <v>20</v>
      </c>
      <c r="Z18" s="719"/>
      <c r="AA18" s="879">
        <v>43</v>
      </c>
      <c r="AB18" s="884">
        <v>1</v>
      </c>
      <c r="AC18" s="884">
        <v>0</v>
      </c>
      <c r="AD18" s="886">
        <v>42</v>
      </c>
      <c r="AE18" s="887">
        <v>7186</v>
      </c>
      <c r="AF18" s="888">
        <v>850</v>
      </c>
      <c r="AG18" s="889">
        <v>161</v>
      </c>
      <c r="AH18" s="890">
        <v>431046</v>
      </c>
      <c r="AI18" s="888">
        <v>411184</v>
      </c>
      <c r="AJ18" s="888">
        <v>326245</v>
      </c>
      <c r="AK18" s="888">
        <v>84939</v>
      </c>
      <c r="AL18" s="888">
        <v>1672</v>
      </c>
      <c r="AM18" s="888">
        <v>8339</v>
      </c>
      <c r="AN18" s="888">
        <v>900</v>
      </c>
      <c r="AO18" s="891">
        <v>8951</v>
      </c>
      <c r="AP18" s="892">
        <v>0</v>
      </c>
    </row>
    <row r="19" spans="1:42" ht="25.9" customHeight="1">
      <c r="A19" s="694"/>
      <c r="B19" s="893" t="s">
        <v>299</v>
      </c>
      <c r="C19" s="894"/>
      <c r="D19" s="895">
        <v>401</v>
      </c>
      <c r="E19" s="896">
        <v>179</v>
      </c>
      <c r="F19" s="896">
        <v>35</v>
      </c>
      <c r="G19" s="896">
        <v>27</v>
      </c>
      <c r="H19" s="896">
        <v>4</v>
      </c>
      <c r="I19" s="897">
        <v>156</v>
      </c>
      <c r="J19" s="898">
        <v>208</v>
      </c>
      <c r="K19" s="896">
        <v>56</v>
      </c>
      <c r="L19" s="896">
        <v>13</v>
      </c>
      <c r="M19" s="896">
        <v>45</v>
      </c>
      <c r="N19" s="896">
        <v>34</v>
      </c>
      <c r="O19" s="896">
        <v>10</v>
      </c>
      <c r="P19" s="899">
        <v>50</v>
      </c>
      <c r="Q19" s="895">
        <v>188</v>
      </c>
      <c r="R19" s="896">
        <v>57</v>
      </c>
      <c r="S19" s="896">
        <v>11</v>
      </c>
      <c r="T19" s="896">
        <v>120</v>
      </c>
      <c r="U19" s="897">
        <v>389</v>
      </c>
      <c r="V19" s="898">
        <v>19</v>
      </c>
      <c r="W19" s="896"/>
      <c r="X19" s="896"/>
      <c r="Y19" s="897">
        <v>19</v>
      </c>
      <c r="Z19" s="693"/>
      <c r="AA19" s="895">
        <v>5</v>
      </c>
      <c r="AB19" s="896">
        <v>1</v>
      </c>
      <c r="AC19" s="896">
        <v>4</v>
      </c>
      <c r="AD19" s="899">
        <v>53</v>
      </c>
      <c r="AE19" s="900">
        <v>9801</v>
      </c>
      <c r="AF19" s="901">
        <v>1120</v>
      </c>
      <c r="AG19" s="902">
        <v>410</v>
      </c>
      <c r="AH19" s="903">
        <v>499757</v>
      </c>
      <c r="AI19" s="901">
        <v>484018</v>
      </c>
      <c r="AJ19" s="901">
        <v>325363</v>
      </c>
      <c r="AK19" s="901">
        <v>158655</v>
      </c>
      <c r="AL19" s="901">
        <v>1039</v>
      </c>
      <c r="AM19" s="901">
        <v>12009</v>
      </c>
      <c r="AN19" s="901">
        <v>37</v>
      </c>
      <c r="AO19" s="904">
        <v>2654</v>
      </c>
      <c r="AP19" s="905"/>
    </row>
    <row r="20" spans="1:42" ht="25.9" customHeight="1">
      <c r="A20" s="694"/>
      <c r="B20" s="906" t="s">
        <v>298</v>
      </c>
      <c r="C20" s="625"/>
      <c r="D20" s="907">
        <v>303</v>
      </c>
      <c r="E20" s="908">
        <v>178</v>
      </c>
      <c r="F20" s="908">
        <v>12</v>
      </c>
      <c r="G20" s="908">
        <v>31</v>
      </c>
      <c r="H20" s="908">
        <v>1</v>
      </c>
      <c r="I20" s="909">
        <v>81</v>
      </c>
      <c r="J20" s="910">
        <v>188</v>
      </c>
      <c r="K20" s="908">
        <v>57</v>
      </c>
      <c r="L20" s="908">
        <v>12</v>
      </c>
      <c r="M20" s="908">
        <v>58</v>
      </c>
      <c r="N20" s="908">
        <v>21</v>
      </c>
      <c r="O20" s="908">
        <v>9</v>
      </c>
      <c r="P20" s="909">
        <v>31</v>
      </c>
      <c r="Q20" s="907">
        <v>175</v>
      </c>
      <c r="R20" s="908">
        <v>42</v>
      </c>
      <c r="S20" s="908">
        <v>17</v>
      </c>
      <c r="T20" s="908">
        <v>116</v>
      </c>
      <c r="U20" s="909">
        <v>397</v>
      </c>
      <c r="V20" s="910">
        <v>15</v>
      </c>
      <c r="W20" s="908"/>
      <c r="X20" s="908"/>
      <c r="Y20" s="909">
        <v>15</v>
      </c>
      <c r="Z20" s="719"/>
      <c r="AA20" s="895">
        <v>38</v>
      </c>
      <c r="AB20" s="911">
        <v>2</v>
      </c>
      <c r="AC20" s="911"/>
      <c r="AD20" s="912">
        <v>36</v>
      </c>
      <c r="AE20" s="913">
        <v>9545</v>
      </c>
      <c r="AF20" s="914">
        <v>1194</v>
      </c>
      <c r="AG20" s="915">
        <v>124</v>
      </c>
      <c r="AH20" s="903">
        <v>428043</v>
      </c>
      <c r="AI20" s="916">
        <v>408368</v>
      </c>
      <c r="AJ20" s="916">
        <v>285630</v>
      </c>
      <c r="AK20" s="916">
        <v>122738</v>
      </c>
      <c r="AL20" s="916">
        <v>9084</v>
      </c>
      <c r="AM20" s="916">
        <v>6831</v>
      </c>
      <c r="AN20" s="916">
        <v>364</v>
      </c>
      <c r="AO20" s="917">
        <v>3363</v>
      </c>
      <c r="AP20" s="918">
        <v>33</v>
      </c>
    </row>
    <row r="21" spans="1:42" ht="25.9" customHeight="1">
      <c r="A21" s="694"/>
      <c r="B21" s="919" t="s">
        <v>297</v>
      </c>
      <c r="C21" s="357"/>
      <c r="D21" s="841">
        <v>404</v>
      </c>
      <c r="E21" s="920">
        <v>189</v>
      </c>
      <c r="F21" s="920">
        <v>46</v>
      </c>
      <c r="G21" s="920">
        <v>20</v>
      </c>
      <c r="H21" s="920">
        <v>4</v>
      </c>
      <c r="I21" s="921">
        <v>145</v>
      </c>
      <c r="J21" s="844">
        <v>208</v>
      </c>
      <c r="K21" s="920">
        <v>60</v>
      </c>
      <c r="L21" s="920">
        <v>13</v>
      </c>
      <c r="M21" s="920">
        <v>57</v>
      </c>
      <c r="N21" s="920">
        <v>39</v>
      </c>
      <c r="O21" s="920">
        <v>7</v>
      </c>
      <c r="P21" s="921">
        <v>32</v>
      </c>
      <c r="Q21" s="841">
        <v>126</v>
      </c>
      <c r="R21" s="920">
        <v>37</v>
      </c>
      <c r="S21" s="920">
        <v>12</v>
      </c>
      <c r="T21" s="920">
        <v>77</v>
      </c>
      <c r="U21" s="921">
        <v>282</v>
      </c>
      <c r="V21" s="844">
        <v>14</v>
      </c>
      <c r="W21" s="920"/>
      <c r="X21" s="920"/>
      <c r="Y21" s="921">
        <v>14</v>
      </c>
      <c r="Z21" s="719"/>
      <c r="AA21" s="895">
        <v>47</v>
      </c>
      <c r="AB21" s="911"/>
      <c r="AC21" s="911">
        <v>5</v>
      </c>
      <c r="AD21" s="912">
        <v>42</v>
      </c>
      <c r="AE21" s="913">
        <v>8861</v>
      </c>
      <c r="AF21" s="914">
        <v>733</v>
      </c>
      <c r="AG21" s="915">
        <v>6079</v>
      </c>
      <c r="AH21" s="903">
        <v>487958</v>
      </c>
      <c r="AI21" s="916">
        <v>417761</v>
      </c>
      <c r="AJ21" s="916">
        <v>278058</v>
      </c>
      <c r="AK21" s="916">
        <v>139703</v>
      </c>
      <c r="AL21" s="916">
        <v>53647</v>
      </c>
      <c r="AM21" s="916">
        <v>8497</v>
      </c>
      <c r="AN21" s="916">
        <v>4086</v>
      </c>
      <c r="AO21" s="917">
        <v>3967</v>
      </c>
      <c r="AP21" s="918"/>
    </row>
    <row r="22" spans="1:42" ht="25.9" customHeight="1">
      <c r="A22" s="694"/>
      <c r="B22" s="906" t="s">
        <v>296</v>
      </c>
      <c r="C22" s="625"/>
      <c r="D22" s="895">
        <v>315</v>
      </c>
      <c r="E22" s="920">
        <v>186</v>
      </c>
      <c r="F22" s="920">
        <v>22</v>
      </c>
      <c r="G22" s="920">
        <v>25</v>
      </c>
      <c r="H22" s="920">
        <v>1</v>
      </c>
      <c r="I22" s="921">
        <v>81</v>
      </c>
      <c r="J22" s="898">
        <v>202</v>
      </c>
      <c r="K22" s="920">
        <v>63</v>
      </c>
      <c r="L22" s="920">
        <v>17</v>
      </c>
      <c r="M22" s="920">
        <v>44</v>
      </c>
      <c r="N22" s="920">
        <v>40</v>
      </c>
      <c r="O22" s="920">
        <v>6</v>
      </c>
      <c r="P22" s="921">
        <v>32</v>
      </c>
      <c r="Q22" s="895">
        <v>158</v>
      </c>
      <c r="R22" s="920">
        <v>73</v>
      </c>
      <c r="S22" s="920">
        <v>11</v>
      </c>
      <c r="T22" s="920">
        <v>74</v>
      </c>
      <c r="U22" s="921">
        <v>314</v>
      </c>
      <c r="V22" s="898">
        <v>14</v>
      </c>
      <c r="W22" s="920"/>
      <c r="X22" s="920"/>
      <c r="Y22" s="921">
        <v>14</v>
      </c>
      <c r="Z22" s="719"/>
      <c r="AA22" s="895">
        <v>38</v>
      </c>
      <c r="AB22" s="922">
        <v>4</v>
      </c>
      <c r="AC22" s="922">
        <v>3</v>
      </c>
      <c r="AD22" s="923">
        <v>31</v>
      </c>
      <c r="AE22" s="913">
        <v>12644</v>
      </c>
      <c r="AF22" s="914">
        <v>1596</v>
      </c>
      <c r="AG22" s="915">
        <v>194</v>
      </c>
      <c r="AH22" s="903">
        <v>571500</v>
      </c>
      <c r="AI22" s="924">
        <v>555289</v>
      </c>
      <c r="AJ22" s="924">
        <v>422010</v>
      </c>
      <c r="AK22" s="924">
        <v>133279</v>
      </c>
      <c r="AL22" s="924">
        <v>173</v>
      </c>
      <c r="AM22" s="924">
        <v>12445</v>
      </c>
      <c r="AN22" s="924">
        <v>60</v>
      </c>
      <c r="AO22" s="925">
        <v>3533</v>
      </c>
      <c r="AP22" s="926"/>
    </row>
    <row r="23" spans="1:42" ht="25.9" customHeight="1">
      <c r="A23" s="694"/>
      <c r="B23" s="919" t="s">
        <v>295</v>
      </c>
      <c r="C23" s="357"/>
      <c r="D23" s="841">
        <v>398</v>
      </c>
      <c r="E23" s="920">
        <v>186</v>
      </c>
      <c r="F23" s="920">
        <v>22</v>
      </c>
      <c r="G23" s="920">
        <v>25</v>
      </c>
      <c r="H23" s="920">
        <v>1</v>
      </c>
      <c r="I23" s="921">
        <v>81</v>
      </c>
      <c r="J23" s="844">
        <v>241</v>
      </c>
      <c r="K23" s="920">
        <v>67</v>
      </c>
      <c r="L23" s="920">
        <v>16</v>
      </c>
      <c r="M23" s="920">
        <v>60</v>
      </c>
      <c r="N23" s="920">
        <v>62</v>
      </c>
      <c r="O23" s="920">
        <v>4</v>
      </c>
      <c r="P23" s="921">
        <v>32</v>
      </c>
      <c r="Q23" s="841">
        <v>205</v>
      </c>
      <c r="R23" s="920">
        <v>77</v>
      </c>
      <c r="S23" s="920">
        <v>18</v>
      </c>
      <c r="T23" s="920">
        <v>110</v>
      </c>
      <c r="U23" s="921">
        <v>445</v>
      </c>
      <c r="V23" s="844">
        <v>19</v>
      </c>
      <c r="W23" s="920"/>
      <c r="X23" s="920"/>
      <c r="Y23" s="921">
        <v>19</v>
      </c>
      <c r="Z23" s="719"/>
      <c r="AA23" s="895">
        <v>61</v>
      </c>
      <c r="AB23" s="922">
        <v>2</v>
      </c>
      <c r="AC23" s="922">
        <v>3</v>
      </c>
      <c r="AD23" s="923">
        <v>56</v>
      </c>
      <c r="AE23" s="913">
        <v>11376</v>
      </c>
      <c r="AF23" s="914">
        <v>1873</v>
      </c>
      <c r="AG23" s="915">
        <v>2304</v>
      </c>
      <c r="AH23" s="903">
        <v>1500369</v>
      </c>
      <c r="AI23" s="924">
        <v>1490261</v>
      </c>
      <c r="AJ23" s="924">
        <v>1252236</v>
      </c>
      <c r="AK23" s="924">
        <v>238025</v>
      </c>
      <c r="AL23" s="924">
        <v>1210</v>
      </c>
      <c r="AM23" s="924">
        <v>3380</v>
      </c>
      <c r="AN23" s="924">
        <v>450</v>
      </c>
      <c r="AO23" s="925">
        <v>4231</v>
      </c>
      <c r="AP23" s="926">
        <v>837</v>
      </c>
    </row>
    <row r="24" spans="1:42" ht="25.9" customHeight="1">
      <c r="A24" s="694"/>
      <c r="B24" s="906" t="s">
        <v>294</v>
      </c>
      <c r="C24" s="625"/>
      <c r="D24" s="895">
        <v>420</v>
      </c>
      <c r="E24" s="920">
        <v>228</v>
      </c>
      <c r="F24" s="920">
        <v>27</v>
      </c>
      <c r="G24" s="920">
        <v>28</v>
      </c>
      <c r="H24" s="920">
        <v>2</v>
      </c>
      <c r="I24" s="921">
        <v>113</v>
      </c>
      <c r="J24" s="898">
        <v>222</v>
      </c>
      <c r="K24" s="920">
        <v>64</v>
      </c>
      <c r="L24" s="920">
        <v>18</v>
      </c>
      <c r="M24" s="920">
        <v>52</v>
      </c>
      <c r="N24" s="920">
        <v>47</v>
      </c>
      <c r="O24" s="920">
        <v>8</v>
      </c>
      <c r="P24" s="921">
        <v>33</v>
      </c>
      <c r="Q24" s="895">
        <v>188</v>
      </c>
      <c r="R24" s="920">
        <v>58</v>
      </c>
      <c r="S24" s="920">
        <v>10</v>
      </c>
      <c r="T24" s="920">
        <v>120</v>
      </c>
      <c r="U24" s="921">
        <v>429</v>
      </c>
      <c r="V24" s="898">
        <v>16</v>
      </c>
      <c r="W24" s="920"/>
      <c r="X24" s="920"/>
      <c r="Y24" s="921">
        <v>16</v>
      </c>
      <c r="Z24" s="719"/>
      <c r="AA24" s="895">
        <v>71</v>
      </c>
      <c r="AB24" s="922">
        <v>2</v>
      </c>
      <c r="AC24" s="922">
        <v>4</v>
      </c>
      <c r="AD24" s="923">
        <v>65</v>
      </c>
      <c r="AE24" s="913">
        <v>10106</v>
      </c>
      <c r="AF24" s="914">
        <v>1722</v>
      </c>
      <c r="AG24" s="915">
        <v>632</v>
      </c>
      <c r="AH24" s="903">
        <v>516768</v>
      </c>
      <c r="AI24" s="924">
        <v>485836</v>
      </c>
      <c r="AJ24" s="924">
        <v>364852</v>
      </c>
      <c r="AK24" s="924">
        <v>120984</v>
      </c>
      <c r="AL24" s="924">
        <v>121</v>
      </c>
      <c r="AM24" s="924">
        <v>13948</v>
      </c>
      <c r="AN24" s="924">
        <v>5707</v>
      </c>
      <c r="AO24" s="925">
        <v>9808</v>
      </c>
      <c r="AP24" s="926">
        <v>1348</v>
      </c>
    </row>
    <row r="25" spans="1:42" ht="25.9" customHeight="1">
      <c r="A25" s="694"/>
      <c r="B25" s="919" t="s">
        <v>293</v>
      </c>
      <c r="C25" s="357"/>
      <c r="D25" s="895">
        <v>435</v>
      </c>
      <c r="E25" s="922">
        <v>223</v>
      </c>
      <c r="F25" s="922">
        <v>33</v>
      </c>
      <c r="G25" s="922">
        <v>36</v>
      </c>
      <c r="H25" s="922">
        <v>5</v>
      </c>
      <c r="I25" s="923">
        <v>123</v>
      </c>
      <c r="J25" s="898">
        <v>257</v>
      </c>
      <c r="K25" s="922">
        <v>76</v>
      </c>
      <c r="L25" s="922">
        <v>16</v>
      </c>
      <c r="M25" s="922">
        <v>76</v>
      </c>
      <c r="N25" s="922">
        <v>48</v>
      </c>
      <c r="O25" s="922">
        <v>4</v>
      </c>
      <c r="P25" s="923">
        <v>37</v>
      </c>
      <c r="Q25" s="895">
        <v>232</v>
      </c>
      <c r="R25" s="922">
        <v>69</v>
      </c>
      <c r="S25" s="922">
        <v>13</v>
      </c>
      <c r="T25" s="922">
        <v>150</v>
      </c>
      <c r="U25" s="923">
        <v>523</v>
      </c>
      <c r="V25" s="898">
        <v>17</v>
      </c>
      <c r="W25" s="922"/>
      <c r="X25" s="922"/>
      <c r="Y25" s="923">
        <v>17</v>
      </c>
      <c r="Z25" s="719"/>
      <c r="AA25" s="841">
        <v>40</v>
      </c>
      <c r="AB25" s="922"/>
      <c r="AC25" s="922">
        <v>5</v>
      </c>
      <c r="AD25" s="923">
        <v>35</v>
      </c>
      <c r="AE25" s="913">
        <v>11618</v>
      </c>
      <c r="AF25" s="914">
        <v>2114</v>
      </c>
      <c r="AG25" s="915">
        <v>185</v>
      </c>
      <c r="AH25" s="848">
        <v>682595</v>
      </c>
      <c r="AI25" s="924">
        <v>661282</v>
      </c>
      <c r="AJ25" s="924">
        <v>483188</v>
      </c>
      <c r="AK25" s="924">
        <v>178094</v>
      </c>
      <c r="AL25" s="924">
        <v>464</v>
      </c>
      <c r="AM25" s="924">
        <v>6054</v>
      </c>
      <c r="AN25" s="924">
        <v>10261</v>
      </c>
      <c r="AO25" s="925">
        <v>4084</v>
      </c>
      <c r="AP25" s="926">
        <v>450</v>
      </c>
    </row>
    <row r="26" spans="1:42" ht="25.9" customHeight="1">
      <c r="A26" s="694"/>
      <c r="B26" s="927" t="s">
        <v>292</v>
      </c>
      <c r="C26" s="928"/>
      <c r="D26" s="929">
        <v>437</v>
      </c>
      <c r="E26" s="930">
        <v>260</v>
      </c>
      <c r="F26" s="930">
        <v>23</v>
      </c>
      <c r="G26" s="930">
        <v>30</v>
      </c>
      <c r="H26" s="930">
        <v>4</v>
      </c>
      <c r="I26" s="931">
        <v>118</v>
      </c>
      <c r="J26" s="932">
        <v>325</v>
      </c>
      <c r="K26" s="930">
        <v>85</v>
      </c>
      <c r="L26" s="930">
        <v>22</v>
      </c>
      <c r="M26" s="930">
        <v>67</v>
      </c>
      <c r="N26" s="930">
        <v>59</v>
      </c>
      <c r="O26" s="930">
        <v>10</v>
      </c>
      <c r="P26" s="931">
        <v>82</v>
      </c>
      <c r="Q26" s="929">
        <v>274</v>
      </c>
      <c r="R26" s="930">
        <v>91</v>
      </c>
      <c r="S26" s="930">
        <v>26</v>
      </c>
      <c r="T26" s="930">
        <v>157</v>
      </c>
      <c r="U26" s="931">
        <v>623</v>
      </c>
      <c r="V26" s="932">
        <v>14</v>
      </c>
      <c r="W26" s="930"/>
      <c r="X26" s="930"/>
      <c r="Y26" s="931">
        <v>14</v>
      </c>
      <c r="Z26" s="719"/>
      <c r="AA26" s="929">
        <v>54</v>
      </c>
      <c r="AB26" s="930">
        <v>7</v>
      </c>
      <c r="AC26" s="930">
        <v>8</v>
      </c>
      <c r="AD26" s="931">
        <v>39</v>
      </c>
      <c r="AE26" s="933">
        <v>16822</v>
      </c>
      <c r="AF26" s="934">
        <v>1280</v>
      </c>
      <c r="AG26" s="935">
        <v>759</v>
      </c>
      <c r="AH26" s="936">
        <v>1027345</v>
      </c>
      <c r="AI26" s="937">
        <v>943534</v>
      </c>
      <c r="AJ26" s="937">
        <v>582782</v>
      </c>
      <c r="AK26" s="937">
        <v>360752</v>
      </c>
      <c r="AL26" s="937">
        <v>46990</v>
      </c>
      <c r="AM26" s="937">
        <v>16485</v>
      </c>
      <c r="AN26" s="937">
        <v>9862</v>
      </c>
      <c r="AO26" s="938">
        <v>10474</v>
      </c>
      <c r="AP26" s="939"/>
    </row>
    <row r="27" spans="1:42" ht="38.25" customHeight="1">
      <c r="B27" s="694"/>
      <c r="C27" s="694"/>
      <c r="Z27" s="798"/>
      <c r="AE27" s="940">
        <f>AVERAGE(AE17:AE26)</f>
        <v>10859.8</v>
      </c>
      <c r="AF27" s="940">
        <f>AVERAGE(AF17:AF26)</f>
        <v>1405.9</v>
      </c>
      <c r="AG27" s="940">
        <f>AVERAGE(AG17:AG26)</f>
        <v>1100.2</v>
      </c>
    </row>
    <row r="28" spans="1:42" s="719" customFormat="1" ht="15" customHeight="1">
      <c r="AG28" s="941"/>
      <c r="AH28" s="941"/>
    </row>
    <row r="29" spans="1:42" s="719" customFormat="1" ht="15" customHeight="1"/>
    <row r="30" spans="1:42" s="719" customFormat="1" ht="15" customHeight="1"/>
    <row r="31" spans="1:42" s="719" customFormat="1" ht="15" customHeight="1"/>
    <row r="32" spans="1:42" s="719" customFormat="1" ht="15" customHeight="1"/>
    <row r="33" s="719" customFormat="1" ht="15" customHeight="1"/>
    <row r="34" s="719" customFormat="1" ht="15" customHeight="1"/>
    <row r="35" s="719" customFormat="1" ht="15" customHeight="1"/>
    <row r="36" s="719" customFormat="1" ht="15" customHeight="1"/>
  </sheetData>
  <mergeCells count="6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O3:AO4"/>
    <mergeCell ref="AP3:AP4"/>
    <mergeCell ref="B5:C5"/>
    <mergeCell ref="B6:C6"/>
    <mergeCell ref="B7:C7"/>
    <mergeCell ref="B8:C8"/>
    <mergeCell ref="AG3:AG4"/>
    <mergeCell ref="AH3:AH4"/>
    <mergeCell ref="AI3:AK3"/>
    <mergeCell ref="AL3:AL4"/>
    <mergeCell ref="AM3:AM4"/>
    <mergeCell ref="AN3:AN4"/>
    <mergeCell ref="Y3:Y4"/>
    <mergeCell ref="AA3:AA4"/>
    <mergeCell ref="AB3:AB4"/>
    <mergeCell ref="AC3:AC4"/>
    <mergeCell ref="AD3:AD4"/>
    <mergeCell ref="AE3:AF3"/>
    <mergeCell ref="R3:R4"/>
    <mergeCell ref="S3:S4"/>
    <mergeCell ref="T3:T4"/>
    <mergeCell ref="V3:V4"/>
    <mergeCell ref="W3:W4"/>
    <mergeCell ref="X3:X4"/>
    <mergeCell ref="V2:Y2"/>
    <mergeCell ref="AA2:AD2"/>
    <mergeCell ref="AE2:AG2"/>
    <mergeCell ref="AH2:AP2"/>
    <mergeCell ref="D3:D4"/>
    <mergeCell ref="E3:E4"/>
    <mergeCell ref="F3:F4"/>
    <mergeCell ref="G3:G4"/>
    <mergeCell ref="H3:H4"/>
    <mergeCell ref="I3:I4"/>
    <mergeCell ref="I1:S1"/>
    <mergeCell ref="B2:C4"/>
    <mergeCell ref="D2:I2"/>
    <mergeCell ref="J2:P2"/>
    <mergeCell ref="Q2:T2"/>
    <mergeCell ref="U2:U4"/>
    <mergeCell ref="J3:J4"/>
    <mergeCell ref="K3:M3"/>
    <mergeCell ref="N3:P3"/>
    <mergeCell ref="Q3:Q4"/>
  </mergeCells>
  <phoneticPr fontId="1"/>
  <printOptions horizontalCentered="1"/>
  <pageMargins left="0.39370078740157483" right="0.39370078740157483" top="0.39370078740157483" bottom="0.39370078740157483" header="0" footer="0"/>
  <pageSetup paperSize="8" scale="95" orientation="landscape" r:id="rId1"/>
  <headerFooter alignWithMargins="0"/>
</worksheet>
</file>

<file path=xl/worksheets/sheet9.xml><?xml version="1.0" encoding="utf-8"?>
<worksheet xmlns="http://schemas.openxmlformats.org/spreadsheetml/2006/main" xmlns:r="http://schemas.openxmlformats.org/officeDocument/2006/relationships">
  <sheetPr>
    <tabColor rgb="FF92D050"/>
  </sheetPr>
  <dimension ref="B1:AQ48"/>
  <sheetViews>
    <sheetView zoomScale="110" zoomScaleNormal="110" workbookViewId="0">
      <pane xSplit="3" ySplit="4" topLeftCell="D5" activePane="bottomRight" state="frozen"/>
      <selection activeCell="W25" sqref="W25"/>
      <selection pane="topRight" activeCell="W25" sqref="W25"/>
      <selection pane="bottomLeft" activeCell="W25" sqref="W25"/>
      <selection pane="bottomRight" activeCell="W25" sqref="W25"/>
    </sheetView>
  </sheetViews>
  <sheetFormatPr defaultColWidth="3.625" defaultRowHeight="15" customHeight="1"/>
  <cols>
    <col min="1" max="1" width="1.25" style="791" customWidth="1"/>
    <col min="2" max="2" width="5.625" style="75" customWidth="1"/>
    <col min="3" max="3" width="8.625" style="75" customWidth="1"/>
    <col min="4" max="5" width="3.625" style="791" customWidth="1"/>
    <col min="6" max="9" width="3.375" style="791" customWidth="1"/>
    <col min="10" max="21" width="3.625" style="791" customWidth="1"/>
    <col min="22" max="25" width="3.375" style="791" customWidth="1"/>
    <col min="26" max="26" width="17.625" style="791" customWidth="1"/>
    <col min="27" max="30" width="3.625" style="791" customWidth="1"/>
    <col min="31" max="31" width="6" style="1099" bestFit="1" customWidth="1"/>
    <col min="32" max="33" width="4.625" style="1099" customWidth="1"/>
    <col min="34" max="35" width="8.375" style="1099" bestFit="1" customWidth="1"/>
    <col min="36" max="36" width="8.25" style="1099" bestFit="1" customWidth="1"/>
    <col min="37" max="37" width="8.375" style="1099" bestFit="1" customWidth="1"/>
    <col min="38" max="38" width="6.375" style="1099" customWidth="1"/>
    <col min="39" max="39" width="6.625" style="1099" customWidth="1"/>
    <col min="40" max="40" width="5.125" style="1099" customWidth="1"/>
    <col min="41" max="41" width="6.375" style="1099" customWidth="1"/>
    <col min="42" max="42" width="4.625" style="1100" customWidth="1"/>
    <col min="43" max="43" width="8" style="791" customWidth="1"/>
    <col min="44" max="256" width="3.625" style="791"/>
    <col min="257" max="257" width="1.25" style="791" customWidth="1"/>
    <col min="258" max="258" width="5.625" style="791" customWidth="1"/>
    <col min="259" max="259" width="8.625" style="791" customWidth="1"/>
    <col min="260" max="261" width="3.625" style="791" customWidth="1"/>
    <col min="262" max="265" width="3.375" style="791" customWidth="1"/>
    <col min="266" max="277" width="3.625" style="791" customWidth="1"/>
    <col min="278" max="281" width="3.375" style="791" customWidth="1"/>
    <col min="282" max="282" width="17.625" style="791" customWidth="1"/>
    <col min="283" max="286" width="3.625" style="791" customWidth="1"/>
    <col min="287" max="287" width="6" style="791" bestFit="1" customWidth="1"/>
    <col min="288" max="289" width="4.625" style="791" customWidth="1"/>
    <col min="290" max="291" width="8.375" style="791" bestFit="1" customWidth="1"/>
    <col min="292" max="292" width="8.25" style="791" bestFit="1" customWidth="1"/>
    <col min="293" max="293" width="8.375" style="791" bestFit="1" customWidth="1"/>
    <col min="294" max="294" width="6.375" style="791" customWidth="1"/>
    <col min="295" max="295" width="6.625" style="791" customWidth="1"/>
    <col min="296" max="296" width="5.125" style="791" customWidth="1"/>
    <col min="297" max="297" width="6.375" style="791" customWidth="1"/>
    <col min="298" max="298" width="4.625" style="791" customWidth="1"/>
    <col min="299" max="299" width="8" style="791" customWidth="1"/>
    <col min="300" max="512" width="3.625" style="791"/>
    <col min="513" max="513" width="1.25" style="791" customWidth="1"/>
    <col min="514" max="514" width="5.625" style="791" customWidth="1"/>
    <col min="515" max="515" width="8.625" style="791" customWidth="1"/>
    <col min="516" max="517" width="3.625" style="791" customWidth="1"/>
    <col min="518" max="521" width="3.375" style="791" customWidth="1"/>
    <col min="522" max="533" width="3.625" style="791" customWidth="1"/>
    <col min="534" max="537" width="3.375" style="791" customWidth="1"/>
    <col min="538" max="538" width="17.625" style="791" customWidth="1"/>
    <col min="539" max="542" width="3.625" style="791" customWidth="1"/>
    <col min="543" max="543" width="6" style="791" bestFit="1" customWidth="1"/>
    <col min="544" max="545" width="4.625" style="791" customWidth="1"/>
    <col min="546" max="547" width="8.375" style="791" bestFit="1" customWidth="1"/>
    <col min="548" max="548" width="8.25" style="791" bestFit="1" customWidth="1"/>
    <col min="549" max="549" width="8.375" style="791" bestFit="1" customWidth="1"/>
    <col min="550" max="550" width="6.375" style="791" customWidth="1"/>
    <col min="551" max="551" width="6.625" style="791" customWidth="1"/>
    <col min="552" max="552" width="5.125" style="791" customWidth="1"/>
    <col min="553" max="553" width="6.375" style="791" customWidth="1"/>
    <col min="554" max="554" width="4.625" style="791" customWidth="1"/>
    <col min="555" max="555" width="8" style="791" customWidth="1"/>
    <col min="556" max="768" width="3.625" style="791"/>
    <col min="769" max="769" width="1.25" style="791" customWidth="1"/>
    <col min="770" max="770" width="5.625" style="791" customWidth="1"/>
    <col min="771" max="771" width="8.625" style="791" customWidth="1"/>
    <col min="772" max="773" width="3.625" style="791" customWidth="1"/>
    <col min="774" max="777" width="3.375" style="791" customWidth="1"/>
    <col min="778" max="789" width="3.625" style="791" customWidth="1"/>
    <col min="790" max="793" width="3.375" style="791" customWidth="1"/>
    <col min="794" max="794" width="17.625" style="791" customWidth="1"/>
    <col min="795" max="798" width="3.625" style="791" customWidth="1"/>
    <col min="799" max="799" width="6" style="791" bestFit="1" customWidth="1"/>
    <col min="800" max="801" width="4.625" style="791" customWidth="1"/>
    <col min="802" max="803" width="8.375" style="791" bestFit="1" customWidth="1"/>
    <col min="804" max="804" width="8.25" style="791" bestFit="1" customWidth="1"/>
    <col min="805" max="805" width="8.375" style="791" bestFit="1" customWidth="1"/>
    <col min="806" max="806" width="6.375" style="791" customWidth="1"/>
    <col min="807" max="807" width="6.625" style="791" customWidth="1"/>
    <col min="808" max="808" width="5.125" style="791" customWidth="1"/>
    <col min="809" max="809" width="6.375" style="791" customWidth="1"/>
    <col min="810" max="810" width="4.625" style="791" customWidth="1"/>
    <col min="811" max="811" width="8" style="791" customWidth="1"/>
    <col min="812" max="1024" width="3.625" style="791"/>
    <col min="1025" max="1025" width="1.25" style="791" customWidth="1"/>
    <col min="1026" max="1026" width="5.625" style="791" customWidth="1"/>
    <col min="1027" max="1027" width="8.625" style="791" customWidth="1"/>
    <col min="1028" max="1029" width="3.625" style="791" customWidth="1"/>
    <col min="1030" max="1033" width="3.375" style="791" customWidth="1"/>
    <col min="1034" max="1045" width="3.625" style="791" customWidth="1"/>
    <col min="1046" max="1049" width="3.375" style="791" customWidth="1"/>
    <col min="1050" max="1050" width="17.625" style="791" customWidth="1"/>
    <col min="1051" max="1054" width="3.625" style="791" customWidth="1"/>
    <col min="1055" max="1055" width="6" style="791" bestFit="1" customWidth="1"/>
    <col min="1056" max="1057" width="4.625" style="791" customWidth="1"/>
    <col min="1058" max="1059" width="8.375" style="791" bestFit="1" customWidth="1"/>
    <col min="1060" max="1060" width="8.25" style="791" bestFit="1" customWidth="1"/>
    <col min="1061" max="1061" width="8.375" style="791" bestFit="1" customWidth="1"/>
    <col min="1062" max="1062" width="6.375" style="791" customWidth="1"/>
    <col min="1063" max="1063" width="6.625" style="791" customWidth="1"/>
    <col min="1064" max="1064" width="5.125" style="791" customWidth="1"/>
    <col min="1065" max="1065" width="6.375" style="791" customWidth="1"/>
    <col min="1066" max="1066" width="4.625" style="791" customWidth="1"/>
    <col min="1067" max="1067" width="8" style="791" customWidth="1"/>
    <col min="1068" max="1280" width="3.625" style="791"/>
    <col min="1281" max="1281" width="1.25" style="791" customWidth="1"/>
    <col min="1282" max="1282" width="5.625" style="791" customWidth="1"/>
    <col min="1283" max="1283" width="8.625" style="791" customWidth="1"/>
    <col min="1284" max="1285" width="3.625" style="791" customWidth="1"/>
    <col min="1286" max="1289" width="3.375" style="791" customWidth="1"/>
    <col min="1290" max="1301" width="3.625" style="791" customWidth="1"/>
    <col min="1302" max="1305" width="3.375" style="791" customWidth="1"/>
    <col min="1306" max="1306" width="17.625" style="791" customWidth="1"/>
    <col min="1307" max="1310" width="3.625" style="791" customWidth="1"/>
    <col min="1311" max="1311" width="6" style="791" bestFit="1" customWidth="1"/>
    <col min="1312" max="1313" width="4.625" style="791" customWidth="1"/>
    <col min="1314" max="1315" width="8.375" style="791" bestFit="1" customWidth="1"/>
    <col min="1316" max="1316" width="8.25" style="791" bestFit="1" customWidth="1"/>
    <col min="1317" max="1317" width="8.375" style="791" bestFit="1" customWidth="1"/>
    <col min="1318" max="1318" width="6.375" style="791" customWidth="1"/>
    <col min="1319" max="1319" width="6.625" style="791" customWidth="1"/>
    <col min="1320" max="1320" width="5.125" style="791" customWidth="1"/>
    <col min="1321" max="1321" width="6.375" style="791" customWidth="1"/>
    <col min="1322" max="1322" width="4.625" style="791" customWidth="1"/>
    <col min="1323" max="1323" width="8" style="791" customWidth="1"/>
    <col min="1324" max="1536" width="3.625" style="791"/>
    <col min="1537" max="1537" width="1.25" style="791" customWidth="1"/>
    <col min="1538" max="1538" width="5.625" style="791" customWidth="1"/>
    <col min="1539" max="1539" width="8.625" style="791" customWidth="1"/>
    <col min="1540" max="1541" width="3.625" style="791" customWidth="1"/>
    <col min="1542" max="1545" width="3.375" style="791" customWidth="1"/>
    <col min="1546" max="1557" width="3.625" style="791" customWidth="1"/>
    <col min="1558" max="1561" width="3.375" style="791" customWidth="1"/>
    <col min="1562" max="1562" width="17.625" style="791" customWidth="1"/>
    <col min="1563" max="1566" width="3.625" style="791" customWidth="1"/>
    <col min="1567" max="1567" width="6" style="791" bestFit="1" customWidth="1"/>
    <col min="1568" max="1569" width="4.625" style="791" customWidth="1"/>
    <col min="1570" max="1571" width="8.375" style="791" bestFit="1" customWidth="1"/>
    <col min="1572" max="1572" width="8.25" style="791" bestFit="1" customWidth="1"/>
    <col min="1573" max="1573" width="8.375" style="791" bestFit="1" customWidth="1"/>
    <col min="1574" max="1574" width="6.375" style="791" customWidth="1"/>
    <col min="1575" max="1575" width="6.625" style="791" customWidth="1"/>
    <col min="1576" max="1576" width="5.125" style="791" customWidth="1"/>
    <col min="1577" max="1577" width="6.375" style="791" customWidth="1"/>
    <col min="1578" max="1578" width="4.625" style="791" customWidth="1"/>
    <col min="1579" max="1579" width="8" style="791" customWidth="1"/>
    <col min="1580" max="1792" width="3.625" style="791"/>
    <col min="1793" max="1793" width="1.25" style="791" customWidth="1"/>
    <col min="1794" max="1794" width="5.625" style="791" customWidth="1"/>
    <col min="1795" max="1795" width="8.625" style="791" customWidth="1"/>
    <col min="1796" max="1797" width="3.625" style="791" customWidth="1"/>
    <col min="1798" max="1801" width="3.375" style="791" customWidth="1"/>
    <col min="1802" max="1813" width="3.625" style="791" customWidth="1"/>
    <col min="1814" max="1817" width="3.375" style="791" customWidth="1"/>
    <col min="1818" max="1818" width="17.625" style="791" customWidth="1"/>
    <col min="1819" max="1822" width="3.625" style="791" customWidth="1"/>
    <col min="1823" max="1823" width="6" style="791" bestFit="1" customWidth="1"/>
    <col min="1824" max="1825" width="4.625" style="791" customWidth="1"/>
    <col min="1826" max="1827" width="8.375" style="791" bestFit="1" customWidth="1"/>
    <col min="1828" max="1828" width="8.25" style="791" bestFit="1" customWidth="1"/>
    <col min="1829" max="1829" width="8.375" style="791" bestFit="1" customWidth="1"/>
    <col min="1830" max="1830" width="6.375" style="791" customWidth="1"/>
    <col min="1831" max="1831" width="6.625" style="791" customWidth="1"/>
    <col min="1832" max="1832" width="5.125" style="791" customWidth="1"/>
    <col min="1833" max="1833" width="6.375" style="791" customWidth="1"/>
    <col min="1834" max="1834" width="4.625" style="791" customWidth="1"/>
    <col min="1835" max="1835" width="8" style="791" customWidth="1"/>
    <col min="1836" max="2048" width="3.625" style="791"/>
    <col min="2049" max="2049" width="1.25" style="791" customWidth="1"/>
    <col min="2050" max="2050" width="5.625" style="791" customWidth="1"/>
    <col min="2051" max="2051" width="8.625" style="791" customWidth="1"/>
    <col min="2052" max="2053" width="3.625" style="791" customWidth="1"/>
    <col min="2054" max="2057" width="3.375" style="791" customWidth="1"/>
    <col min="2058" max="2069" width="3.625" style="791" customWidth="1"/>
    <col min="2070" max="2073" width="3.375" style="791" customWidth="1"/>
    <col min="2074" max="2074" width="17.625" style="791" customWidth="1"/>
    <col min="2075" max="2078" width="3.625" style="791" customWidth="1"/>
    <col min="2079" max="2079" width="6" style="791" bestFit="1" customWidth="1"/>
    <col min="2080" max="2081" width="4.625" style="791" customWidth="1"/>
    <col min="2082" max="2083" width="8.375" style="791" bestFit="1" customWidth="1"/>
    <col min="2084" max="2084" width="8.25" style="791" bestFit="1" customWidth="1"/>
    <col min="2085" max="2085" width="8.375" style="791" bestFit="1" customWidth="1"/>
    <col min="2086" max="2086" width="6.375" style="791" customWidth="1"/>
    <col min="2087" max="2087" width="6.625" style="791" customWidth="1"/>
    <col min="2088" max="2088" width="5.125" style="791" customWidth="1"/>
    <col min="2089" max="2089" width="6.375" style="791" customWidth="1"/>
    <col min="2090" max="2090" width="4.625" style="791" customWidth="1"/>
    <col min="2091" max="2091" width="8" style="791" customWidth="1"/>
    <col min="2092" max="2304" width="3.625" style="791"/>
    <col min="2305" max="2305" width="1.25" style="791" customWidth="1"/>
    <col min="2306" max="2306" width="5.625" style="791" customWidth="1"/>
    <col min="2307" max="2307" width="8.625" style="791" customWidth="1"/>
    <col min="2308" max="2309" width="3.625" style="791" customWidth="1"/>
    <col min="2310" max="2313" width="3.375" style="791" customWidth="1"/>
    <col min="2314" max="2325" width="3.625" style="791" customWidth="1"/>
    <col min="2326" max="2329" width="3.375" style="791" customWidth="1"/>
    <col min="2330" max="2330" width="17.625" style="791" customWidth="1"/>
    <col min="2331" max="2334" width="3.625" style="791" customWidth="1"/>
    <col min="2335" max="2335" width="6" style="791" bestFit="1" customWidth="1"/>
    <col min="2336" max="2337" width="4.625" style="791" customWidth="1"/>
    <col min="2338" max="2339" width="8.375" style="791" bestFit="1" customWidth="1"/>
    <col min="2340" max="2340" width="8.25" style="791" bestFit="1" customWidth="1"/>
    <col min="2341" max="2341" width="8.375" style="791" bestFit="1" customWidth="1"/>
    <col min="2342" max="2342" width="6.375" style="791" customWidth="1"/>
    <col min="2343" max="2343" width="6.625" style="791" customWidth="1"/>
    <col min="2344" max="2344" width="5.125" style="791" customWidth="1"/>
    <col min="2345" max="2345" width="6.375" style="791" customWidth="1"/>
    <col min="2346" max="2346" width="4.625" style="791" customWidth="1"/>
    <col min="2347" max="2347" width="8" style="791" customWidth="1"/>
    <col min="2348" max="2560" width="3.625" style="791"/>
    <col min="2561" max="2561" width="1.25" style="791" customWidth="1"/>
    <col min="2562" max="2562" width="5.625" style="791" customWidth="1"/>
    <col min="2563" max="2563" width="8.625" style="791" customWidth="1"/>
    <col min="2564" max="2565" width="3.625" style="791" customWidth="1"/>
    <col min="2566" max="2569" width="3.375" style="791" customWidth="1"/>
    <col min="2570" max="2581" width="3.625" style="791" customWidth="1"/>
    <col min="2582" max="2585" width="3.375" style="791" customWidth="1"/>
    <col min="2586" max="2586" width="17.625" style="791" customWidth="1"/>
    <col min="2587" max="2590" width="3.625" style="791" customWidth="1"/>
    <col min="2591" max="2591" width="6" style="791" bestFit="1" customWidth="1"/>
    <col min="2592" max="2593" width="4.625" style="791" customWidth="1"/>
    <col min="2594" max="2595" width="8.375" style="791" bestFit="1" customWidth="1"/>
    <col min="2596" max="2596" width="8.25" style="791" bestFit="1" customWidth="1"/>
    <col min="2597" max="2597" width="8.375" style="791" bestFit="1" customWidth="1"/>
    <col min="2598" max="2598" width="6.375" style="791" customWidth="1"/>
    <col min="2599" max="2599" width="6.625" style="791" customWidth="1"/>
    <col min="2600" max="2600" width="5.125" style="791" customWidth="1"/>
    <col min="2601" max="2601" width="6.375" style="791" customWidth="1"/>
    <col min="2602" max="2602" width="4.625" style="791" customWidth="1"/>
    <col min="2603" max="2603" width="8" style="791" customWidth="1"/>
    <col min="2604" max="2816" width="3.625" style="791"/>
    <col min="2817" max="2817" width="1.25" style="791" customWidth="1"/>
    <col min="2818" max="2818" width="5.625" style="791" customWidth="1"/>
    <col min="2819" max="2819" width="8.625" style="791" customWidth="1"/>
    <col min="2820" max="2821" width="3.625" style="791" customWidth="1"/>
    <col min="2822" max="2825" width="3.375" style="791" customWidth="1"/>
    <col min="2826" max="2837" width="3.625" style="791" customWidth="1"/>
    <col min="2838" max="2841" width="3.375" style="791" customWidth="1"/>
    <col min="2842" max="2842" width="17.625" style="791" customWidth="1"/>
    <col min="2843" max="2846" width="3.625" style="791" customWidth="1"/>
    <col min="2847" max="2847" width="6" style="791" bestFit="1" customWidth="1"/>
    <col min="2848" max="2849" width="4.625" style="791" customWidth="1"/>
    <col min="2850" max="2851" width="8.375" style="791" bestFit="1" customWidth="1"/>
    <col min="2852" max="2852" width="8.25" style="791" bestFit="1" customWidth="1"/>
    <col min="2853" max="2853" width="8.375" style="791" bestFit="1" customWidth="1"/>
    <col min="2854" max="2854" width="6.375" style="791" customWidth="1"/>
    <col min="2855" max="2855" width="6.625" style="791" customWidth="1"/>
    <col min="2856" max="2856" width="5.125" style="791" customWidth="1"/>
    <col min="2857" max="2857" width="6.375" style="791" customWidth="1"/>
    <col min="2858" max="2858" width="4.625" style="791" customWidth="1"/>
    <col min="2859" max="2859" width="8" style="791" customWidth="1"/>
    <col min="2860" max="3072" width="3.625" style="791"/>
    <col min="3073" max="3073" width="1.25" style="791" customWidth="1"/>
    <col min="3074" max="3074" width="5.625" style="791" customWidth="1"/>
    <col min="3075" max="3075" width="8.625" style="791" customWidth="1"/>
    <col min="3076" max="3077" width="3.625" style="791" customWidth="1"/>
    <col min="3078" max="3081" width="3.375" style="791" customWidth="1"/>
    <col min="3082" max="3093" width="3.625" style="791" customWidth="1"/>
    <col min="3094" max="3097" width="3.375" style="791" customWidth="1"/>
    <col min="3098" max="3098" width="17.625" style="791" customWidth="1"/>
    <col min="3099" max="3102" width="3.625" style="791" customWidth="1"/>
    <col min="3103" max="3103" width="6" style="791" bestFit="1" customWidth="1"/>
    <col min="3104" max="3105" width="4.625" style="791" customWidth="1"/>
    <col min="3106" max="3107" width="8.375" style="791" bestFit="1" customWidth="1"/>
    <col min="3108" max="3108" width="8.25" style="791" bestFit="1" customWidth="1"/>
    <col min="3109" max="3109" width="8.375" style="791" bestFit="1" customWidth="1"/>
    <col min="3110" max="3110" width="6.375" style="791" customWidth="1"/>
    <col min="3111" max="3111" width="6.625" style="791" customWidth="1"/>
    <col min="3112" max="3112" width="5.125" style="791" customWidth="1"/>
    <col min="3113" max="3113" width="6.375" style="791" customWidth="1"/>
    <col min="3114" max="3114" width="4.625" style="791" customWidth="1"/>
    <col min="3115" max="3115" width="8" style="791" customWidth="1"/>
    <col min="3116" max="3328" width="3.625" style="791"/>
    <col min="3329" max="3329" width="1.25" style="791" customWidth="1"/>
    <col min="3330" max="3330" width="5.625" style="791" customWidth="1"/>
    <col min="3331" max="3331" width="8.625" style="791" customWidth="1"/>
    <col min="3332" max="3333" width="3.625" style="791" customWidth="1"/>
    <col min="3334" max="3337" width="3.375" style="791" customWidth="1"/>
    <col min="3338" max="3349" width="3.625" style="791" customWidth="1"/>
    <col min="3350" max="3353" width="3.375" style="791" customWidth="1"/>
    <col min="3354" max="3354" width="17.625" style="791" customWidth="1"/>
    <col min="3355" max="3358" width="3.625" style="791" customWidth="1"/>
    <col min="3359" max="3359" width="6" style="791" bestFit="1" customWidth="1"/>
    <col min="3360" max="3361" width="4.625" style="791" customWidth="1"/>
    <col min="3362" max="3363" width="8.375" style="791" bestFit="1" customWidth="1"/>
    <col min="3364" max="3364" width="8.25" style="791" bestFit="1" customWidth="1"/>
    <col min="3365" max="3365" width="8.375" style="791" bestFit="1" customWidth="1"/>
    <col min="3366" max="3366" width="6.375" style="791" customWidth="1"/>
    <col min="3367" max="3367" width="6.625" style="791" customWidth="1"/>
    <col min="3368" max="3368" width="5.125" style="791" customWidth="1"/>
    <col min="3369" max="3369" width="6.375" style="791" customWidth="1"/>
    <col min="3370" max="3370" width="4.625" style="791" customWidth="1"/>
    <col min="3371" max="3371" width="8" style="791" customWidth="1"/>
    <col min="3372" max="3584" width="3.625" style="791"/>
    <col min="3585" max="3585" width="1.25" style="791" customWidth="1"/>
    <col min="3586" max="3586" width="5.625" style="791" customWidth="1"/>
    <col min="3587" max="3587" width="8.625" style="791" customWidth="1"/>
    <col min="3588" max="3589" width="3.625" style="791" customWidth="1"/>
    <col min="3590" max="3593" width="3.375" style="791" customWidth="1"/>
    <col min="3594" max="3605" width="3.625" style="791" customWidth="1"/>
    <col min="3606" max="3609" width="3.375" style="791" customWidth="1"/>
    <col min="3610" max="3610" width="17.625" style="791" customWidth="1"/>
    <col min="3611" max="3614" width="3.625" style="791" customWidth="1"/>
    <col min="3615" max="3615" width="6" style="791" bestFit="1" customWidth="1"/>
    <col min="3616" max="3617" width="4.625" style="791" customWidth="1"/>
    <col min="3618" max="3619" width="8.375" style="791" bestFit="1" customWidth="1"/>
    <col min="3620" max="3620" width="8.25" style="791" bestFit="1" customWidth="1"/>
    <col min="3621" max="3621" width="8.375" style="791" bestFit="1" customWidth="1"/>
    <col min="3622" max="3622" width="6.375" style="791" customWidth="1"/>
    <col min="3623" max="3623" width="6.625" style="791" customWidth="1"/>
    <col min="3624" max="3624" width="5.125" style="791" customWidth="1"/>
    <col min="3625" max="3625" width="6.375" style="791" customWidth="1"/>
    <col min="3626" max="3626" width="4.625" style="791" customWidth="1"/>
    <col min="3627" max="3627" width="8" style="791" customWidth="1"/>
    <col min="3628" max="3840" width="3.625" style="791"/>
    <col min="3841" max="3841" width="1.25" style="791" customWidth="1"/>
    <col min="3842" max="3842" width="5.625" style="791" customWidth="1"/>
    <col min="3843" max="3843" width="8.625" style="791" customWidth="1"/>
    <col min="3844" max="3845" width="3.625" style="791" customWidth="1"/>
    <col min="3846" max="3849" width="3.375" style="791" customWidth="1"/>
    <col min="3850" max="3861" width="3.625" style="791" customWidth="1"/>
    <col min="3862" max="3865" width="3.375" style="791" customWidth="1"/>
    <col min="3866" max="3866" width="17.625" style="791" customWidth="1"/>
    <col min="3867" max="3870" width="3.625" style="791" customWidth="1"/>
    <col min="3871" max="3871" width="6" style="791" bestFit="1" customWidth="1"/>
    <col min="3872" max="3873" width="4.625" style="791" customWidth="1"/>
    <col min="3874" max="3875" width="8.375" style="791" bestFit="1" customWidth="1"/>
    <col min="3876" max="3876" width="8.25" style="791" bestFit="1" customWidth="1"/>
    <col min="3877" max="3877" width="8.375" style="791" bestFit="1" customWidth="1"/>
    <col min="3878" max="3878" width="6.375" style="791" customWidth="1"/>
    <col min="3879" max="3879" width="6.625" style="791" customWidth="1"/>
    <col min="3880" max="3880" width="5.125" style="791" customWidth="1"/>
    <col min="3881" max="3881" width="6.375" style="791" customWidth="1"/>
    <col min="3882" max="3882" width="4.625" style="791" customWidth="1"/>
    <col min="3883" max="3883" width="8" style="791" customWidth="1"/>
    <col min="3884" max="4096" width="3.625" style="791"/>
    <col min="4097" max="4097" width="1.25" style="791" customWidth="1"/>
    <col min="4098" max="4098" width="5.625" style="791" customWidth="1"/>
    <col min="4099" max="4099" width="8.625" style="791" customWidth="1"/>
    <col min="4100" max="4101" width="3.625" style="791" customWidth="1"/>
    <col min="4102" max="4105" width="3.375" style="791" customWidth="1"/>
    <col min="4106" max="4117" width="3.625" style="791" customWidth="1"/>
    <col min="4118" max="4121" width="3.375" style="791" customWidth="1"/>
    <col min="4122" max="4122" width="17.625" style="791" customWidth="1"/>
    <col min="4123" max="4126" width="3.625" style="791" customWidth="1"/>
    <col min="4127" max="4127" width="6" style="791" bestFit="1" customWidth="1"/>
    <col min="4128" max="4129" width="4.625" style="791" customWidth="1"/>
    <col min="4130" max="4131" width="8.375" style="791" bestFit="1" customWidth="1"/>
    <col min="4132" max="4132" width="8.25" style="791" bestFit="1" customWidth="1"/>
    <col min="4133" max="4133" width="8.375" style="791" bestFit="1" customWidth="1"/>
    <col min="4134" max="4134" width="6.375" style="791" customWidth="1"/>
    <col min="4135" max="4135" width="6.625" style="791" customWidth="1"/>
    <col min="4136" max="4136" width="5.125" style="791" customWidth="1"/>
    <col min="4137" max="4137" width="6.375" style="791" customWidth="1"/>
    <col min="4138" max="4138" width="4.625" style="791" customWidth="1"/>
    <col min="4139" max="4139" width="8" style="791" customWidth="1"/>
    <col min="4140" max="4352" width="3.625" style="791"/>
    <col min="4353" max="4353" width="1.25" style="791" customWidth="1"/>
    <col min="4354" max="4354" width="5.625" style="791" customWidth="1"/>
    <col min="4355" max="4355" width="8.625" style="791" customWidth="1"/>
    <col min="4356" max="4357" width="3.625" style="791" customWidth="1"/>
    <col min="4358" max="4361" width="3.375" style="791" customWidth="1"/>
    <col min="4362" max="4373" width="3.625" style="791" customWidth="1"/>
    <col min="4374" max="4377" width="3.375" style="791" customWidth="1"/>
    <col min="4378" max="4378" width="17.625" style="791" customWidth="1"/>
    <col min="4379" max="4382" width="3.625" style="791" customWidth="1"/>
    <col min="4383" max="4383" width="6" style="791" bestFit="1" customWidth="1"/>
    <col min="4384" max="4385" width="4.625" style="791" customWidth="1"/>
    <col min="4386" max="4387" width="8.375" style="791" bestFit="1" customWidth="1"/>
    <col min="4388" max="4388" width="8.25" style="791" bestFit="1" customWidth="1"/>
    <col min="4389" max="4389" width="8.375" style="791" bestFit="1" customWidth="1"/>
    <col min="4390" max="4390" width="6.375" style="791" customWidth="1"/>
    <col min="4391" max="4391" width="6.625" style="791" customWidth="1"/>
    <col min="4392" max="4392" width="5.125" style="791" customWidth="1"/>
    <col min="4393" max="4393" width="6.375" style="791" customWidth="1"/>
    <col min="4394" max="4394" width="4.625" style="791" customWidth="1"/>
    <col min="4395" max="4395" width="8" style="791" customWidth="1"/>
    <col min="4396" max="4608" width="3.625" style="791"/>
    <col min="4609" max="4609" width="1.25" style="791" customWidth="1"/>
    <col min="4610" max="4610" width="5.625" style="791" customWidth="1"/>
    <col min="4611" max="4611" width="8.625" style="791" customWidth="1"/>
    <col min="4612" max="4613" width="3.625" style="791" customWidth="1"/>
    <col min="4614" max="4617" width="3.375" style="791" customWidth="1"/>
    <col min="4618" max="4629" width="3.625" style="791" customWidth="1"/>
    <col min="4630" max="4633" width="3.375" style="791" customWidth="1"/>
    <col min="4634" max="4634" width="17.625" style="791" customWidth="1"/>
    <col min="4635" max="4638" width="3.625" style="791" customWidth="1"/>
    <col min="4639" max="4639" width="6" style="791" bestFit="1" customWidth="1"/>
    <col min="4640" max="4641" width="4.625" style="791" customWidth="1"/>
    <col min="4642" max="4643" width="8.375" style="791" bestFit="1" customWidth="1"/>
    <col min="4644" max="4644" width="8.25" style="791" bestFit="1" customWidth="1"/>
    <col min="4645" max="4645" width="8.375" style="791" bestFit="1" customWidth="1"/>
    <col min="4646" max="4646" width="6.375" style="791" customWidth="1"/>
    <col min="4647" max="4647" width="6.625" style="791" customWidth="1"/>
    <col min="4648" max="4648" width="5.125" style="791" customWidth="1"/>
    <col min="4649" max="4649" width="6.375" style="791" customWidth="1"/>
    <col min="4650" max="4650" width="4.625" style="791" customWidth="1"/>
    <col min="4651" max="4651" width="8" style="791" customWidth="1"/>
    <col min="4652" max="4864" width="3.625" style="791"/>
    <col min="4865" max="4865" width="1.25" style="791" customWidth="1"/>
    <col min="4866" max="4866" width="5.625" style="791" customWidth="1"/>
    <col min="4867" max="4867" width="8.625" style="791" customWidth="1"/>
    <col min="4868" max="4869" width="3.625" style="791" customWidth="1"/>
    <col min="4870" max="4873" width="3.375" style="791" customWidth="1"/>
    <col min="4874" max="4885" width="3.625" style="791" customWidth="1"/>
    <col min="4886" max="4889" width="3.375" style="791" customWidth="1"/>
    <col min="4890" max="4890" width="17.625" style="791" customWidth="1"/>
    <col min="4891" max="4894" width="3.625" style="791" customWidth="1"/>
    <col min="4895" max="4895" width="6" style="791" bestFit="1" customWidth="1"/>
    <col min="4896" max="4897" width="4.625" style="791" customWidth="1"/>
    <col min="4898" max="4899" width="8.375" style="791" bestFit="1" customWidth="1"/>
    <col min="4900" max="4900" width="8.25" style="791" bestFit="1" customWidth="1"/>
    <col min="4901" max="4901" width="8.375" style="791" bestFit="1" customWidth="1"/>
    <col min="4902" max="4902" width="6.375" style="791" customWidth="1"/>
    <col min="4903" max="4903" width="6.625" style="791" customWidth="1"/>
    <col min="4904" max="4904" width="5.125" style="791" customWidth="1"/>
    <col min="4905" max="4905" width="6.375" style="791" customWidth="1"/>
    <col min="4906" max="4906" width="4.625" style="791" customWidth="1"/>
    <col min="4907" max="4907" width="8" style="791" customWidth="1"/>
    <col min="4908" max="5120" width="3.625" style="791"/>
    <col min="5121" max="5121" width="1.25" style="791" customWidth="1"/>
    <col min="5122" max="5122" width="5.625" style="791" customWidth="1"/>
    <col min="5123" max="5123" width="8.625" style="791" customWidth="1"/>
    <col min="5124" max="5125" width="3.625" style="791" customWidth="1"/>
    <col min="5126" max="5129" width="3.375" style="791" customWidth="1"/>
    <col min="5130" max="5141" width="3.625" style="791" customWidth="1"/>
    <col min="5142" max="5145" width="3.375" style="791" customWidth="1"/>
    <col min="5146" max="5146" width="17.625" style="791" customWidth="1"/>
    <col min="5147" max="5150" width="3.625" style="791" customWidth="1"/>
    <col min="5151" max="5151" width="6" style="791" bestFit="1" customWidth="1"/>
    <col min="5152" max="5153" width="4.625" style="791" customWidth="1"/>
    <col min="5154" max="5155" width="8.375" style="791" bestFit="1" customWidth="1"/>
    <col min="5156" max="5156" width="8.25" style="791" bestFit="1" customWidth="1"/>
    <col min="5157" max="5157" width="8.375" style="791" bestFit="1" customWidth="1"/>
    <col min="5158" max="5158" width="6.375" style="791" customWidth="1"/>
    <col min="5159" max="5159" width="6.625" style="791" customWidth="1"/>
    <col min="5160" max="5160" width="5.125" style="791" customWidth="1"/>
    <col min="5161" max="5161" width="6.375" style="791" customWidth="1"/>
    <col min="5162" max="5162" width="4.625" style="791" customWidth="1"/>
    <col min="5163" max="5163" width="8" style="791" customWidth="1"/>
    <col min="5164" max="5376" width="3.625" style="791"/>
    <col min="5377" max="5377" width="1.25" style="791" customWidth="1"/>
    <col min="5378" max="5378" width="5.625" style="791" customWidth="1"/>
    <col min="5379" max="5379" width="8.625" style="791" customWidth="1"/>
    <col min="5380" max="5381" width="3.625" style="791" customWidth="1"/>
    <col min="5382" max="5385" width="3.375" style="791" customWidth="1"/>
    <col min="5386" max="5397" width="3.625" style="791" customWidth="1"/>
    <col min="5398" max="5401" width="3.375" style="791" customWidth="1"/>
    <col min="5402" max="5402" width="17.625" style="791" customWidth="1"/>
    <col min="5403" max="5406" width="3.625" style="791" customWidth="1"/>
    <col min="5407" max="5407" width="6" style="791" bestFit="1" customWidth="1"/>
    <col min="5408" max="5409" width="4.625" style="791" customWidth="1"/>
    <col min="5410" max="5411" width="8.375" style="791" bestFit="1" customWidth="1"/>
    <col min="5412" max="5412" width="8.25" style="791" bestFit="1" customWidth="1"/>
    <col min="5413" max="5413" width="8.375" style="791" bestFit="1" customWidth="1"/>
    <col min="5414" max="5414" width="6.375" style="791" customWidth="1"/>
    <col min="5415" max="5415" width="6.625" style="791" customWidth="1"/>
    <col min="5416" max="5416" width="5.125" style="791" customWidth="1"/>
    <col min="5417" max="5417" width="6.375" style="791" customWidth="1"/>
    <col min="5418" max="5418" width="4.625" style="791" customWidth="1"/>
    <col min="5419" max="5419" width="8" style="791" customWidth="1"/>
    <col min="5420" max="5632" width="3.625" style="791"/>
    <col min="5633" max="5633" width="1.25" style="791" customWidth="1"/>
    <col min="5634" max="5634" width="5.625" style="791" customWidth="1"/>
    <col min="5635" max="5635" width="8.625" style="791" customWidth="1"/>
    <col min="5636" max="5637" width="3.625" style="791" customWidth="1"/>
    <col min="5638" max="5641" width="3.375" style="791" customWidth="1"/>
    <col min="5642" max="5653" width="3.625" style="791" customWidth="1"/>
    <col min="5654" max="5657" width="3.375" style="791" customWidth="1"/>
    <col min="5658" max="5658" width="17.625" style="791" customWidth="1"/>
    <col min="5659" max="5662" width="3.625" style="791" customWidth="1"/>
    <col min="5663" max="5663" width="6" style="791" bestFit="1" customWidth="1"/>
    <col min="5664" max="5665" width="4.625" style="791" customWidth="1"/>
    <col min="5666" max="5667" width="8.375" style="791" bestFit="1" customWidth="1"/>
    <col min="5668" max="5668" width="8.25" style="791" bestFit="1" customWidth="1"/>
    <col min="5669" max="5669" width="8.375" style="791" bestFit="1" customWidth="1"/>
    <col min="5670" max="5670" width="6.375" style="791" customWidth="1"/>
    <col min="5671" max="5671" width="6.625" style="791" customWidth="1"/>
    <col min="5672" max="5672" width="5.125" style="791" customWidth="1"/>
    <col min="5673" max="5673" width="6.375" style="791" customWidth="1"/>
    <col min="5674" max="5674" width="4.625" style="791" customWidth="1"/>
    <col min="5675" max="5675" width="8" style="791" customWidth="1"/>
    <col min="5676" max="5888" width="3.625" style="791"/>
    <col min="5889" max="5889" width="1.25" style="791" customWidth="1"/>
    <col min="5890" max="5890" width="5.625" style="791" customWidth="1"/>
    <col min="5891" max="5891" width="8.625" style="791" customWidth="1"/>
    <col min="5892" max="5893" width="3.625" style="791" customWidth="1"/>
    <col min="5894" max="5897" width="3.375" style="791" customWidth="1"/>
    <col min="5898" max="5909" width="3.625" style="791" customWidth="1"/>
    <col min="5910" max="5913" width="3.375" style="791" customWidth="1"/>
    <col min="5914" max="5914" width="17.625" style="791" customWidth="1"/>
    <col min="5915" max="5918" width="3.625" style="791" customWidth="1"/>
    <col min="5919" max="5919" width="6" style="791" bestFit="1" customWidth="1"/>
    <col min="5920" max="5921" width="4.625" style="791" customWidth="1"/>
    <col min="5922" max="5923" width="8.375" style="791" bestFit="1" customWidth="1"/>
    <col min="5924" max="5924" width="8.25" style="791" bestFit="1" customWidth="1"/>
    <col min="5925" max="5925" width="8.375" style="791" bestFit="1" customWidth="1"/>
    <col min="5926" max="5926" width="6.375" style="791" customWidth="1"/>
    <col min="5927" max="5927" width="6.625" style="791" customWidth="1"/>
    <col min="5928" max="5928" width="5.125" style="791" customWidth="1"/>
    <col min="5929" max="5929" width="6.375" style="791" customWidth="1"/>
    <col min="5930" max="5930" width="4.625" style="791" customWidth="1"/>
    <col min="5931" max="5931" width="8" style="791" customWidth="1"/>
    <col min="5932" max="6144" width="3.625" style="791"/>
    <col min="6145" max="6145" width="1.25" style="791" customWidth="1"/>
    <col min="6146" max="6146" width="5.625" style="791" customWidth="1"/>
    <col min="6147" max="6147" width="8.625" style="791" customWidth="1"/>
    <col min="6148" max="6149" width="3.625" style="791" customWidth="1"/>
    <col min="6150" max="6153" width="3.375" style="791" customWidth="1"/>
    <col min="6154" max="6165" width="3.625" style="791" customWidth="1"/>
    <col min="6166" max="6169" width="3.375" style="791" customWidth="1"/>
    <col min="6170" max="6170" width="17.625" style="791" customWidth="1"/>
    <col min="6171" max="6174" width="3.625" style="791" customWidth="1"/>
    <col min="6175" max="6175" width="6" style="791" bestFit="1" customWidth="1"/>
    <col min="6176" max="6177" width="4.625" style="791" customWidth="1"/>
    <col min="6178" max="6179" width="8.375" style="791" bestFit="1" customWidth="1"/>
    <col min="6180" max="6180" width="8.25" style="791" bestFit="1" customWidth="1"/>
    <col min="6181" max="6181" width="8.375" style="791" bestFit="1" customWidth="1"/>
    <col min="6182" max="6182" width="6.375" style="791" customWidth="1"/>
    <col min="6183" max="6183" width="6.625" style="791" customWidth="1"/>
    <col min="6184" max="6184" width="5.125" style="791" customWidth="1"/>
    <col min="6185" max="6185" width="6.375" style="791" customWidth="1"/>
    <col min="6186" max="6186" width="4.625" style="791" customWidth="1"/>
    <col min="6187" max="6187" width="8" style="791" customWidth="1"/>
    <col min="6188" max="6400" width="3.625" style="791"/>
    <col min="6401" max="6401" width="1.25" style="791" customWidth="1"/>
    <col min="6402" max="6402" width="5.625" style="791" customWidth="1"/>
    <col min="6403" max="6403" width="8.625" style="791" customWidth="1"/>
    <col min="6404" max="6405" width="3.625" style="791" customWidth="1"/>
    <col min="6406" max="6409" width="3.375" style="791" customWidth="1"/>
    <col min="6410" max="6421" width="3.625" style="791" customWidth="1"/>
    <col min="6422" max="6425" width="3.375" style="791" customWidth="1"/>
    <col min="6426" max="6426" width="17.625" style="791" customWidth="1"/>
    <col min="6427" max="6430" width="3.625" style="791" customWidth="1"/>
    <col min="6431" max="6431" width="6" style="791" bestFit="1" customWidth="1"/>
    <col min="6432" max="6433" width="4.625" style="791" customWidth="1"/>
    <col min="6434" max="6435" width="8.375" style="791" bestFit="1" customWidth="1"/>
    <col min="6436" max="6436" width="8.25" style="791" bestFit="1" customWidth="1"/>
    <col min="6437" max="6437" width="8.375" style="791" bestFit="1" customWidth="1"/>
    <col min="6438" max="6438" width="6.375" style="791" customWidth="1"/>
    <col min="6439" max="6439" width="6.625" style="791" customWidth="1"/>
    <col min="6440" max="6440" width="5.125" style="791" customWidth="1"/>
    <col min="6441" max="6441" width="6.375" style="791" customWidth="1"/>
    <col min="6442" max="6442" width="4.625" style="791" customWidth="1"/>
    <col min="6443" max="6443" width="8" style="791" customWidth="1"/>
    <col min="6444" max="6656" width="3.625" style="791"/>
    <col min="6657" max="6657" width="1.25" style="791" customWidth="1"/>
    <col min="6658" max="6658" width="5.625" style="791" customWidth="1"/>
    <col min="6659" max="6659" width="8.625" style="791" customWidth="1"/>
    <col min="6660" max="6661" width="3.625" style="791" customWidth="1"/>
    <col min="6662" max="6665" width="3.375" style="791" customWidth="1"/>
    <col min="6666" max="6677" width="3.625" style="791" customWidth="1"/>
    <col min="6678" max="6681" width="3.375" style="791" customWidth="1"/>
    <col min="6682" max="6682" width="17.625" style="791" customWidth="1"/>
    <col min="6683" max="6686" width="3.625" style="791" customWidth="1"/>
    <col min="6687" max="6687" width="6" style="791" bestFit="1" customWidth="1"/>
    <col min="6688" max="6689" width="4.625" style="791" customWidth="1"/>
    <col min="6690" max="6691" width="8.375" style="791" bestFit="1" customWidth="1"/>
    <col min="6692" max="6692" width="8.25" style="791" bestFit="1" customWidth="1"/>
    <col min="6693" max="6693" width="8.375" style="791" bestFit="1" customWidth="1"/>
    <col min="6694" max="6694" width="6.375" style="791" customWidth="1"/>
    <col min="6695" max="6695" width="6.625" style="791" customWidth="1"/>
    <col min="6696" max="6696" width="5.125" style="791" customWidth="1"/>
    <col min="6697" max="6697" width="6.375" style="791" customWidth="1"/>
    <col min="6698" max="6698" width="4.625" style="791" customWidth="1"/>
    <col min="6699" max="6699" width="8" style="791" customWidth="1"/>
    <col min="6700" max="6912" width="3.625" style="791"/>
    <col min="6913" max="6913" width="1.25" style="791" customWidth="1"/>
    <col min="6914" max="6914" width="5.625" style="791" customWidth="1"/>
    <col min="6915" max="6915" width="8.625" style="791" customWidth="1"/>
    <col min="6916" max="6917" width="3.625" style="791" customWidth="1"/>
    <col min="6918" max="6921" width="3.375" style="791" customWidth="1"/>
    <col min="6922" max="6933" width="3.625" style="791" customWidth="1"/>
    <col min="6934" max="6937" width="3.375" style="791" customWidth="1"/>
    <col min="6938" max="6938" width="17.625" style="791" customWidth="1"/>
    <col min="6939" max="6942" width="3.625" style="791" customWidth="1"/>
    <col min="6943" max="6943" width="6" style="791" bestFit="1" customWidth="1"/>
    <col min="6944" max="6945" width="4.625" style="791" customWidth="1"/>
    <col min="6946" max="6947" width="8.375" style="791" bestFit="1" customWidth="1"/>
    <col min="6948" max="6948" width="8.25" style="791" bestFit="1" customWidth="1"/>
    <col min="6949" max="6949" width="8.375" style="791" bestFit="1" customWidth="1"/>
    <col min="6950" max="6950" width="6.375" style="791" customWidth="1"/>
    <col min="6951" max="6951" width="6.625" style="791" customWidth="1"/>
    <col min="6952" max="6952" width="5.125" style="791" customWidth="1"/>
    <col min="6953" max="6953" width="6.375" style="791" customWidth="1"/>
    <col min="6954" max="6954" width="4.625" style="791" customWidth="1"/>
    <col min="6955" max="6955" width="8" style="791" customWidth="1"/>
    <col min="6956" max="7168" width="3.625" style="791"/>
    <col min="7169" max="7169" width="1.25" style="791" customWidth="1"/>
    <col min="7170" max="7170" width="5.625" style="791" customWidth="1"/>
    <col min="7171" max="7171" width="8.625" style="791" customWidth="1"/>
    <col min="7172" max="7173" width="3.625" style="791" customWidth="1"/>
    <col min="7174" max="7177" width="3.375" style="791" customWidth="1"/>
    <col min="7178" max="7189" width="3.625" style="791" customWidth="1"/>
    <col min="7190" max="7193" width="3.375" style="791" customWidth="1"/>
    <col min="7194" max="7194" width="17.625" style="791" customWidth="1"/>
    <col min="7195" max="7198" width="3.625" style="791" customWidth="1"/>
    <col min="7199" max="7199" width="6" style="791" bestFit="1" customWidth="1"/>
    <col min="7200" max="7201" width="4.625" style="791" customWidth="1"/>
    <col min="7202" max="7203" width="8.375" style="791" bestFit="1" customWidth="1"/>
    <col min="7204" max="7204" width="8.25" style="791" bestFit="1" customWidth="1"/>
    <col min="7205" max="7205" width="8.375" style="791" bestFit="1" customWidth="1"/>
    <col min="7206" max="7206" width="6.375" style="791" customWidth="1"/>
    <col min="7207" max="7207" width="6.625" style="791" customWidth="1"/>
    <col min="7208" max="7208" width="5.125" style="791" customWidth="1"/>
    <col min="7209" max="7209" width="6.375" style="791" customWidth="1"/>
    <col min="7210" max="7210" width="4.625" style="791" customWidth="1"/>
    <col min="7211" max="7211" width="8" style="791" customWidth="1"/>
    <col min="7212" max="7424" width="3.625" style="791"/>
    <col min="7425" max="7425" width="1.25" style="791" customWidth="1"/>
    <col min="7426" max="7426" width="5.625" style="791" customWidth="1"/>
    <col min="7427" max="7427" width="8.625" style="791" customWidth="1"/>
    <col min="7428" max="7429" width="3.625" style="791" customWidth="1"/>
    <col min="7430" max="7433" width="3.375" style="791" customWidth="1"/>
    <col min="7434" max="7445" width="3.625" style="791" customWidth="1"/>
    <col min="7446" max="7449" width="3.375" style="791" customWidth="1"/>
    <col min="7450" max="7450" width="17.625" style="791" customWidth="1"/>
    <col min="7451" max="7454" width="3.625" style="791" customWidth="1"/>
    <col min="7455" max="7455" width="6" style="791" bestFit="1" customWidth="1"/>
    <col min="7456" max="7457" width="4.625" style="791" customWidth="1"/>
    <col min="7458" max="7459" width="8.375" style="791" bestFit="1" customWidth="1"/>
    <col min="7460" max="7460" width="8.25" style="791" bestFit="1" customWidth="1"/>
    <col min="7461" max="7461" width="8.375" style="791" bestFit="1" customWidth="1"/>
    <col min="7462" max="7462" width="6.375" style="791" customWidth="1"/>
    <col min="7463" max="7463" width="6.625" style="791" customWidth="1"/>
    <col min="7464" max="7464" width="5.125" style="791" customWidth="1"/>
    <col min="7465" max="7465" width="6.375" style="791" customWidth="1"/>
    <col min="7466" max="7466" width="4.625" style="791" customWidth="1"/>
    <col min="7467" max="7467" width="8" style="791" customWidth="1"/>
    <col min="7468" max="7680" width="3.625" style="791"/>
    <col min="7681" max="7681" width="1.25" style="791" customWidth="1"/>
    <col min="7682" max="7682" width="5.625" style="791" customWidth="1"/>
    <col min="7683" max="7683" width="8.625" style="791" customWidth="1"/>
    <col min="7684" max="7685" width="3.625" style="791" customWidth="1"/>
    <col min="7686" max="7689" width="3.375" style="791" customWidth="1"/>
    <col min="7690" max="7701" width="3.625" style="791" customWidth="1"/>
    <col min="7702" max="7705" width="3.375" style="791" customWidth="1"/>
    <col min="7706" max="7706" width="17.625" style="791" customWidth="1"/>
    <col min="7707" max="7710" width="3.625" style="791" customWidth="1"/>
    <col min="7711" max="7711" width="6" style="791" bestFit="1" customWidth="1"/>
    <col min="7712" max="7713" width="4.625" style="791" customWidth="1"/>
    <col min="7714" max="7715" width="8.375" style="791" bestFit="1" customWidth="1"/>
    <col min="7716" max="7716" width="8.25" style="791" bestFit="1" customWidth="1"/>
    <col min="7717" max="7717" width="8.375" style="791" bestFit="1" customWidth="1"/>
    <col min="7718" max="7718" width="6.375" style="791" customWidth="1"/>
    <col min="7719" max="7719" width="6.625" style="791" customWidth="1"/>
    <col min="7720" max="7720" width="5.125" style="791" customWidth="1"/>
    <col min="7721" max="7721" width="6.375" style="791" customWidth="1"/>
    <col min="7722" max="7722" width="4.625" style="791" customWidth="1"/>
    <col min="7723" max="7723" width="8" style="791" customWidth="1"/>
    <col min="7724" max="7936" width="3.625" style="791"/>
    <col min="7937" max="7937" width="1.25" style="791" customWidth="1"/>
    <col min="7938" max="7938" width="5.625" style="791" customWidth="1"/>
    <col min="7939" max="7939" width="8.625" style="791" customWidth="1"/>
    <col min="7940" max="7941" width="3.625" style="791" customWidth="1"/>
    <col min="7942" max="7945" width="3.375" style="791" customWidth="1"/>
    <col min="7946" max="7957" width="3.625" style="791" customWidth="1"/>
    <col min="7958" max="7961" width="3.375" style="791" customWidth="1"/>
    <col min="7962" max="7962" width="17.625" style="791" customWidth="1"/>
    <col min="7963" max="7966" width="3.625" style="791" customWidth="1"/>
    <col min="7967" max="7967" width="6" style="791" bestFit="1" customWidth="1"/>
    <col min="7968" max="7969" width="4.625" style="791" customWidth="1"/>
    <col min="7970" max="7971" width="8.375" style="791" bestFit="1" customWidth="1"/>
    <col min="7972" max="7972" width="8.25" style="791" bestFit="1" customWidth="1"/>
    <col min="7973" max="7973" width="8.375" style="791" bestFit="1" customWidth="1"/>
    <col min="7974" max="7974" width="6.375" style="791" customWidth="1"/>
    <col min="7975" max="7975" width="6.625" style="791" customWidth="1"/>
    <col min="7976" max="7976" width="5.125" style="791" customWidth="1"/>
    <col min="7977" max="7977" width="6.375" style="791" customWidth="1"/>
    <col min="7978" max="7978" width="4.625" style="791" customWidth="1"/>
    <col min="7979" max="7979" width="8" style="791" customWidth="1"/>
    <col min="7980" max="8192" width="3.625" style="791"/>
    <col min="8193" max="8193" width="1.25" style="791" customWidth="1"/>
    <col min="8194" max="8194" width="5.625" style="791" customWidth="1"/>
    <col min="8195" max="8195" width="8.625" style="791" customWidth="1"/>
    <col min="8196" max="8197" width="3.625" style="791" customWidth="1"/>
    <col min="8198" max="8201" width="3.375" style="791" customWidth="1"/>
    <col min="8202" max="8213" width="3.625" style="791" customWidth="1"/>
    <col min="8214" max="8217" width="3.375" style="791" customWidth="1"/>
    <col min="8218" max="8218" width="17.625" style="791" customWidth="1"/>
    <col min="8219" max="8222" width="3.625" style="791" customWidth="1"/>
    <col min="8223" max="8223" width="6" style="791" bestFit="1" customWidth="1"/>
    <col min="8224" max="8225" width="4.625" style="791" customWidth="1"/>
    <col min="8226" max="8227" width="8.375" style="791" bestFit="1" customWidth="1"/>
    <col min="8228" max="8228" width="8.25" style="791" bestFit="1" customWidth="1"/>
    <col min="8229" max="8229" width="8.375" style="791" bestFit="1" customWidth="1"/>
    <col min="8230" max="8230" width="6.375" style="791" customWidth="1"/>
    <col min="8231" max="8231" width="6.625" style="791" customWidth="1"/>
    <col min="8232" max="8232" width="5.125" style="791" customWidth="1"/>
    <col min="8233" max="8233" width="6.375" style="791" customWidth="1"/>
    <col min="8234" max="8234" width="4.625" style="791" customWidth="1"/>
    <col min="8235" max="8235" width="8" style="791" customWidth="1"/>
    <col min="8236" max="8448" width="3.625" style="791"/>
    <col min="8449" max="8449" width="1.25" style="791" customWidth="1"/>
    <col min="8450" max="8450" width="5.625" style="791" customWidth="1"/>
    <col min="8451" max="8451" width="8.625" style="791" customWidth="1"/>
    <col min="8452" max="8453" width="3.625" style="791" customWidth="1"/>
    <col min="8454" max="8457" width="3.375" style="791" customWidth="1"/>
    <col min="8458" max="8469" width="3.625" style="791" customWidth="1"/>
    <col min="8470" max="8473" width="3.375" style="791" customWidth="1"/>
    <col min="8474" max="8474" width="17.625" style="791" customWidth="1"/>
    <col min="8475" max="8478" width="3.625" style="791" customWidth="1"/>
    <col min="8479" max="8479" width="6" style="791" bestFit="1" customWidth="1"/>
    <col min="8480" max="8481" width="4.625" style="791" customWidth="1"/>
    <col min="8482" max="8483" width="8.375" style="791" bestFit="1" customWidth="1"/>
    <col min="8484" max="8484" width="8.25" style="791" bestFit="1" customWidth="1"/>
    <col min="8485" max="8485" width="8.375" style="791" bestFit="1" customWidth="1"/>
    <col min="8486" max="8486" width="6.375" style="791" customWidth="1"/>
    <col min="8487" max="8487" width="6.625" style="791" customWidth="1"/>
    <col min="8488" max="8488" width="5.125" style="791" customWidth="1"/>
    <col min="8489" max="8489" width="6.375" style="791" customWidth="1"/>
    <col min="8490" max="8490" width="4.625" style="791" customWidth="1"/>
    <col min="8491" max="8491" width="8" style="791" customWidth="1"/>
    <col min="8492" max="8704" width="3.625" style="791"/>
    <col min="8705" max="8705" width="1.25" style="791" customWidth="1"/>
    <col min="8706" max="8706" width="5.625" style="791" customWidth="1"/>
    <col min="8707" max="8707" width="8.625" style="791" customWidth="1"/>
    <col min="8708" max="8709" width="3.625" style="791" customWidth="1"/>
    <col min="8710" max="8713" width="3.375" style="791" customWidth="1"/>
    <col min="8714" max="8725" width="3.625" style="791" customWidth="1"/>
    <col min="8726" max="8729" width="3.375" style="791" customWidth="1"/>
    <col min="8730" max="8730" width="17.625" style="791" customWidth="1"/>
    <col min="8731" max="8734" width="3.625" style="791" customWidth="1"/>
    <col min="8735" max="8735" width="6" style="791" bestFit="1" customWidth="1"/>
    <col min="8736" max="8737" width="4.625" style="791" customWidth="1"/>
    <col min="8738" max="8739" width="8.375" style="791" bestFit="1" customWidth="1"/>
    <col min="8740" max="8740" width="8.25" style="791" bestFit="1" customWidth="1"/>
    <col min="8741" max="8741" width="8.375" style="791" bestFit="1" customWidth="1"/>
    <col min="8742" max="8742" width="6.375" style="791" customWidth="1"/>
    <col min="8743" max="8743" width="6.625" style="791" customWidth="1"/>
    <col min="8744" max="8744" width="5.125" style="791" customWidth="1"/>
    <col min="8745" max="8745" width="6.375" style="791" customWidth="1"/>
    <col min="8746" max="8746" width="4.625" style="791" customWidth="1"/>
    <col min="8747" max="8747" width="8" style="791" customWidth="1"/>
    <col min="8748" max="8960" width="3.625" style="791"/>
    <col min="8961" max="8961" width="1.25" style="791" customWidth="1"/>
    <col min="8962" max="8962" width="5.625" style="791" customWidth="1"/>
    <col min="8963" max="8963" width="8.625" style="791" customWidth="1"/>
    <col min="8964" max="8965" width="3.625" style="791" customWidth="1"/>
    <col min="8966" max="8969" width="3.375" style="791" customWidth="1"/>
    <col min="8970" max="8981" width="3.625" style="791" customWidth="1"/>
    <col min="8982" max="8985" width="3.375" style="791" customWidth="1"/>
    <col min="8986" max="8986" width="17.625" style="791" customWidth="1"/>
    <col min="8987" max="8990" width="3.625" style="791" customWidth="1"/>
    <col min="8991" max="8991" width="6" style="791" bestFit="1" customWidth="1"/>
    <col min="8992" max="8993" width="4.625" style="791" customWidth="1"/>
    <col min="8994" max="8995" width="8.375" style="791" bestFit="1" customWidth="1"/>
    <col min="8996" max="8996" width="8.25" style="791" bestFit="1" customWidth="1"/>
    <col min="8997" max="8997" width="8.375" style="791" bestFit="1" customWidth="1"/>
    <col min="8998" max="8998" width="6.375" style="791" customWidth="1"/>
    <col min="8999" max="8999" width="6.625" style="791" customWidth="1"/>
    <col min="9000" max="9000" width="5.125" style="791" customWidth="1"/>
    <col min="9001" max="9001" width="6.375" style="791" customWidth="1"/>
    <col min="9002" max="9002" width="4.625" style="791" customWidth="1"/>
    <col min="9003" max="9003" width="8" style="791" customWidth="1"/>
    <col min="9004" max="9216" width="3.625" style="791"/>
    <col min="9217" max="9217" width="1.25" style="791" customWidth="1"/>
    <col min="9218" max="9218" width="5.625" style="791" customWidth="1"/>
    <col min="9219" max="9219" width="8.625" style="791" customWidth="1"/>
    <col min="9220" max="9221" width="3.625" style="791" customWidth="1"/>
    <col min="9222" max="9225" width="3.375" style="791" customWidth="1"/>
    <col min="9226" max="9237" width="3.625" style="791" customWidth="1"/>
    <col min="9238" max="9241" width="3.375" style="791" customWidth="1"/>
    <col min="9242" max="9242" width="17.625" style="791" customWidth="1"/>
    <col min="9243" max="9246" width="3.625" style="791" customWidth="1"/>
    <col min="9247" max="9247" width="6" style="791" bestFit="1" customWidth="1"/>
    <col min="9248" max="9249" width="4.625" style="791" customWidth="1"/>
    <col min="9250" max="9251" width="8.375" style="791" bestFit="1" customWidth="1"/>
    <col min="9252" max="9252" width="8.25" style="791" bestFit="1" customWidth="1"/>
    <col min="9253" max="9253" width="8.375" style="791" bestFit="1" customWidth="1"/>
    <col min="9254" max="9254" width="6.375" style="791" customWidth="1"/>
    <col min="9255" max="9255" width="6.625" style="791" customWidth="1"/>
    <col min="9256" max="9256" width="5.125" style="791" customWidth="1"/>
    <col min="9257" max="9257" width="6.375" style="791" customWidth="1"/>
    <col min="9258" max="9258" width="4.625" style="791" customWidth="1"/>
    <col min="9259" max="9259" width="8" style="791" customWidth="1"/>
    <col min="9260" max="9472" width="3.625" style="791"/>
    <col min="9473" max="9473" width="1.25" style="791" customWidth="1"/>
    <col min="9474" max="9474" width="5.625" style="791" customWidth="1"/>
    <col min="9475" max="9475" width="8.625" style="791" customWidth="1"/>
    <col min="9476" max="9477" width="3.625" style="791" customWidth="1"/>
    <col min="9478" max="9481" width="3.375" style="791" customWidth="1"/>
    <col min="9482" max="9493" width="3.625" style="791" customWidth="1"/>
    <col min="9494" max="9497" width="3.375" style="791" customWidth="1"/>
    <col min="9498" max="9498" width="17.625" style="791" customWidth="1"/>
    <col min="9499" max="9502" width="3.625" style="791" customWidth="1"/>
    <col min="9503" max="9503" width="6" style="791" bestFit="1" customWidth="1"/>
    <col min="9504" max="9505" width="4.625" style="791" customWidth="1"/>
    <col min="9506" max="9507" width="8.375" style="791" bestFit="1" customWidth="1"/>
    <col min="9508" max="9508" width="8.25" style="791" bestFit="1" customWidth="1"/>
    <col min="9509" max="9509" width="8.375" style="791" bestFit="1" customWidth="1"/>
    <col min="9510" max="9510" width="6.375" style="791" customWidth="1"/>
    <col min="9511" max="9511" width="6.625" style="791" customWidth="1"/>
    <col min="9512" max="9512" width="5.125" style="791" customWidth="1"/>
    <col min="9513" max="9513" width="6.375" style="791" customWidth="1"/>
    <col min="9514" max="9514" width="4.625" style="791" customWidth="1"/>
    <col min="9515" max="9515" width="8" style="791" customWidth="1"/>
    <col min="9516" max="9728" width="3.625" style="791"/>
    <col min="9729" max="9729" width="1.25" style="791" customWidth="1"/>
    <col min="9730" max="9730" width="5.625" style="791" customWidth="1"/>
    <col min="9731" max="9731" width="8.625" style="791" customWidth="1"/>
    <col min="9732" max="9733" width="3.625" style="791" customWidth="1"/>
    <col min="9734" max="9737" width="3.375" style="791" customWidth="1"/>
    <col min="9738" max="9749" width="3.625" style="791" customWidth="1"/>
    <col min="9750" max="9753" width="3.375" style="791" customWidth="1"/>
    <col min="9754" max="9754" width="17.625" style="791" customWidth="1"/>
    <col min="9755" max="9758" width="3.625" style="791" customWidth="1"/>
    <col min="9759" max="9759" width="6" style="791" bestFit="1" customWidth="1"/>
    <col min="9760" max="9761" width="4.625" style="791" customWidth="1"/>
    <col min="9762" max="9763" width="8.375" style="791" bestFit="1" customWidth="1"/>
    <col min="9764" max="9764" width="8.25" style="791" bestFit="1" customWidth="1"/>
    <col min="9765" max="9765" width="8.375" style="791" bestFit="1" customWidth="1"/>
    <col min="9766" max="9766" width="6.375" style="791" customWidth="1"/>
    <col min="9767" max="9767" width="6.625" style="791" customWidth="1"/>
    <col min="9768" max="9768" width="5.125" style="791" customWidth="1"/>
    <col min="9769" max="9769" width="6.375" style="791" customWidth="1"/>
    <col min="9770" max="9770" width="4.625" style="791" customWidth="1"/>
    <col min="9771" max="9771" width="8" style="791" customWidth="1"/>
    <col min="9772" max="9984" width="3.625" style="791"/>
    <col min="9985" max="9985" width="1.25" style="791" customWidth="1"/>
    <col min="9986" max="9986" width="5.625" style="791" customWidth="1"/>
    <col min="9987" max="9987" width="8.625" style="791" customWidth="1"/>
    <col min="9988" max="9989" width="3.625" style="791" customWidth="1"/>
    <col min="9990" max="9993" width="3.375" style="791" customWidth="1"/>
    <col min="9994" max="10005" width="3.625" style="791" customWidth="1"/>
    <col min="10006" max="10009" width="3.375" style="791" customWidth="1"/>
    <col min="10010" max="10010" width="17.625" style="791" customWidth="1"/>
    <col min="10011" max="10014" width="3.625" style="791" customWidth="1"/>
    <col min="10015" max="10015" width="6" style="791" bestFit="1" customWidth="1"/>
    <col min="10016" max="10017" width="4.625" style="791" customWidth="1"/>
    <col min="10018" max="10019" width="8.375" style="791" bestFit="1" customWidth="1"/>
    <col min="10020" max="10020" width="8.25" style="791" bestFit="1" customWidth="1"/>
    <col min="10021" max="10021" width="8.375" style="791" bestFit="1" customWidth="1"/>
    <col min="10022" max="10022" width="6.375" style="791" customWidth="1"/>
    <col min="10023" max="10023" width="6.625" style="791" customWidth="1"/>
    <col min="10024" max="10024" width="5.125" style="791" customWidth="1"/>
    <col min="10025" max="10025" width="6.375" style="791" customWidth="1"/>
    <col min="10026" max="10026" width="4.625" style="791" customWidth="1"/>
    <col min="10027" max="10027" width="8" style="791" customWidth="1"/>
    <col min="10028" max="10240" width="3.625" style="791"/>
    <col min="10241" max="10241" width="1.25" style="791" customWidth="1"/>
    <col min="10242" max="10242" width="5.625" style="791" customWidth="1"/>
    <col min="10243" max="10243" width="8.625" style="791" customWidth="1"/>
    <col min="10244" max="10245" width="3.625" style="791" customWidth="1"/>
    <col min="10246" max="10249" width="3.375" style="791" customWidth="1"/>
    <col min="10250" max="10261" width="3.625" style="791" customWidth="1"/>
    <col min="10262" max="10265" width="3.375" style="791" customWidth="1"/>
    <col min="10266" max="10266" width="17.625" style="791" customWidth="1"/>
    <col min="10267" max="10270" width="3.625" style="791" customWidth="1"/>
    <col min="10271" max="10271" width="6" style="791" bestFit="1" customWidth="1"/>
    <col min="10272" max="10273" width="4.625" style="791" customWidth="1"/>
    <col min="10274" max="10275" width="8.375" style="791" bestFit="1" customWidth="1"/>
    <col min="10276" max="10276" width="8.25" style="791" bestFit="1" customWidth="1"/>
    <col min="10277" max="10277" width="8.375" style="791" bestFit="1" customWidth="1"/>
    <col min="10278" max="10278" width="6.375" style="791" customWidth="1"/>
    <col min="10279" max="10279" width="6.625" style="791" customWidth="1"/>
    <col min="10280" max="10280" width="5.125" style="791" customWidth="1"/>
    <col min="10281" max="10281" width="6.375" style="791" customWidth="1"/>
    <col min="10282" max="10282" width="4.625" style="791" customWidth="1"/>
    <col min="10283" max="10283" width="8" style="791" customWidth="1"/>
    <col min="10284" max="10496" width="3.625" style="791"/>
    <col min="10497" max="10497" width="1.25" style="791" customWidth="1"/>
    <col min="10498" max="10498" width="5.625" style="791" customWidth="1"/>
    <col min="10499" max="10499" width="8.625" style="791" customWidth="1"/>
    <col min="10500" max="10501" width="3.625" style="791" customWidth="1"/>
    <col min="10502" max="10505" width="3.375" style="791" customWidth="1"/>
    <col min="10506" max="10517" width="3.625" style="791" customWidth="1"/>
    <col min="10518" max="10521" width="3.375" style="791" customWidth="1"/>
    <col min="10522" max="10522" width="17.625" style="791" customWidth="1"/>
    <col min="10523" max="10526" width="3.625" style="791" customWidth="1"/>
    <col min="10527" max="10527" width="6" style="791" bestFit="1" customWidth="1"/>
    <col min="10528" max="10529" width="4.625" style="791" customWidth="1"/>
    <col min="10530" max="10531" width="8.375" style="791" bestFit="1" customWidth="1"/>
    <col min="10532" max="10532" width="8.25" style="791" bestFit="1" customWidth="1"/>
    <col min="10533" max="10533" width="8.375" style="791" bestFit="1" customWidth="1"/>
    <col min="10534" max="10534" width="6.375" style="791" customWidth="1"/>
    <col min="10535" max="10535" width="6.625" style="791" customWidth="1"/>
    <col min="10536" max="10536" width="5.125" style="791" customWidth="1"/>
    <col min="10537" max="10537" width="6.375" style="791" customWidth="1"/>
    <col min="10538" max="10538" width="4.625" style="791" customWidth="1"/>
    <col min="10539" max="10539" width="8" style="791" customWidth="1"/>
    <col min="10540" max="10752" width="3.625" style="791"/>
    <col min="10753" max="10753" width="1.25" style="791" customWidth="1"/>
    <col min="10754" max="10754" width="5.625" style="791" customWidth="1"/>
    <col min="10755" max="10755" width="8.625" style="791" customWidth="1"/>
    <col min="10756" max="10757" width="3.625" style="791" customWidth="1"/>
    <col min="10758" max="10761" width="3.375" style="791" customWidth="1"/>
    <col min="10762" max="10773" width="3.625" style="791" customWidth="1"/>
    <col min="10774" max="10777" width="3.375" style="791" customWidth="1"/>
    <col min="10778" max="10778" width="17.625" style="791" customWidth="1"/>
    <col min="10779" max="10782" width="3.625" style="791" customWidth="1"/>
    <col min="10783" max="10783" width="6" style="791" bestFit="1" customWidth="1"/>
    <col min="10784" max="10785" width="4.625" style="791" customWidth="1"/>
    <col min="10786" max="10787" width="8.375" style="791" bestFit="1" customWidth="1"/>
    <col min="10788" max="10788" width="8.25" style="791" bestFit="1" customWidth="1"/>
    <col min="10789" max="10789" width="8.375" style="791" bestFit="1" customWidth="1"/>
    <col min="10790" max="10790" width="6.375" style="791" customWidth="1"/>
    <col min="10791" max="10791" width="6.625" style="791" customWidth="1"/>
    <col min="10792" max="10792" width="5.125" style="791" customWidth="1"/>
    <col min="10793" max="10793" width="6.375" style="791" customWidth="1"/>
    <col min="10794" max="10794" width="4.625" style="791" customWidth="1"/>
    <col min="10795" max="10795" width="8" style="791" customWidth="1"/>
    <col min="10796" max="11008" width="3.625" style="791"/>
    <col min="11009" max="11009" width="1.25" style="791" customWidth="1"/>
    <col min="11010" max="11010" width="5.625" style="791" customWidth="1"/>
    <col min="11011" max="11011" width="8.625" style="791" customWidth="1"/>
    <col min="11012" max="11013" width="3.625" style="791" customWidth="1"/>
    <col min="11014" max="11017" width="3.375" style="791" customWidth="1"/>
    <col min="11018" max="11029" width="3.625" style="791" customWidth="1"/>
    <col min="11030" max="11033" width="3.375" style="791" customWidth="1"/>
    <col min="11034" max="11034" width="17.625" style="791" customWidth="1"/>
    <col min="11035" max="11038" width="3.625" style="791" customWidth="1"/>
    <col min="11039" max="11039" width="6" style="791" bestFit="1" customWidth="1"/>
    <col min="11040" max="11041" width="4.625" style="791" customWidth="1"/>
    <col min="11042" max="11043" width="8.375" style="791" bestFit="1" customWidth="1"/>
    <col min="11044" max="11044" width="8.25" style="791" bestFit="1" customWidth="1"/>
    <col min="11045" max="11045" width="8.375" style="791" bestFit="1" customWidth="1"/>
    <col min="11046" max="11046" width="6.375" style="791" customWidth="1"/>
    <col min="11047" max="11047" width="6.625" style="791" customWidth="1"/>
    <col min="11048" max="11048" width="5.125" style="791" customWidth="1"/>
    <col min="11049" max="11049" width="6.375" style="791" customWidth="1"/>
    <col min="11050" max="11050" width="4.625" style="791" customWidth="1"/>
    <col min="11051" max="11051" width="8" style="791" customWidth="1"/>
    <col min="11052" max="11264" width="3.625" style="791"/>
    <col min="11265" max="11265" width="1.25" style="791" customWidth="1"/>
    <col min="11266" max="11266" width="5.625" style="791" customWidth="1"/>
    <col min="11267" max="11267" width="8.625" style="791" customWidth="1"/>
    <col min="11268" max="11269" width="3.625" style="791" customWidth="1"/>
    <col min="11270" max="11273" width="3.375" style="791" customWidth="1"/>
    <col min="11274" max="11285" width="3.625" style="791" customWidth="1"/>
    <col min="11286" max="11289" width="3.375" style="791" customWidth="1"/>
    <col min="11290" max="11290" width="17.625" style="791" customWidth="1"/>
    <col min="11291" max="11294" width="3.625" style="791" customWidth="1"/>
    <col min="11295" max="11295" width="6" style="791" bestFit="1" customWidth="1"/>
    <col min="11296" max="11297" width="4.625" style="791" customWidth="1"/>
    <col min="11298" max="11299" width="8.375" style="791" bestFit="1" customWidth="1"/>
    <col min="11300" max="11300" width="8.25" style="791" bestFit="1" customWidth="1"/>
    <col min="11301" max="11301" width="8.375" style="791" bestFit="1" customWidth="1"/>
    <col min="11302" max="11302" width="6.375" style="791" customWidth="1"/>
    <col min="11303" max="11303" width="6.625" style="791" customWidth="1"/>
    <col min="11304" max="11304" width="5.125" style="791" customWidth="1"/>
    <col min="11305" max="11305" width="6.375" style="791" customWidth="1"/>
    <col min="11306" max="11306" width="4.625" style="791" customWidth="1"/>
    <col min="11307" max="11307" width="8" style="791" customWidth="1"/>
    <col min="11308" max="11520" width="3.625" style="791"/>
    <col min="11521" max="11521" width="1.25" style="791" customWidth="1"/>
    <col min="11522" max="11522" width="5.625" style="791" customWidth="1"/>
    <col min="11523" max="11523" width="8.625" style="791" customWidth="1"/>
    <col min="11524" max="11525" width="3.625" style="791" customWidth="1"/>
    <col min="11526" max="11529" width="3.375" style="791" customWidth="1"/>
    <col min="11530" max="11541" width="3.625" style="791" customWidth="1"/>
    <col min="11542" max="11545" width="3.375" style="791" customWidth="1"/>
    <col min="11546" max="11546" width="17.625" style="791" customWidth="1"/>
    <col min="11547" max="11550" width="3.625" style="791" customWidth="1"/>
    <col min="11551" max="11551" width="6" style="791" bestFit="1" customWidth="1"/>
    <col min="11552" max="11553" width="4.625" style="791" customWidth="1"/>
    <col min="11554" max="11555" width="8.375" style="791" bestFit="1" customWidth="1"/>
    <col min="11556" max="11556" width="8.25" style="791" bestFit="1" customWidth="1"/>
    <col min="11557" max="11557" width="8.375" style="791" bestFit="1" customWidth="1"/>
    <col min="11558" max="11558" width="6.375" style="791" customWidth="1"/>
    <col min="11559" max="11559" width="6.625" style="791" customWidth="1"/>
    <col min="11560" max="11560" width="5.125" style="791" customWidth="1"/>
    <col min="11561" max="11561" width="6.375" style="791" customWidth="1"/>
    <col min="11562" max="11562" width="4.625" style="791" customWidth="1"/>
    <col min="11563" max="11563" width="8" style="791" customWidth="1"/>
    <col min="11564" max="11776" width="3.625" style="791"/>
    <col min="11777" max="11777" width="1.25" style="791" customWidth="1"/>
    <col min="11778" max="11778" width="5.625" style="791" customWidth="1"/>
    <col min="11779" max="11779" width="8.625" style="791" customWidth="1"/>
    <col min="11780" max="11781" width="3.625" style="791" customWidth="1"/>
    <col min="11782" max="11785" width="3.375" style="791" customWidth="1"/>
    <col min="11786" max="11797" width="3.625" style="791" customWidth="1"/>
    <col min="11798" max="11801" width="3.375" style="791" customWidth="1"/>
    <col min="11802" max="11802" width="17.625" style="791" customWidth="1"/>
    <col min="11803" max="11806" width="3.625" style="791" customWidth="1"/>
    <col min="11807" max="11807" width="6" style="791" bestFit="1" customWidth="1"/>
    <col min="11808" max="11809" width="4.625" style="791" customWidth="1"/>
    <col min="11810" max="11811" width="8.375" style="791" bestFit="1" customWidth="1"/>
    <col min="11812" max="11812" width="8.25" style="791" bestFit="1" customWidth="1"/>
    <col min="11813" max="11813" width="8.375" style="791" bestFit="1" customWidth="1"/>
    <col min="11814" max="11814" width="6.375" style="791" customWidth="1"/>
    <col min="11815" max="11815" width="6.625" style="791" customWidth="1"/>
    <col min="11816" max="11816" width="5.125" style="791" customWidth="1"/>
    <col min="11817" max="11817" width="6.375" style="791" customWidth="1"/>
    <col min="11818" max="11818" width="4.625" style="791" customWidth="1"/>
    <col min="11819" max="11819" width="8" style="791" customWidth="1"/>
    <col min="11820" max="12032" width="3.625" style="791"/>
    <col min="12033" max="12033" width="1.25" style="791" customWidth="1"/>
    <col min="12034" max="12034" width="5.625" style="791" customWidth="1"/>
    <col min="12035" max="12035" width="8.625" style="791" customWidth="1"/>
    <col min="12036" max="12037" width="3.625" style="791" customWidth="1"/>
    <col min="12038" max="12041" width="3.375" style="791" customWidth="1"/>
    <col min="12042" max="12053" width="3.625" style="791" customWidth="1"/>
    <col min="12054" max="12057" width="3.375" style="791" customWidth="1"/>
    <col min="12058" max="12058" width="17.625" style="791" customWidth="1"/>
    <col min="12059" max="12062" width="3.625" style="791" customWidth="1"/>
    <col min="12063" max="12063" width="6" style="791" bestFit="1" customWidth="1"/>
    <col min="12064" max="12065" width="4.625" style="791" customWidth="1"/>
    <col min="12066" max="12067" width="8.375" style="791" bestFit="1" customWidth="1"/>
    <col min="12068" max="12068" width="8.25" style="791" bestFit="1" customWidth="1"/>
    <col min="12069" max="12069" width="8.375" style="791" bestFit="1" customWidth="1"/>
    <col min="12070" max="12070" width="6.375" style="791" customWidth="1"/>
    <col min="12071" max="12071" width="6.625" style="791" customWidth="1"/>
    <col min="12072" max="12072" width="5.125" style="791" customWidth="1"/>
    <col min="12073" max="12073" width="6.375" style="791" customWidth="1"/>
    <col min="12074" max="12074" width="4.625" style="791" customWidth="1"/>
    <col min="12075" max="12075" width="8" style="791" customWidth="1"/>
    <col min="12076" max="12288" width="3.625" style="791"/>
    <col min="12289" max="12289" width="1.25" style="791" customWidth="1"/>
    <col min="12290" max="12290" width="5.625" style="791" customWidth="1"/>
    <col min="12291" max="12291" width="8.625" style="791" customWidth="1"/>
    <col min="12292" max="12293" width="3.625" style="791" customWidth="1"/>
    <col min="12294" max="12297" width="3.375" style="791" customWidth="1"/>
    <col min="12298" max="12309" width="3.625" style="791" customWidth="1"/>
    <col min="12310" max="12313" width="3.375" style="791" customWidth="1"/>
    <col min="12314" max="12314" width="17.625" style="791" customWidth="1"/>
    <col min="12315" max="12318" width="3.625" style="791" customWidth="1"/>
    <col min="12319" max="12319" width="6" style="791" bestFit="1" customWidth="1"/>
    <col min="12320" max="12321" width="4.625" style="791" customWidth="1"/>
    <col min="12322" max="12323" width="8.375" style="791" bestFit="1" customWidth="1"/>
    <col min="12324" max="12324" width="8.25" style="791" bestFit="1" customWidth="1"/>
    <col min="12325" max="12325" width="8.375" style="791" bestFit="1" customWidth="1"/>
    <col min="12326" max="12326" width="6.375" style="791" customWidth="1"/>
    <col min="12327" max="12327" width="6.625" style="791" customWidth="1"/>
    <col min="12328" max="12328" width="5.125" style="791" customWidth="1"/>
    <col min="12329" max="12329" width="6.375" style="791" customWidth="1"/>
    <col min="12330" max="12330" width="4.625" style="791" customWidth="1"/>
    <col min="12331" max="12331" width="8" style="791" customWidth="1"/>
    <col min="12332" max="12544" width="3.625" style="791"/>
    <col min="12545" max="12545" width="1.25" style="791" customWidth="1"/>
    <col min="12546" max="12546" width="5.625" style="791" customWidth="1"/>
    <col min="12547" max="12547" width="8.625" style="791" customWidth="1"/>
    <col min="12548" max="12549" width="3.625" style="791" customWidth="1"/>
    <col min="12550" max="12553" width="3.375" style="791" customWidth="1"/>
    <col min="12554" max="12565" width="3.625" style="791" customWidth="1"/>
    <col min="12566" max="12569" width="3.375" style="791" customWidth="1"/>
    <col min="12570" max="12570" width="17.625" style="791" customWidth="1"/>
    <col min="12571" max="12574" width="3.625" style="791" customWidth="1"/>
    <col min="12575" max="12575" width="6" style="791" bestFit="1" customWidth="1"/>
    <col min="12576" max="12577" width="4.625" style="791" customWidth="1"/>
    <col min="12578" max="12579" width="8.375" style="791" bestFit="1" customWidth="1"/>
    <col min="12580" max="12580" width="8.25" style="791" bestFit="1" customWidth="1"/>
    <col min="12581" max="12581" width="8.375" style="791" bestFit="1" customWidth="1"/>
    <col min="12582" max="12582" width="6.375" style="791" customWidth="1"/>
    <col min="12583" max="12583" width="6.625" style="791" customWidth="1"/>
    <col min="12584" max="12584" width="5.125" style="791" customWidth="1"/>
    <col min="12585" max="12585" width="6.375" style="791" customWidth="1"/>
    <col min="12586" max="12586" width="4.625" style="791" customWidth="1"/>
    <col min="12587" max="12587" width="8" style="791" customWidth="1"/>
    <col min="12588" max="12800" width="3.625" style="791"/>
    <col min="12801" max="12801" width="1.25" style="791" customWidth="1"/>
    <col min="12802" max="12802" width="5.625" style="791" customWidth="1"/>
    <col min="12803" max="12803" width="8.625" style="791" customWidth="1"/>
    <col min="12804" max="12805" width="3.625" style="791" customWidth="1"/>
    <col min="12806" max="12809" width="3.375" style="791" customWidth="1"/>
    <col min="12810" max="12821" width="3.625" style="791" customWidth="1"/>
    <col min="12822" max="12825" width="3.375" style="791" customWidth="1"/>
    <col min="12826" max="12826" width="17.625" style="791" customWidth="1"/>
    <col min="12827" max="12830" width="3.625" style="791" customWidth="1"/>
    <col min="12831" max="12831" width="6" style="791" bestFit="1" customWidth="1"/>
    <col min="12832" max="12833" width="4.625" style="791" customWidth="1"/>
    <col min="12834" max="12835" width="8.375" style="791" bestFit="1" customWidth="1"/>
    <col min="12836" max="12836" width="8.25" style="791" bestFit="1" customWidth="1"/>
    <col min="12837" max="12837" width="8.375" style="791" bestFit="1" customWidth="1"/>
    <col min="12838" max="12838" width="6.375" style="791" customWidth="1"/>
    <col min="12839" max="12839" width="6.625" style="791" customWidth="1"/>
    <col min="12840" max="12840" width="5.125" style="791" customWidth="1"/>
    <col min="12841" max="12841" width="6.375" style="791" customWidth="1"/>
    <col min="12842" max="12842" width="4.625" style="791" customWidth="1"/>
    <col min="12843" max="12843" width="8" style="791" customWidth="1"/>
    <col min="12844" max="13056" width="3.625" style="791"/>
    <col min="13057" max="13057" width="1.25" style="791" customWidth="1"/>
    <col min="13058" max="13058" width="5.625" style="791" customWidth="1"/>
    <col min="13059" max="13059" width="8.625" style="791" customWidth="1"/>
    <col min="13060" max="13061" width="3.625" style="791" customWidth="1"/>
    <col min="13062" max="13065" width="3.375" style="791" customWidth="1"/>
    <col min="13066" max="13077" width="3.625" style="791" customWidth="1"/>
    <col min="13078" max="13081" width="3.375" style="791" customWidth="1"/>
    <col min="13082" max="13082" width="17.625" style="791" customWidth="1"/>
    <col min="13083" max="13086" width="3.625" style="791" customWidth="1"/>
    <col min="13087" max="13087" width="6" style="791" bestFit="1" customWidth="1"/>
    <col min="13088" max="13089" width="4.625" style="791" customWidth="1"/>
    <col min="13090" max="13091" width="8.375" style="791" bestFit="1" customWidth="1"/>
    <col min="13092" max="13092" width="8.25" style="791" bestFit="1" customWidth="1"/>
    <col min="13093" max="13093" width="8.375" style="791" bestFit="1" customWidth="1"/>
    <col min="13094" max="13094" width="6.375" style="791" customWidth="1"/>
    <col min="13095" max="13095" width="6.625" style="791" customWidth="1"/>
    <col min="13096" max="13096" width="5.125" style="791" customWidth="1"/>
    <col min="13097" max="13097" width="6.375" style="791" customWidth="1"/>
    <col min="13098" max="13098" width="4.625" style="791" customWidth="1"/>
    <col min="13099" max="13099" width="8" style="791" customWidth="1"/>
    <col min="13100" max="13312" width="3.625" style="791"/>
    <col min="13313" max="13313" width="1.25" style="791" customWidth="1"/>
    <col min="13314" max="13314" width="5.625" style="791" customWidth="1"/>
    <col min="13315" max="13315" width="8.625" style="791" customWidth="1"/>
    <col min="13316" max="13317" width="3.625" style="791" customWidth="1"/>
    <col min="13318" max="13321" width="3.375" style="791" customWidth="1"/>
    <col min="13322" max="13333" width="3.625" style="791" customWidth="1"/>
    <col min="13334" max="13337" width="3.375" style="791" customWidth="1"/>
    <col min="13338" max="13338" width="17.625" style="791" customWidth="1"/>
    <col min="13339" max="13342" width="3.625" style="791" customWidth="1"/>
    <col min="13343" max="13343" width="6" style="791" bestFit="1" customWidth="1"/>
    <col min="13344" max="13345" width="4.625" style="791" customWidth="1"/>
    <col min="13346" max="13347" width="8.375" style="791" bestFit="1" customWidth="1"/>
    <col min="13348" max="13348" width="8.25" style="791" bestFit="1" customWidth="1"/>
    <col min="13349" max="13349" width="8.375" style="791" bestFit="1" customWidth="1"/>
    <col min="13350" max="13350" width="6.375" style="791" customWidth="1"/>
    <col min="13351" max="13351" width="6.625" style="791" customWidth="1"/>
    <col min="13352" max="13352" width="5.125" style="791" customWidth="1"/>
    <col min="13353" max="13353" width="6.375" style="791" customWidth="1"/>
    <col min="13354" max="13354" width="4.625" style="791" customWidth="1"/>
    <col min="13355" max="13355" width="8" style="791" customWidth="1"/>
    <col min="13356" max="13568" width="3.625" style="791"/>
    <col min="13569" max="13569" width="1.25" style="791" customWidth="1"/>
    <col min="13570" max="13570" width="5.625" style="791" customWidth="1"/>
    <col min="13571" max="13571" width="8.625" style="791" customWidth="1"/>
    <col min="13572" max="13573" width="3.625" style="791" customWidth="1"/>
    <col min="13574" max="13577" width="3.375" style="791" customWidth="1"/>
    <col min="13578" max="13589" width="3.625" style="791" customWidth="1"/>
    <col min="13590" max="13593" width="3.375" style="791" customWidth="1"/>
    <col min="13594" max="13594" width="17.625" style="791" customWidth="1"/>
    <col min="13595" max="13598" width="3.625" style="791" customWidth="1"/>
    <col min="13599" max="13599" width="6" style="791" bestFit="1" customWidth="1"/>
    <col min="13600" max="13601" width="4.625" style="791" customWidth="1"/>
    <col min="13602" max="13603" width="8.375" style="791" bestFit="1" customWidth="1"/>
    <col min="13604" max="13604" width="8.25" style="791" bestFit="1" customWidth="1"/>
    <col min="13605" max="13605" width="8.375" style="791" bestFit="1" customWidth="1"/>
    <col min="13606" max="13606" width="6.375" style="791" customWidth="1"/>
    <col min="13607" max="13607" width="6.625" style="791" customWidth="1"/>
    <col min="13608" max="13608" width="5.125" style="791" customWidth="1"/>
    <col min="13609" max="13609" width="6.375" style="791" customWidth="1"/>
    <col min="13610" max="13610" width="4.625" style="791" customWidth="1"/>
    <col min="13611" max="13611" width="8" style="791" customWidth="1"/>
    <col min="13612" max="13824" width="3.625" style="791"/>
    <col min="13825" max="13825" width="1.25" style="791" customWidth="1"/>
    <col min="13826" max="13826" width="5.625" style="791" customWidth="1"/>
    <col min="13827" max="13827" width="8.625" style="791" customWidth="1"/>
    <col min="13828" max="13829" width="3.625" style="791" customWidth="1"/>
    <col min="13830" max="13833" width="3.375" style="791" customWidth="1"/>
    <col min="13834" max="13845" width="3.625" style="791" customWidth="1"/>
    <col min="13846" max="13849" width="3.375" style="791" customWidth="1"/>
    <col min="13850" max="13850" width="17.625" style="791" customWidth="1"/>
    <col min="13851" max="13854" width="3.625" style="791" customWidth="1"/>
    <col min="13855" max="13855" width="6" style="791" bestFit="1" customWidth="1"/>
    <col min="13856" max="13857" width="4.625" style="791" customWidth="1"/>
    <col min="13858" max="13859" width="8.375" style="791" bestFit="1" customWidth="1"/>
    <col min="13860" max="13860" width="8.25" style="791" bestFit="1" customWidth="1"/>
    <col min="13861" max="13861" width="8.375" style="791" bestFit="1" customWidth="1"/>
    <col min="13862" max="13862" width="6.375" style="791" customWidth="1"/>
    <col min="13863" max="13863" width="6.625" style="791" customWidth="1"/>
    <col min="13864" max="13864" width="5.125" style="791" customWidth="1"/>
    <col min="13865" max="13865" width="6.375" style="791" customWidth="1"/>
    <col min="13866" max="13866" width="4.625" style="791" customWidth="1"/>
    <col min="13867" max="13867" width="8" style="791" customWidth="1"/>
    <col min="13868" max="14080" width="3.625" style="791"/>
    <col min="14081" max="14081" width="1.25" style="791" customWidth="1"/>
    <col min="14082" max="14082" width="5.625" style="791" customWidth="1"/>
    <col min="14083" max="14083" width="8.625" style="791" customWidth="1"/>
    <col min="14084" max="14085" width="3.625" style="791" customWidth="1"/>
    <col min="14086" max="14089" width="3.375" style="791" customWidth="1"/>
    <col min="14090" max="14101" width="3.625" style="791" customWidth="1"/>
    <col min="14102" max="14105" width="3.375" style="791" customWidth="1"/>
    <col min="14106" max="14106" width="17.625" style="791" customWidth="1"/>
    <col min="14107" max="14110" width="3.625" style="791" customWidth="1"/>
    <col min="14111" max="14111" width="6" style="791" bestFit="1" customWidth="1"/>
    <col min="14112" max="14113" width="4.625" style="791" customWidth="1"/>
    <col min="14114" max="14115" width="8.375" style="791" bestFit="1" customWidth="1"/>
    <col min="14116" max="14116" width="8.25" style="791" bestFit="1" customWidth="1"/>
    <col min="14117" max="14117" width="8.375" style="791" bestFit="1" customWidth="1"/>
    <col min="14118" max="14118" width="6.375" style="791" customWidth="1"/>
    <col min="14119" max="14119" width="6.625" style="791" customWidth="1"/>
    <col min="14120" max="14120" width="5.125" style="791" customWidth="1"/>
    <col min="14121" max="14121" width="6.375" style="791" customWidth="1"/>
    <col min="14122" max="14122" width="4.625" style="791" customWidth="1"/>
    <col min="14123" max="14123" width="8" style="791" customWidth="1"/>
    <col min="14124" max="14336" width="3.625" style="791"/>
    <col min="14337" max="14337" width="1.25" style="791" customWidth="1"/>
    <col min="14338" max="14338" width="5.625" style="791" customWidth="1"/>
    <col min="14339" max="14339" width="8.625" style="791" customWidth="1"/>
    <col min="14340" max="14341" width="3.625" style="791" customWidth="1"/>
    <col min="14342" max="14345" width="3.375" style="791" customWidth="1"/>
    <col min="14346" max="14357" width="3.625" style="791" customWidth="1"/>
    <col min="14358" max="14361" width="3.375" style="791" customWidth="1"/>
    <col min="14362" max="14362" width="17.625" style="791" customWidth="1"/>
    <col min="14363" max="14366" width="3.625" style="791" customWidth="1"/>
    <col min="14367" max="14367" width="6" style="791" bestFit="1" customWidth="1"/>
    <col min="14368" max="14369" width="4.625" style="791" customWidth="1"/>
    <col min="14370" max="14371" width="8.375" style="791" bestFit="1" customWidth="1"/>
    <col min="14372" max="14372" width="8.25" style="791" bestFit="1" customWidth="1"/>
    <col min="14373" max="14373" width="8.375" style="791" bestFit="1" customWidth="1"/>
    <col min="14374" max="14374" width="6.375" style="791" customWidth="1"/>
    <col min="14375" max="14375" width="6.625" style="791" customWidth="1"/>
    <col min="14376" max="14376" width="5.125" style="791" customWidth="1"/>
    <col min="14377" max="14377" width="6.375" style="791" customWidth="1"/>
    <col min="14378" max="14378" width="4.625" style="791" customWidth="1"/>
    <col min="14379" max="14379" width="8" style="791" customWidth="1"/>
    <col min="14380" max="14592" width="3.625" style="791"/>
    <col min="14593" max="14593" width="1.25" style="791" customWidth="1"/>
    <col min="14594" max="14594" width="5.625" style="791" customWidth="1"/>
    <col min="14595" max="14595" width="8.625" style="791" customWidth="1"/>
    <col min="14596" max="14597" width="3.625" style="791" customWidth="1"/>
    <col min="14598" max="14601" width="3.375" style="791" customWidth="1"/>
    <col min="14602" max="14613" width="3.625" style="791" customWidth="1"/>
    <col min="14614" max="14617" width="3.375" style="791" customWidth="1"/>
    <col min="14618" max="14618" width="17.625" style="791" customWidth="1"/>
    <col min="14619" max="14622" width="3.625" style="791" customWidth="1"/>
    <col min="14623" max="14623" width="6" style="791" bestFit="1" customWidth="1"/>
    <col min="14624" max="14625" width="4.625" style="791" customWidth="1"/>
    <col min="14626" max="14627" width="8.375" style="791" bestFit="1" customWidth="1"/>
    <col min="14628" max="14628" width="8.25" style="791" bestFit="1" customWidth="1"/>
    <col min="14629" max="14629" width="8.375" style="791" bestFit="1" customWidth="1"/>
    <col min="14630" max="14630" width="6.375" style="791" customWidth="1"/>
    <col min="14631" max="14631" width="6.625" style="791" customWidth="1"/>
    <col min="14632" max="14632" width="5.125" style="791" customWidth="1"/>
    <col min="14633" max="14633" width="6.375" style="791" customWidth="1"/>
    <col min="14634" max="14634" width="4.625" style="791" customWidth="1"/>
    <col min="14635" max="14635" width="8" style="791" customWidth="1"/>
    <col min="14636" max="14848" width="3.625" style="791"/>
    <col min="14849" max="14849" width="1.25" style="791" customWidth="1"/>
    <col min="14850" max="14850" width="5.625" style="791" customWidth="1"/>
    <col min="14851" max="14851" width="8.625" style="791" customWidth="1"/>
    <col min="14852" max="14853" width="3.625" style="791" customWidth="1"/>
    <col min="14854" max="14857" width="3.375" style="791" customWidth="1"/>
    <col min="14858" max="14869" width="3.625" style="791" customWidth="1"/>
    <col min="14870" max="14873" width="3.375" style="791" customWidth="1"/>
    <col min="14874" max="14874" width="17.625" style="791" customWidth="1"/>
    <col min="14875" max="14878" width="3.625" style="791" customWidth="1"/>
    <col min="14879" max="14879" width="6" style="791" bestFit="1" customWidth="1"/>
    <col min="14880" max="14881" width="4.625" style="791" customWidth="1"/>
    <col min="14882" max="14883" width="8.375" style="791" bestFit="1" customWidth="1"/>
    <col min="14884" max="14884" width="8.25" style="791" bestFit="1" customWidth="1"/>
    <col min="14885" max="14885" width="8.375" style="791" bestFit="1" customWidth="1"/>
    <col min="14886" max="14886" width="6.375" style="791" customWidth="1"/>
    <col min="14887" max="14887" width="6.625" style="791" customWidth="1"/>
    <col min="14888" max="14888" width="5.125" style="791" customWidth="1"/>
    <col min="14889" max="14889" width="6.375" style="791" customWidth="1"/>
    <col min="14890" max="14890" width="4.625" style="791" customWidth="1"/>
    <col min="14891" max="14891" width="8" style="791" customWidth="1"/>
    <col min="14892" max="15104" width="3.625" style="791"/>
    <col min="15105" max="15105" width="1.25" style="791" customWidth="1"/>
    <col min="15106" max="15106" width="5.625" style="791" customWidth="1"/>
    <col min="15107" max="15107" width="8.625" style="791" customWidth="1"/>
    <col min="15108" max="15109" width="3.625" style="791" customWidth="1"/>
    <col min="15110" max="15113" width="3.375" style="791" customWidth="1"/>
    <col min="15114" max="15125" width="3.625" style="791" customWidth="1"/>
    <col min="15126" max="15129" width="3.375" style="791" customWidth="1"/>
    <col min="15130" max="15130" width="17.625" style="791" customWidth="1"/>
    <col min="15131" max="15134" width="3.625" style="791" customWidth="1"/>
    <col min="15135" max="15135" width="6" style="791" bestFit="1" customWidth="1"/>
    <col min="15136" max="15137" width="4.625" style="791" customWidth="1"/>
    <col min="15138" max="15139" width="8.375" style="791" bestFit="1" customWidth="1"/>
    <col min="15140" max="15140" width="8.25" style="791" bestFit="1" customWidth="1"/>
    <col min="15141" max="15141" width="8.375" style="791" bestFit="1" customWidth="1"/>
    <col min="15142" max="15142" width="6.375" style="791" customWidth="1"/>
    <col min="15143" max="15143" width="6.625" style="791" customWidth="1"/>
    <col min="15144" max="15144" width="5.125" style="791" customWidth="1"/>
    <col min="15145" max="15145" width="6.375" style="791" customWidth="1"/>
    <col min="15146" max="15146" width="4.625" style="791" customWidth="1"/>
    <col min="15147" max="15147" width="8" style="791" customWidth="1"/>
    <col min="15148" max="15360" width="3.625" style="791"/>
    <col min="15361" max="15361" width="1.25" style="791" customWidth="1"/>
    <col min="15362" max="15362" width="5.625" style="791" customWidth="1"/>
    <col min="15363" max="15363" width="8.625" style="791" customWidth="1"/>
    <col min="15364" max="15365" width="3.625" style="791" customWidth="1"/>
    <col min="15366" max="15369" width="3.375" style="791" customWidth="1"/>
    <col min="15370" max="15381" width="3.625" style="791" customWidth="1"/>
    <col min="15382" max="15385" width="3.375" style="791" customWidth="1"/>
    <col min="15386" max="15386" width="17.625" style="791" customWidth="1"/>
    <col min="15387" max="15390" width="3.625" style="791" customWidth="1"/>
    <col min="15391" max="15391" width="6" style="791" bestFit="1" customWidth="1"/>
    <col min="15392" max="15393" width="4.625" style="791" customWidth="1"/>
    <col min="15394" max="15395" width="8.375" style="791" bestFit="1" customWidth="1"/>
    <col min="15396" max="15396" width="8.25" style="791" bestFit="1" customWidth="1"/>
    <col min="15397" max="15397" width="8.375" style="791" bestFit="1" customWidth="1"/>
    <col min="15398" max="15398" width="6.375" style="791" customWidth="1"/>
    <col min="15399" max="15399" width="6.625" style="791" customWidth="1"/>
    <col min="15400" max="15400" width="5.125" style="791" customWidth="1"/>
    <col min="15401" max="15401" width="6.375" style="791" customWidth="1"/>
    <col min="15402" max="15402" width="4.625" style="791" customWidth="1"/>
    <col min="15403" max="15403" width="8" style="791" customWidth="1"/>
    <col min="15404" max="15616" width="3.625" style="791"/>
    <col min="15617" max="15617" width="1.25" style="791" customWidth="1"/>
    <col min="15618" max="15618" width="5.625" style="791" customWidth="1"/>
    <col min="15619" max="15619" width="8.625" style="791" customWidth="1"/>
    <col min="15620" max="15621" width="3.625" style="791" customWidth="1"/>
    <col min="15622" max="15625" width="3.375" style="791" customWidth="1"/>
    <col min="15626" max="15637" width="3.625" style="791" customWidth="1"/>
    <col min="15638" max="15641" width="3.375" style="791" customWidth="1"/>
    <col min="15642" max="15642" width="17.625" style="791" customWidth="1"/>
    <col min="15643" max="15646" width="3.625" style="791" customWidth="1"/>
    <col min="15647" max="15647" width="6" style="791" bestFit="1" customWidth="1"/>
    <col min="15648" max="15649" width="4.625" style="791" customWidth="1"/>
    <col min="15650" max="15651" width="8.375" style="791" bestFit="1" customWidth="1"/>
    <col min="15652" max="15652" width="8.25" style="791" bestFit="1" customWidth="1"/>
    <col min="15653" max="15653" width="8.375" style="791" bestFit="1" customWidth="1"/>
    <col min="15654" max="15654" width="6.375" style="791" customWidth="1"/>
    <col min="15655" max="15655" width="6.625" style="791" customWidth="1"/>
    <col min="15656" max="15656" width="5.125" style="791" customWidth="1"/>
    <col min="15657" max="15657" width="6.375" style="791" customWidth="1"/>
    <col min="15658" max="15658" width="4.625" style="791" customWidth="1"/>
    <col min="15659" max="15659" width="8" style="791" customWidth="1"/>
    <col min="15660" max="15872" width="3.625" style="791"/>
    <col min="15873" max="15873" width="1.25" style="791" customWidth="1"/>
    <col min="15874" max="15874" width="5.625" style="791" customWidth="1"/>
    <col min="15875" max="15875" width="8.625" style="791" customWidth="1"/>
    <col min="15876" max="15877" width="3.625" style="791" customWidth="1"/>
    <col min="15878" max="15881" width="3.375" style="791" customWidth="1"/>
    <col min="15882" max="15893" width="3.625" style="791" customWidth="1"/>
    <col min="15894" max="15897" width="3.375" style="791" customWidth="1"/>
    <col min="15898" max="15898" width="17.625" style="791" customWidth="1"/>
    <col min="15899" max="15902" width="3.625" style="791" customWidth="1"/>
    <col min="15903" max="15903" width="6" style="791" bestFit="1" customWidth="1"/>
    <col min="15904" max="15905" width="4.625" style="791" customWidth="1"/>
    <col min="15906" max="15907" width="8.375" style="791" bestFit="1" customWidth="1"/>
    <col min="15908" max="15908" width="8.25" style="791" bestFit="1" customWidth="1"/>
    <col min="15909" max="15909" width="8.375" style="791" bestFit="1" customWidth="1"/>
    <col min="15910" max="15910" width="6.375" style="791" customWidth="1"/>
    <col min="15911" max="15911" width="6.625" style="791" customWidth="1"/>
    <col min="15912" max="15912" width="5.125" style="791" customWidth="1"/>
    <col min="15913" max="15913" width="6.375" style="791" customWidth="1"/>
    <col min="15914" max="15914" width="4.625" style="791" customWidth="1"/>
    <col min="15915" max="15915" width="8" style="791" customWidth="1"/>
    <col min="15916" max="16128" width="3.625" style="791"/>
    <col min="16129" max="16129" width="1.25" style="791" customWidth="1"/>
    <col min="16130" max="16130" width="5.625" style="791" customWidth="1"/>
    <col min="16131" max="16131" width="8.625" style="791" customWidth="1"/>
    <col min="16132" max="16133" width="3.625" style="791" customWidth="1"/>
    <col min="16134" max="16137" width="3.375" style="791" customWidth="1"/>
    <col min="16138" max="16149" width="3.625" style="791" customWidth="1"/>
    <col min="16150" max="16153" width="3.375" style="791" customWidth="1"/>
    <col min="16154" max="16154" width="17.625" style="791" customWidth="1"/>
    <col min="16155" max="16158" width="3.625" style="791" customWidth="1"/>
    <col min="16159" max="16159" width="6" style="791" bestFit="1" customWidth="1"/>
    <col min="16160" max="16161" width="4.625" style="791" customWidth="1"/>
    <col min="16162" max="16163" width="8.375" style="791" bestFit="1" customWidth="1"/>
    <col min="16164" max="16164" width="8.25" style="791" bestFit="1" customWidth="1"/>
    <col min="16165" max="16165" width="8.375" style="791" bestFit="1" customWidth="1"/>
    <col min="16166" max="16166" width="6.375" style="791" customWidth="1"/>
    <col min="16167" max="16167" width="6.625" style="791" customWidth="1"/>
    <col min="16168" max="16168" width="5.125" style="791" customWidth="1"/>
    <col min="16169" max="16169" width="6.375" style="791" customWidth="1"/>
    <col min="16170" max="16170" width="4.625" style="791" customWidth="1"/>
    <col min="16171" max="16171" width="8" style="791" customWidth="1"/>
    <col min="16172" max="16384" width="3.625" style="791"/>
  </cols>
  <sheetData>
    <row r="1" spans="2:43" s="694" customFormat="1" ht="24" customHeight="1">
      <c r="B1" s="336" t="s">
        <v>365</v>
      </c>
      <c r="C1" s="17"/>
      <c r="I1" s="693"/>
      <c r="J1" s="338" t="s">
        <v>101</v>
      </c>
      <c r="AE1" s="942"/>
      <c r="AF1" s="942"/>
      <c r="AG1" s="942"/>
      <c r="AH1" s="942"/>
      <c r="AI1" s="942"/>
      <c r="AJ1" s="942"/>
      <c r="AK1" s="942"/>
      <c r="AL1" s="942"/>
      <c r="AM1" s="942"/>
      <c r="AN1" s="942"/>
      <c r="AO1" s="942"/>
      <c r="AP1" s="943"/>
    </row>
    <row r="2" spans="2:43" s="694" customFormat="1" ht="15" customHeight="1">
      <c r="B2" s="340"/>
      <c r="C2" s="180"/>
      <c r="D2" s="944" t="s">
        <v>337</v>
      </c>
      <c r="E2" s="945"/>
      <c r="F2" s="945"/>
      <c r="G2" s="945"/>
      <c r="H2" s="945"/>
      <c r="I2" s="946"/>
      <c r="J2" s="947" t="s">
        <v>338</v>
      </c>
      <c r="K2" s="948"/>
      <c r="L2" s="948"/>
      <c r="M2" s="948"/>
      <c r="N2" s="948"/>
      <c r="O2" s="948"/>
      <c r="P2" s="949"/>
      <c r="Q2" s="947" t="s">
        <v>339</v>
      </c>
      <c r="R2" s="948"/>
      <c r="S2" s="948"/>
      <c r="T2" s="950"/>
      <c r="U2" s="951" t="s">
        <v>340</v>
      </c>
      <c r="V2" s="947" t="s">
        <v>341</v>
      </c>
      <c r="W2" s="948"/>
      <c r="X2" s="948"/>
      <c r="Y2" s="949"/>
      <c r="Z2" s="12"/>
      <c r="AA2" s="947" t="s">
        <v>342</v>
      </c>
      <c r="AB2" s="948"/>
      <c r="AC2" s="948"/>
      <c r="AD2" s="949"/>
      <c r="AE2" s="952" t="s">
        <v>343</v>
      </c>
      <c r="AF2" s="953"/>
      <c r="AG2" s="954"/>
      <c r="AH2" s="952" t="s">
        <v>344</v>
      </c>
      <c r="AI2" s="953"/>
      <c r="AJ2" s="953"/>
      <c r="AK2" s="953"/>
      <c r="AL2" s="953"/>
      <c r="AM2" s="953"/>
      <c r="AN2" s="953"/>
      <c r="AO2" s="953"/>
      <c r="AP2" s="954"/>
    </row>
    <row r="3" spans="2:43" s="694" customFormat="1" ht="15" customHeight="1">
      <c r="B3" s="349"/>
      <c r="C3" s="350"/>
      <c r="D3" s="955" t="s">
        <v>46</v>
      </c>
      <c r="E3" s="956" t="s">
        <v>345</v>
      </c>
      <c r="F3" s="956" t="s">
        <v>346</v>
      </c>
      <c r="G3" s="956" t="s">
        <v>347</v>
      </c>
      <c r="H3" s="956" t="s">
        <v>348</v>
      </c>
      <c r="I3" s="957" t="s">
        <v>22</v>
      </c>
      <c r="J3" s="958" t="s">
        <v>46</v>
      </c>
      <c r="K3" s="959" t="s">
        <v>366</v>
      </c>
      <c r="L3" s="960"/>
      <c r="M3" s="961"/>
      <c r="N3" s="959" t="s">
        <v>367</v>
      </c>
      <c r="O3" s="960"/>
      <c r="P3" s="962"/>
      <c r="Q3" s="963" t="s">
        <v>46</v>
      </c>
      <c r="R3" s="964" t="s">
        <v>351</v>
      </c>
      <c r="S3" s="964" t="s">
        <v>352</v>
      </c>
      <c r="T3" s="964" t="s">
        <v>353</v>
      </c>
      <c r="U3" s="965"/>
      <c r="V3" s="963" t="s">
        <v>46</v>
      </c>
      <c r="W3" s="964" t="s">
        <v>199</v>
      </c>
      <c r="X3" s="964" t="s">
        <v>25</v>
      </c>
      <c r="Y3" s="966" t="s">
        <v>22</v>
      </c>
      <c r="Z3" s="967"/>
      <c r="AA3" s="963" t="s">
        <v>46</v>
      </c>
      <c r="AB3" s="964" t="s">
        <v>199</v>
      </c>
      <c r="AC3" s="964" t="s">
        <v>25</v>
      </c>
      <c r="AD3" s="966" t="s">
        <v>22</v>
      </c>
      <c r="AE3" s="968" t="s">
        <v>354</v>
      </c>
      <c r="AF3" s="969"/>
      <c r="AG3" s="970" t="s">
        <v>355</v>
      </c>
      <c r="AH3" s="971" t="s">
        <v>133</v>
      </c>
      <c r="AI3" s="972" t="s">
        <v>356</v>
      </c>
      <c r="AJ3" s="973"/>
      <c r="AK3" s="969"/>
      <c r="AL3" s="974" t="s">
        <v>346</v>
      </c>
      <c r="AM3" s="974" t="s">
        <v>347</v>
      </c>
      <c r="AN3" s="974" t="s">
        <v>348</v>
      </c>
      <c r="AO3" s="974" t="s">
        <v>22</v>
      </c>
      <c r="AP3" s="970" t="s">
        <v>368</v>
      </c>
    </row>
    <row r="4" spans="2:43" s="694" customFormat="1" ht="34.5" customHeight="1">
      <c r="B4" s="187"/>
      <c r="C4" s="188"/>
      <c r="D4" s="975"/>
      <c r="E4" s="976"/>
      <c r="F4" s="976"/>
      <c r="G4" s="976"/>
      <c r="H4" s="976"/>
      <c r="I4" s="977"/>
      <c r="J4" s="978"/>
      <c r="K4" s="979" t="s">
        <v>358</v>
      </c>
      <c r="L4" s="979" t="s">
        <v>359</v>
      </c>
      <c r="M4" s="979" t="s">
        <v>360</v>
      </c>
      <c r="N4" s="979" t="s">
        <v>358</v>
      </c>
      <c r="O4" s="979" t="s">
        <v>359</v>
      </c>
      <c r="P4" s="980" t="s">
        <v>360</v>
      </c>
      <c r="Q4" s="981"/>
      <c r="R4" s="982"/>
      <c r="S4" s="982"/>
      <c r="T4" s="982"/>
      <c r="U4" s="983"/>
      <c r="V4" s="981"/>
      <c r="W4" s="982"/>
      <c r="X4" s="982"/>
      <c r="Y4" s="983"/>
      <c r="Z4" s="967"/>
      <c r="AA4" s="981"/>
      <c r="AB4" s="982"/>
      <c r="AC4" s="982"/>
      <c r="AD4" s="983"/>
      <c r="AE4" s="984" t="s">
        <v>361</v>
      </c>
      <c r="AF4" s="985" t="s">
        <v>362</v>
      </c>
      <c r="AG4" s="986"/>
      <c r="AH4" s="987"/>
      <c r="AI4" s="988" t="s">
        <v>46</v>
      </c>
      <c r="AJ4" s="989" t="s">
        <v>345</v>
      </c>
      <c r="AK4" s="989" t="s">
        <v>363</v>
      </c>
      <c r="AL4" s="990"/>
      <c r="AM4" s="990"/>
      <c r="AN4" s="990"/>
      <c r="AO4" s="990"/>
      <c r="AP4" s="986"/>
    </row>
    <row r="5" spans="2:43" ht="15" customHeight="1">
      <c r="B5" s="991" t="s">
        <v>134</v>
      </c>
      <c r="C5" s="992"/>
      <c r="D5" s="993">
        <f>SUM(E5:I5)</f>
        <v>297</v>
      </c>
      <c r="E5" s="994">
        <f t="shared" ref="E5:Y5" si="0">SUM(E14,E46,E47:E48)</f>
        <v>157</v>
      </c>
      <c r="F5" s="994">
        <f t="shared" si="0"/>
        <v>13</v>
      </c>
      <c r="G5" s="994">
        <f t="shared" si="0"/>
        <v>32</v>
      </c>
      <c r="H5" s="994">
        <f t="shared" si="0"/>
        <v>2</v>
      </c>
      <c r="I5" s="995">
        <f t="shared" si="0"/>
        <v>93</v>
      </c>
      <c r="J5" s="996">
        <f t="shared" si="0"/>
        <v>204</v>
      </c>
      <c r="K5" s="994">
        <f t="shared" si="0"/>
        <v>57</v>
      </c>
      <c r="L5" s="994">
        <f t="shared" si="0"/>
        <v>7</v>
      </c>
      <c r="M5" s="994">
        <f t="shared" si="0"/>
        <v>47</v>
      </c>
      <c r="N5" s="994">
        <f t="shared" si="0"/>
        <v>38</v>
      </c>
      <c r="O5" s="994">
        <f t="shared" si="0"/>
        <v>6</v>
      </c>
      <c r="P5" s="996">
        <f t="shared" si="0"/>
        <v>49</v>
      </c>
      <c r="Q5" s="993">
        <f t="shared" si="0"/>
        <v>148</v>
      </c>
      <c r="R5" s="994">
        <f t="shared" si="0"/>
        <v>45</v>
      </c>
      <c r="S5" s="994">
        <f t="shared" si="0"/>
        <v>8</v>
      </c>
      <c r="T5" s="994">
        <f t="shared" si="0"/>
        <v>95</v>
      </c>
      <c r="U5" s="995">
        <f t="shared" si="0"/>
        <v>317</v>
      </c>
      <c r="V5" s="996">
        <f t="shared" si="0"/>
        <v>16</v>
      </c>
      <c r="W5" s="994">
        <f t="shared" si="0"/>
        <v>0</v>
      </c>
      <c r="X5" s="994">
        <f t="shared" si="0"/>
        <v>0</v>
      </c>
      <c r="Y5" s="995">
        <f t="shared" si="0"/>
        <v>16</v>
      </c>
      <c r="Z5" s="75"/>
      <c r="AA5" s="993">
        <f t="shared" ref="AA5:AG5" si="1">SUM(AA14,AA46,AA47:AA48)</f>
        <v>33</v>
      </c>
      <c r="AB5" s="994">
        <f t="shared" si="1"/>
        <v>2</v>
      </c>
      <c r="AC5" s="994">
        <f t="shared" si="1"/>
        <v>2</v>
      </c>
      <c r="AD5" s="996">
        <f t="shared" si="1"/>
        <v>29</v>
      </c>
      <c r="AE5" s="568">
        <f t="shared" si="1"/>
        <v>10639</v>
      </c>
      <c r="AF5" s="569">
        <f t="shared" si="1"/>
        <v>1577</v>
      </c>
      <c r="AG5" s="572">
        <f t="shared" si="1"/>
        <v>154</v>
      </c>
      <c r="AH5" s="997">
        <f>SUM(AJ5:AP5)</f>
        <v>665949</v>
      </c>
      <c r="AI5" s="998">
        <f>SUM(AJ5:AK5)</f>
        <v>560360</v>
      </c>
      <c r="AJ5" s="998">
        <f>SUM(AJ14,AJ46,AJ47:AJ48)</f>
        <v>477472</v>
      </c>
      <c r="AK5" s="998">
        <f t="shared" ref="AK5:AP5" si="2">SUM(AK14,AK46,AK47:AK48)</f>
        <v>82888</v>
      </c>
      <c r="AL5" s="998">
        <f t="shared" si="2"/>
        <v>197</v>
      </c>
      <c r="AM5" s="998">
        <f t="shared" si="2"/>
        <v>9659</v>
      </c>
      <c r="AN5" s="998">
        <f t="shared" si="2"/>
        <v>81279</v>
      </c>
      <c r="AO5" s="997">
        <f t="shared" si="2"/>
        <v>14454</v>
      </c>
      <c r="AP5" s="999">
        <f t="shared" si="2"/>
        <v>0</v>
      </c>
      <c r="AQ5" s="940"/>
    </row>
    <row r="6" spans="2:43" ht="15" customHeight="1">
      <c r="B6" s="122" t="s">
        <v>54</v>
      </c>
      <c r="C6" s="1000" t="s">
        <v>228</v>
      </c>
      <c r="D6" s="1001">
        <f>SUM(E6:I6)</f>
        <v>99</v>
      </c>
      <c r="E6" s="1002">
        <v>60</v>
      </c>
      <c r="F6" s="1002">
        <v>4</v>
      </c>
      <c r="G6" s="1002">
        <v>12</v>
      </c>
      <c r="H6" s="1002">
        <v>0</v>
      </c>
      <c r="I6" s="1003">
        <v>23</v>
      </c>
      <c r="J6" s="1004">
        <f>SUM(K6:P6)</f>
        <v>57</v>
      </c>
      <c r="K6" s="1002">
        <v>10</v>
      </c>
      <c r="L6" s="1002">
        <v>3</v>
      </c>
      <c r="M6" s="1002">
        <v>22</v>
      </c>
      <c r="N6" s="1002">
        <v>7</v>
      </c>
      <c r="O6" s="1002">
        <v>4</v>
      </c>
      <c r="P6" s="1005">
        <v>11</v>
      </c>
      <c r="Q6" s="1001">
        <f>SUM(R6:T6)</f>
        <v>60</v>
      </c>
      <c r="R6" s="1002">
        <v>10</v>
      </c>
      <c r="S6" s="1002">
        <v>2</v>
      </c>
      <c r="T6" s="1002">
        <v>48</v>
      </c>
      <c r="U6" s="1006">
        <v>130</v>
      </c>
      <c r="V6" s="1004">
        <f>SUM(W6:Y6)</f>
        <v>4</v>
      </c>
      <c r="W6" s="1002">
        <v>0</v>
      </c>
      <c r="X6" s="1002">
        <v>0</v>
      </c>
      <c r="Y6" s="1006">
        <v>4</v>
      </c>
      <c r="Z6" s="75"/>
      <c r="AA6" s="1001">
        <f>SUM(AB6:AD6)</f>
        <v>10</v>
      </c>
      <c r="AB6" s="1002">
        <v>1</v>
      </c>
      <c r="AC6" s="1002">
        <v>0</v>
      </c>
      <c r="AD6" s="1005">
        <v>9</v>
      </c>
      <c r="AE6" s="1007">
        <v>1561</v>
      </c>
      <c r="AF6" s="1008">
        <v>293</v>
      </c>
      <c r="AG6" s="1009">
        <v>4</v>
      </c>
      <c r="AH6" s="614">
        <f>SUM(AJ6:AP6)</f>
        <v>87682</v>
      </c>
      <c r="AI6" s="332">
        <v>84433</v>
      </c>
      <c r="AJ6" s="1008">
        <v>57852</v>
      </c>
      <c r="AK6" s="1008">
        <v>26581</v>
      </c>
      <c r="AL6" s="1008">
        <v>0</v>
      </c>
      <c r="AM6" s="1008">
        <v>3104</v>
      </c>
      <c r="AN6" s="1008">
        <v>0</v>
      </c>
      <c r="AO6" s="1010">
        <v>145</v>
      </c>
      <c r="AP6" s="1011">
        <v>0</v>
      </c>
    </row>
    <row r="7" spans="2:43" ht="15" customHeight="1">
      <c r="B7" s="88"/>
      <c r="C7" s="1012" t="s">
        <v>137</v>
      </c>
      <c r="D7" s="1013">
        <f t="shared" ref="D7:D13" si="3">SUM(E7:I7)</f>
        <v>11</v>
      </c>
      <c r="E7" s="1014">
        <v>9</v>
      </c>
      <c r="F7" s="1014">
        <v>0</v>
      </c>
      <c r="G7" s="1014">
        <v>0</v>
      </c>
      <c r="H7" s="1014">
        <v>0</v>
      </c>
      <c r="I7" s="1015">
        <v>2</v>
      </c>
      <c r="J7" s="1016">
        <f t="shared" ref="J7:J13" si="4">SUM(K7:P7)</f>
        <v>24</v>
      </c>
      <c r="K7" s="1014">
        <v>8</v>
      </c>
      <c r="L7" s="1014">
        <v>0</v>
      </c>
      <c r="M7" s="1014">
        <v>0</v>
      </c>
      <c r="N7" s="1014">
        <v>3</v>
      </c>
      <c r="O7" s="1014">
        <v>0</v>
      </c>
      <c r="P7" s="1017">
        <v>13</v>
      </c>
      <c r="Q7" s="1013">
        <f t="shared" ref="Q7:Q13" si="5">SUM(R7:T7)</f>
        <v>11</v>
      </c>
      <c r="R7" s="1014">
        <v>5</v>
      </c>
      <c r="S7" s="1014">
        <v>0</v>
      </c>
      <c r="T7" s="1014">
        <v>6</v>
      </c>
      <c r="U7" s="1018">
        <v>23</v>
      </c>
      <c r="V7" s="1016">
        <f t="shared" ref="V7:V13" si="6">SUM(W7:Y7)</f>
        <v>1</v>
      </c>
      <c r="W7" s="1014">
        <v>0</v>
      </c>
      <c r="X7" s="1014">
        <v>0</v>
      </c>
      <c r="Y7" s="1018">
        <v>1</v>
      </c>
      <c r="Z7" s="75"/>
      <c r="AA7" s="1013">
        <f t="shared" ref="AA7:AA13" si="7">SUM(AB7:AD7)</f>
        <v>2</v>
      </c>
      <c r="AB7" s="1014">
        <v>1</v>
      </c>
      <c r="AC7" s="1014">
        <v>0</v>
      </c>
      <c r="AD7" s="1017">
        <v>1</v>
      </c>
      <c r="AE7" s="1019">
        <v>770</v>
      </c>
      <c r="AF7" s="1020">
        <v>199</v>
      </c>
      <c r="AG7" s="1021">
        <v>0</v>
      </c>
      <c r="AH7" s="545">
        <f t="shared" ref="AH7:AH47" si="8">SUM(AJ7:AP7)</f>
        <v>47425</v>
      </c>
      <c r="AI7" s="274">
        <v>47340</v>
      </c>
      <c r="AJ7" s="1020">
        <v>45422</v>
      </c>
      <c r="AK7" s="1020">
        <v>1918</v>
      </c>
      <c r="AL7" s="1020">
        <v>0</v>
      </c>
      <c r="AM7" s="1020">
        <v>85</v>
      </c>
      <c r="AN7" s="1020">
        <v>0</v>
      </c>
      <c r="AO7" s="1022">
        <v>0</v>
      </c>
      <c r="AP7" s="1023">
        <v>0</v>
      </c>
      <c r="AQ7" s="940"/>
    </row>
    <row r="8" spans="2:43" ht="15" customHeight="1">
      <c r="B8" s="88"/>
      <c r="C8" s="1012" t="s">
        <v>139</v>
      </c>
      <c r="D8" s="1013">
        <f t="shared" si="3"/>
        <v>11</v>
      </c>
      <c r="E8" s="1014">
        <v>6</v>
      </c>
      <c r="F8" s="1014">
        <v>1</v>
      </c>
      <c r="G8" s="1014">
        <v>0</v>
      </c>
      <c r="H8" s="1014">
        <v>0</v>
      </c>
      <c r="I8" s="1015">
        <v>4</v>
      </c>
      <c r="J8" s="1016">
        <f>SUM(K8:P8)</f>
        <v>4</v>
      </c>
      <c r="K8" s="1014">
        <v>1</v>
      </c>
      <c r="L8" s="1014">
        <v>1</v>
      </c>
      <c r="M8" s="1014">
        <v>2</v>
      </c>
      <c r="N8" s="1014">
        <v>0</v>
      </c>
      <c r="O8" s="1014">
        <v>0</v>
      </c>
      <c r="P8" s="1017">
        <v>0</v>
      </c>
      <c r="Q8" s="1013">
        <f t="shared" si="5"/>
        <v>4</v>
      </c>
      <c r="R8" s="1014">
        <v>1</v>
      </c>
      <c r="S8" s="1014">
        <v>0</v>
      </c>
      <c r="T8" s="1014">
        <v>3</v>
      </c>
      <c r="U8" s="1018">
        <v>11</v>
      </c>
      <c r="V8" s="1016">
        <f t="shared" si="6"/>
        <v>1</v>
      </c>
      <c r="W8" s="1014">
        <v>0</v>
      </c>
      <c r="X8" s="1014">
        <v>0</v>
      </c>
      <c r="Y8" s="1018">
        <v>1</v>
      </c>
      <c r="Z8" s="75"/>
      <c r="AA8" s="1013">
        <f t="shared" si="7"/>
        <v>3</v>
      </c>
      <c r="AB8" s="1014">
        <v>0</v>
      </c>
      <c r="AC8" s="1014">
        <v>0</v>
      </c>
      <c r="AD8" s="1017">
        <v>3</v>
      </c>
      <c r="AE8" s="1019">
        <v>97</v>
      </c>
      <c r="AF8" s="1020">
        <v>3</v>
      </c>
      <c r="AG8" s="1021">
        <v>30</v>
      </c>
      <c r="AH8" s="545">
        <f t="shared" si="8"/>
        <v>4115</v>
      </c>
      <c r="AI8" s="274">
        <v>4115</v>
      </c>
      <c r="AJ8" s="1020">
        <v>1632</v>
      </c>
      <c r="AK8" s="1020">
        <v>2483</v>
      </c>
      <c r="AL8" s="1020">
        <v>0</v>
      </c>
      <c r="AM8" s="1020">
        <v>0</v>
      </c>
      <c r="AN8" s="1020">
        <v>0</v>
      </c>
      <c r="AO8" s="1022">
        <v>0</v>
      </c>
      <c r="AP8" s="1023">
        <v>0</v>
      </c>
    </row>
    <row r="9" spans="2:43" ht="15" customHeight="1">
      <c r="B9" s="88"/>
      <c r="C9" s="1012" t="s">
        <v>229</v>
      </c>
      <c r="D9" s="1013">
        <f t="shared" si="3"/>
        <v>9</v>
      </c>
      <c r="E9" s="1014">
        <v>3</v>
      </c>
      <c r="F9" s="1014">
        <v>0</v>
      </c>
      <c r="G9" s="1014">
        <v>1</v>
      </c>
      <c r="H9" s="1014">
        <v>0</v>
      </c>
      <c r="I9" s="1015">
        <v>5</v>
      </c>
      <c r="J9" s="1016">
        <f t="shared" si="4"/>
        <v>6</v>
      </c>
      <c r="K9" s="1014">
        <v>2</v>
      </c>
      <c r="L9" s="1014"/>
      <c r="M9" s="1014">
        <v>1</v>
      </c>
      <c r="N9" s="1014">
        <v>1</v>
      </c>
      <c r="O9" s="1014">
        <v>0</v>
      </c>
      <c r="P9" s="1017">
        <v>2</v>
      </c>
      <c r="Q9" s="1013">
        <f t="shared" si="5"/>
        <v>4</v>
      </c>
      <c r="R9" s="1014">
        <v>3</v>
      </c>
      <c r="S9" s="1014">
        <v>1</v>
      </c>
      <c r="T9" s="1014">
        <v>0</v>
      </c>
      <c r="U9" s="1018">
        <v>9</v>
      </c>
      <c r="V9" s="1016">
        <f t="shared" si="6"/>
        <v>0</v>
      </c>
      <c r="W9" s="1014">
        <v>0</v>
      </c>
      <c r="X9" s="1014">
        <v>0</v>
      </c>
      <c r="Y9" s="1018">
        <v>0</v>
      </c>
      <c r="Z9" s="75"/>
      <c r="AA9" s="1013">
        <f t="shared" si="7"/>
        <v>1</v>
      </c>
      <c r="AB9" s="1014">
        <v>0</v>
      </c>
      <c r="AC9" s="1014">
        <v>1</v>
      </c>
      <c r="AD9" s="1017">
        <v>0</v>
      </c>
      <c r="AE9" s="1019">
        <v>754</v>
      </c>
      <c r="AF9" s="1020">
        <v>770</v>
      </c>
      <c r="AG9" s="1021">
        <v>0</v>
      </c>
      <c r="AH9" s="545">
        <f t="shared" si="8"/>
        <v>22128</v>
      </c>
      <c r="AI9" s="274">
        <v>21825</v>
      </c>
      <c r="AJ9" s="1020">
        <v>18218</v>
      </c>
      <c r="AK9" s="1020">
        <v>3607</v>
      </c>
      <c r="AL9" s="1020">
        <v>0</v>
      </c>
      <c r="AM9" s="1020">
        <v>98</v>
      </c>
      <c r="AN9" s="1020">
        <v>0</v>
      </c>
      <c r="AO9" s="1022">
        <v>205</v>
      </c>
      <c r="AP9" s="1023">
        <v>0</v>
      </c>
    </row>
    <row r="10" spans="2:43" ht="15" customHeight="1">
      <c r="B10" s="88"/>
      <c r="C10" s="1012" t="s">
        <v>369</v>
      </c>
      <c r="D10" s="1013">
        <f t="shared" si="3"/>
        <v>9</v>
      </c>
      <c r="E10" s="1014">
        <v>3</v>
      </c>
      <c r="F10" s="1014">
        <v>0</v>
      </c>
      <c r="G10" s="1014">
        <v>1</v>
      </c>
      <c r="H10" s="1014">
        <v>0</v>
      </c>
      <c r="I10" s="1015">
        <v>5</v>
      </c>
      <c r="J10" s="1016">
        <f t="shared" si="4"/>
        <v>6</v>
      </c>
      <c r="K10" s="1014">
        <v>2</v>
      </c>
      <c r="L10" s="1014">
        <v>1</v>
      </c>
      <c r="M10" s="1014"/>
      <c r="N10" s="1014">
        <v>2</v>
      </c>
      <c r="O10" s="1014">
        <v>0</v>
      </c>
      <c r="P10" s="1017">
        <v>1</v>
      </c>
      <c r="Q10" s="1013">
        <f t="shared" si="5"/>
        <v>2</v>
      </c>
      <c r="R10" s="1014">
        <v>0</v>
      </c>
      <c r="S10" s="1014">
        <v>1</v>
      </c>
      <c r="T10" s="1014">
        <v>1</v>
      </c>
      <c r="U10" s="1018">
        <v>5</v>
      </c>
      <c r="V10" s="1016">
        <f t="shared" si="6"/>
        <v>1</v>
      </c>
      <c r="W10" s="1014">
        <v>0</v>
      </c>
      <c r="X10" s="1014">
        <v>0</v>
      </c>
      <c r="Y10" s="1018">
        <v>1</v>
      </c>
      <c r="Z10" s="75"/>
      <c r="AA10" s="1013">
        <f t="shared" si="7"/>
        <v>0</v>
      </c>
      <c r="AB10" s="1014">
        <v>0</v>
      </c>
      <c r="AC10" s="1014">
        <v>0</v>
      </c>
      <c r="AD10" s="1017">
        <v>0</v>
      </c>
      <c r="AE10" s="1019">
        <v>199</v>
      </c>
      <c r="AF10" s="1020">
        <v>2</v>
      </c>
      <c r="AG10" s="1021">
        <v>0</v>
      </c>
      <c r="AH10" s="545">
        <f t="shared" si="8"/>
        <v>10658</v>
      </c>
      <c r="AI10" s="274">
        <v>3279</v>
      </c>
      <c r="AJ10" s="1020">
        <v>3103</v>
      </c>
      <c r="AK10" s="1020">
        <v>176</v>
      </c>
      <c r="AL10" s="1020">
        <v>0</v>
      </c>
      <c r="AM10" s="1020">
        <v>3</v>
      </c>
      <c r="AN10" s="1020">
        <v>0</v>
      </c>
      <c r="AO10" s="1022">
        <v>7376</v>
      </c>
      <c r="AP10" s="1023">
        <v>0</v>
      </c>
    </row>
    <row r="11" spans="2:43" ht="15" customHeight="1">
      <c r="B11" s="88"/>
      <c r="C11" s="1012" t="s">
        <v>143</v>
      </c>
      <c r="D11" s="1013">
        <f t="shared" si="3"/>
        <v>25</v>
      </c>
      <c r="E11" s="1014">
        <v>12</v>
      </c>
      <c r="F11" s="1014">
        <v>0</v>
      </c>
      <c r="G11" s="1014">
        <v>4</v>
      </c>
      <c r="H11" s="1014">
        <v>0</v>
      </c>
      <c r="I11" s="1015">
        <v>9</v>
      </c>
      <c r="J11" s="1016">
        <f t="shared" si="4"/>
        <v>11</v>
      </c>
      <c r="K11" s="1014">
        <v>3</v>
      </c>
      <c r="L11" s="1014">
        <v>1</v>
      </c>
      <c r="M11" s="1014">
        <v>6</v>
      </c>
      <c r="N11" s="1014">
        <v>0</v>
      </c>
      <c r="O11" s="1014">
        <v>0</v>
      </c>
      <c r="P11" s="1017">
        <v>1</v>
      </c>
      <c r="Q11" s="1013">
        <f t="shared" si="5"/>
        <v>10</v>
      </c>
      <c r="R11" s="1014">
        <v>5</v>
      </c>
      <c r="S11" s="1014">
        <v>0</v>
      </c>
      <c r="T11" s="1014">
        <v>5</v>
      </c>
      <c r="U11" s="1018">
        <v>15</v>
      </c>
      <c r="V11" s="1016">
        <f t="shared" si="6"/>
        <v>0</v>
      </c>
      <c r="W11" s="1014">
        <v>0</v>
      </c>
      <c r="X11" s="1014">
        <v>0</v>
      </c>
      <c r="Y11" s="1018">
        <v>0</v>
      </c>
      <c r="Z11" s="75"/>
      <c r="AA11" s="1013">
        <f t="shared" si="7"/>
        <v>2</v>
      </c>
      <c r="AB11" s="1014">
        <v>0</v>
      </c>
      <c r="AC11" s="1014">
        <v>0</v>
      </c>
      <c r="AD11" s="1017">
        <v>2</v>
      </c>
      <c r="AE11" s="1019">
        <v>1167</v>
      </c>
      <c r="AF11" s="1020">
        <v>141</v>
      </c>
      <c r="AG11" s="1021">
        <v>0</v>
      </c>
      <c r="AH11" s="545">
        <f t="shared" si="8"/>
        <v>22824</v>
      </c>
      <c r="AI11" s="274">
        <v>21681</v>
      </c>
      <c r="AJ11" s="1020">
        <v>20268</v>
      </c>
      <c r="AK11" s="1020">
        <v>1413</v>
      </c>
      <c r="AL11" s="1020">
        <v>0</v>
      </c>
      <c r="AM11" s="1020">
        <v>1113</v>
      </c>
      <c r="AN11" s="1020">
        <v>0</v>
      </c>
      <c r="AO11" s="1022">
        <v>30</v>
      </c>
      <c r="AP11" s="1023">
        <v>0</v>
      </c>
    </row>
    <row r="12" spans="2:43" ht="15" customHeight="1">
      <c r="B12" s="88"/>
      <c r="C12" s="1012" t="s">
        <v>145</v>
      </c>
      <c r="D12" s="1013">
        <f t="shared" si="3"/>
        <v>17</v>
      </c>
      <c r="E12" s="1014">
        <v>5</v>
      </c>
      <c r="F12" s="1014">
        <v>0</v>
      </c>
      <c r="G12" s="1014">
        <v>1</v>
      </c>
      <c r="H12" s="1014">
        <v>0</v>
      </c>
      <c r="I12" s="1015">
        <v>11</v>
      </c>
      <c r="J12" s="1016">
        <f t="shared" si="4"/>
        <v>10</v>
      </c>
      <c r="K12" s="1014">
        <v>4</v>
      </c>
      <c r="L12" s="1014"/>
      <c r="M12" s="1014">
        <v>1</v>
      </c>
      <c r="N12" s="1014">
        <v>0</v>
      </c>
      <c r="O12" s="1014">
        <v>1</v>
      </c>
      <c r="P12" s="1017">
        <v>4</v>
      </c>
      <c r="Q12" s="1013">
        <f t="shared" si="5"/>
        <v>9</v>
      </c>
      <c r="R12" s="1014">
        <v>4</v>
      </c>
      <c r="S12" s="1014">
        <v>0</v>
      </c>
      <c r="T12" s="1014">
        <v>5</v>
      </c>
      <c r="U12" s="1018">
        <v>21</v>
      </c>
      <c r="V12" s="1016">
        <f t="shared" si="6"/>
        <v>1</v>
      </c>
      <c r="W12" s="1014">
        <v>0</v>
      </c>
      <c r="X12" s="1014">
        <v>0</v>
      </c>
      <c r="Y12" s="1018">
        <v>1</v>
      </c>
      <c r="Z12" s="75"/>
      <c r="AA12" s="1013">
        <f t="shared" si="7"/>
        <v>3</v>
      </c>
      <c r="AB12" s="1014">
        <v>0</v>
      </c>
      <c r="AC12" s="1014">
        <v>1</v>
      </c>
      <c r="AD12" s="1017">
        <v>2</v>
      </c>
      <c r="AE12" s="1019">
        <v>378</v>
      </c>
      <c r="AF12" s="1020">
        <v>45</v>
      </c>
      <c r="AG12" s="1021">
        <v>0</v>
      </c>
      <c r="AH12" s="545">
        <f t="shared" si="8"/>
        <v>32887</v>
      </c>
      <c r="AI12" s="274">
        <v>31872</v>
      </c>
      <c r="AJ12" s="1020">
        <v>29091</v>
      </c>
      <c r="AK12" s="1020">
        <v>2781</v>
      </c>
      <c r="AL12" s="1020">
        <v>0</v>
      </c>
      <c r="AM12" s="1020">
        <v>521</v>
      </c>
      <c r="AN12" s="1020">
        <v>0</v>
      </c>
      <c r="AO12" s="1022">
        <v>494</v>
      </c>
      <c r="AP12" s="1023">
        <v>0</v>
      </c>
    </row>
    <row r="13" spans="2:43" ht="15" customHeight="1">
      <c r="B13" s="88"/>
      <c r="C13" s="1012" t="s">
        <v>147</v>
      </c>
      <c r="D13" s="1013">
        <f t="shared" si="3"/>
        <v>5</v>
      </c>
      <c r="E13" s="1014">
        <v>1</v>
      </c>
      <c r="F13" s="1014">
        <v>0</v>
      </c>
      <c r="G13" s="1014">
        <v>0</v>
      </c>
      <c r="H13" s="1014">
        <v>0</v>
      </c>
      <c r="I13" s="1015">
        <v>4</v>
      </c>
      <c r="J13" s="1016">
        <f t="shared" si="4"/>
        <v>1</v>
      </c>
      <c r="K13" s="1014">
        <v>1</v>
      </c>
      <c r="L13" s="1014"/>
      <c r="M13" s="1014"/>
      <c r="N13" s="1014">
        <v>0</v>
      </c>
      <c r="O13" s="1014">
        <v>0</v>
      </c>
      <c r="P13" s="1017">
        <v>0</v>
      </c>
      <c r="Q13" s="1013">
        <f t="shared" si="5"/>
        <v>0</v>
      </c>
      <c r="R13" s="1014">
        <v>0</v>
      </c>
      <c r="S13" s="1014">
        <v>0</v>
      </c>
      <c r="T13" s="1014">
        <v>0</v>
      </c>
      <c r="U13" s="1018">
        <v>0</v>
      </c>
      <c r="V13" s="1016">
        <f t="shared" si="6"/>
        <v>0</v>
      </c>
      <c r="W13" s="1014"/>
      <c r="X13" s="1014"/>
      <c r="Y13" s="1018"/>
      <c r="Z13" s="75"/>
      <c r="AA13" s="1013">
        <f t="shared" si="7"/>
        <v>0</v>
      </c>
      <c r="AB13" s="1014"/>
      <c r="AC13" s="1014"/>
      <c r="AD13" s="1017"/>
      <c r="AE13" s="1019">
        <v>6</v>
      </c>
      <c r="AF13" s="1020">
        <v>0</v>
      </c>
      <c r="AG13" s="1021">
        <v>0</v>
      </c>
      <c r="AH13" s="545">
        <f t="shared" si="8"/>
        <v>4257</v>
      </c>
      <c r="AI13" s="274">
        <v>101</v>
      </c>
      <c r="AJ13" s="1020">
        <v>22</v>
      </c>
      <c r="AK13" s="1020">
        <v>79</v>
      </c>
      <c r="AL13" s="1020">
        <v>0</v>
      </c>
      <c r="AM13" s="1020">
        <v>0</v>
      </c>
      <c r="AN13" s="1020">
        <v>0</v>
      </c>
      <c r="AO13" s="1022">
        <v>4156</v>
      </c>
      <c r="AP13" s="1023">
        <v>0</v>
      </c>
    </row>
    <row r="14" spans="2:43" ht="15" customHeight="1">
      <c r="B14" s="95"/>
      <c r="C14" s="1024" t="s">
        <v>237</v>
      </c>
      <c r="D14" s="1025">
        <f t="shared" ref="D14:I14" si="9">SUM(D6:D13)</f>
        <v>186</v>
      </c>
      <c r="E14" s="1026">
        <f t="shared" si="9"/>
        <v>99</v>
      </c>
      <c r="F14" s="1026">
        <f t="shared" si="9"/>
        <v>5</v>
      </c>
      <c r="G14" s="1026">
        <f t="shared" si="9"/>
        <v>19</v>
      </c>
      <c r="H14" s="1026">
        <f t="shared" si="9"/>
        <v>0</v>
      </c>
      <c r="I14" s="1027">
        <f t="shared" si="9"/>
        <v>63</v>
      </c>
      <c r="J14" s="1028">
        <f t="shared" ref="J14:Y14" si="10">SUM(J6:J13)</f>
        <v>119</v>
      </c>
      <c r="K14" s="1029">
        <f>SUM(K6:K13)</f>
        <v>31</v>
      </c>
      <c r="L14" s="1029">
        <f t="shared" si="10"/>
        <v>6</v>
      </c>
      <c r="M14" s="1029">
        <f t="shared" si="10"/>
        <v>32</v>
      </c>
      <c r="N14" s="1029">
        <f t="shared" si="10"/>
        <v>13</v>
      </c>
      <c r="O14" s="1029">
        <f t="shared" si="10"/>
        <v>5</v>
      </c>
      <c r="P14" s="1028">
        <f t="shared" si="10"/>
        <v>32</v>
      </c>
      <c r="Q14" s="1025">
        <f t="shared" si="10"/>
        <v>100</v>
      </c>
      <c r="R14" s="1029">
        <f t="shared" si="10"/>
        <v>28</v>
      </c>
      <c r="S14" s="1029">
        <f t="shared" si="10"/>
        <v>4</v>
      </c>
      <c r="T14" s="1029">
        <f t="shared" si="10"/>
        <v>68</v>
      </c>
      <c r="U14" s="1027">
        <f t="shared" si="10"/>
        <v>214</v>
      </c>
      <c r="V14" s="1028">
        <f t="shared" si="10"/>
        <v>8</v>
      </c>
      <c r="W14" s="1029">
        <f t="shared" si="10"/>
        <v>0</v>
      </c>
      <c r="X14" s="1029">
        <f t="shared" si="10"/>
        <v>0</v>
      </c>
      <c r="Y14" s="1027">
        <f t="shared" si="10"/>
        <v>8</v>
      </c>
      <c r="Z14" s="75"/>
      <c r="AA14" s="1025">
        <f t="shared" ref="AA14:AP14" si="11">SUM(AA6:AA13)</f>
        <v>21</v>
      </c>
      <c r="AB14" s="1029">
        <f t="shared" si="11"/>
        <v>2</v>
      </c>
      <c r="AC14" s="1029">
        <f t="shared" si="11"/>
        <v>2</v>
      </c>
      <c r="AD14" s="1028">
        <f>SUM(AD6:AD13)</f>
        <v>17</v>
      </c>
      <c r="AE14" s="280">
        <f t="shared" si="11"/>
        <v>4932</v>
      </c>
      <c r="AF14" s="283">
        <f t="shared" si="11"/>
        <v>1453</v>
      </c>
      <c r="AG14" s="1030">
        <f t="shared" si="11"/>
        <v>34</v>
      </c>
      <c r="AH14" s="1031">
        <f t="shared" si="8"/>
        <v>231976</v>
      </c>
      <c r="AI14" s="283">
        <f>SUM(AI6:AI13)</f>
        <v>214646</v>
      </c>
      <c r="AJ14" s="283">
        <f t="shared" si="11"/>
        <v>175608</v>
      </c>
      <c r="AK14" s="283">
        <f t="shared" si="11"/>
        <v>39038</v>
      </c>
      <c r="AL14" s="283">
        <f t="shared" si="11"/>
        <v>0</v>
      </c>
      <c r="AM14" s="283">
        <f t="shared" si="11"/>
        <v>4924</v>
      </c>
      <c r="AN14" s="283">
        <f t="shared" si="11"/>
        <v>0</v>
      </c>
      <c r="AO14" s="1031">
        <f t="shared" si="11"/>
        <v>12406</v>
      </c>
      <c r="AP14" s="1032">
        <f t="shared" si="11"/>
        <v>0</v>
      </c>
    </row>
    <row r="15" spans="2:43" ht="15" customHeight="1">
      <c r="B15" s="122" t="s">
        <v>64</v>
      </c>
      <c r="C15" s="600" t="s">
        <v>66</v>
      </c>
      <c r="D15" s="1033">
        <f t="shared" ref="D15:D48" si="12">SUM(E15:I15)</f>
        <v>26</v>
      </c>
      <c r="E15" s="1034">
        <f t="shared" ref="E15:Y15" si="13">SUM(E16:E20)</f>
        <v>15</v>
      </c>
      <c r="F15" s="1034">
        <f t="shared" si="13"/>
        <v>2</v>
      </c>
      <c r="G15" s="1034">
        <f t="shared" si="13"/>
        <v>3</v>
      </c>
      <c r="H15" s="1034">
        <f t="shared" si="13"/>
        <v>1</v>
      </c>
      <c r="I15" s="1035">
        <f t="shared" si="13"/>
        <v>5</v>
      </c>
      <c r="J15" s="1036">
        <f t="shared" si="13"/>
        <v>14</v>
      </c>
      <c r="K15" s="1037">
        <f t="shared" si="13"/>
        <v>3</v>
      </c>
      <c r="L15" s="1037">
        <f t="shared" si="13"/>
        <v>0</v>
      </c>
      <c r="M15" s="1037">
        <f t="shared" si="13"/>
        <v>6</v>
      </c>
      <c r="N15" s="1037">
        <f t="shared" si="13"/>
        <v>2</v>
      </c>
      <c r="O15" s="1037">
        <f t="shared" si="13"/>
        <v>0</v>
      </c>
      <c r="P15" s="1035">
        <f t="shared" si="13"/>
        <v>3</v>
      </c>
      <c r="Q15" s="1038">
        <f t="shared" si="13"/>
        <v>5</v>
      </c>
      <c r="R15" s="1037">
        <f t="shared" si="13"/>
        <v>2</v>
      </c>
      <c r="S15" s="1037">
        <f t="shared" si="13"/>
        <v>0</v>
      </c>
      <c r="T15" s="1037">
        <f t="shared" si="13"/>
        <v>3</v>
      </c>
      <c r="U15" s="1035">
        <f t="shared" si="13"/>
        <v>15</v>
      </c>
      <c r="V15" s="1038">
        <f t="shared" si="13"/>
        <v>2</v>
      </c>
      <c r="W15" s="1037">
        <f t="shared" si="13"/>
        <v>0</v>
      </c>
      <c r="X15" s="1037">
        <f t="shared" si="13"/>
        <v>0</v>
      </c>
      <c r="Y15" s="1035">
        <f t="shared" si="13"/>
        <v>2</v>
      </c>
      <c r="Z15" s="75"/>
      <c r="AA15" s="1036">
        <f>SUM(AA16:AA20)</f>
        <v>4</v>
      </c>
      <c r="AB15" s="1037">
        <f t="shared" ref="AB15:AO15" si="14">SUM(AB16:AB20)</f>
        <v>0</v>
      </c>
      <c r="AC15" s="1037">
        <f t="shared" si="14"/>
        <v>0</v>
      </c>
      <c r="AD15" s="1039">
        <f t="shared" si="14"/>
        <v>4</v>
      </c>
      <c r="AE15" s="1036">
        <f t="shared" si="14"/>
        <v>411</v>
      </c>
      <c r="AF15" s="1037">
        <f t="shared" si="14"/>
        <v>8</v>
      </c>
      <c r="AG15" s="1039">
        <f t="shared" si="14"/>
        <v>6</v>
      </c>
      <c r="AH15" s="296">
        <f t="shared" si="8"/>
        <v>9035</v>
      </c>
      <c r="AI15" s="289">
        <f t="shared" si="14"/>
        <v>8059</v>
      </c>
      <c r="AJ15" s="289">
        <f t="shared" si="14"/>
        <v>6333</v>
      </c>
      <c r="AK15" s="289">
        <f t="shared" si="14"/>
        <v>1726</v>
      </c>
      <c r="AL15" s="289">
        <f t="shared" si="14"/>
        <v>0</v>
      </c>
      <c r="AM15" s="289">
        <f t="shared" si="14"/>
        <v>450</v>
      </c>
      <c r="AN15" s="289">
        <f t="shared" si="14"/>
        <v>126</v>
      </c>
      <c r="AO15" s="289">
        <f t="shared" si="14"/>
        <v>400</v>
      </c>
      <c r="AP15" s="297">
        <f>SUM(AP16:AP20)</f>
        <v>0</v>
      </c>
    </row>
    <row r="16" spans="2:43" ht="15" customHeight="1">
      <c r="B16" s="102"/>
      <c r="C16" s="1012" t="s">
        <v>149</v>
      </c>
      <c r="D16" s="1040">
        <f t="shared" si="12"/>
        <v>11</v>
      </c>
      <c r="E16" s="1041">
        <v>4</v>
      </c>
      <c r="F16" s="1041">
        <v>1</v>
      </c>
      <c r="G16" s="1041">
        <v>2</v>
      </c>
      <c r="H16" s="1041">
        <v>1</v>
      </c>
      <c r="I16" s="1042">
        <v>3</v>
      </c>
      <c r="J16" s="1043">
        <f>SUM(K16:P16)</f>
        <v>3</v>
      </c>
      <c r="K16" s="1041"/>
      <c r="L16" s="1041"/>
      <c r="M16" s="1041">
        <v>2</v>
      </c>
      <c r="N16" s="1041"/>
      <c r="O16" s="1041"/>
      <c r="P16" s="1044">
        <v>1</v>
      </c>
      <c r="Q16" s="1040">
        <f>SUM(R16:T16)</f>
        <v>0</v>
      </c>
      <c r="R16" s="1041">
        <v>0</v>
      </c>
      <c r="S16" s="1041">
        <v>0</v>
      </c>
      <c r="T16" s="1041">
        <v>0</v>
      </c>
      <c r="U16" s="1042">
        <v>0</v>
      </c>
      <c r="V16" s="1043">
        <f>SUM(W16:Y16)</f>
        <v>0</v>
      </c>
      <c r="W16" s="1041"/>
      <c r="X16" s="1041"/>
      <c r="Y16" s="1042"/>
      <c r="Z16" s="75"/>
      <c r="AA16" s="1040">
        <f>SUM(AB16:AD16)</f>
        <v>0</v>
      </c>
      <c r="AB16" s="1041"/>
      <c r="AC16" s="1041"/>
      <c r="AD16" s="1044"/>
      <c r="AE16" s="1045">
        <v>24</v>
      </c>
      <c r="AF16" s="1046">
        <v>2</v>
      </c>
      <c r="AG16" s="1047">
        <v>1</v>
      </c>
      <c r="AH16" s="604">
        <f t="shared" si="8"/>
        <v>1388</v>
      </c>
      <c r="AI16" s="316">
        <v>512</v>
      </c>
      <c r="AJ16" s="1046">
        <v>251</v>
      </c>
      <c r="AK16" s="1046">
        <v>261</v>
      </c>
      <c r="AL16" s="1046">
        <v>0</v>
      </c>
      <c r="AM16" s="1046">
        <v>350</v>
      </c>
      <c r="AN16" s="1046">
        <v>126</v>
      </c>
      <c r="AO16" s="1048">
        <v>400</v>
      </c>
      <c r="AP16" s="1023">
        <v>0</v>
      </c>
    </row>
    <row r="17" spans="2:42" ht="15" customHeight="1">
      <c r="B17" s="102"/>
      <c r="C17" s="1012" t="s">
        <v>150</v>
      </c>
      <c r="D17" s="1013">
        <f t="shared" si="12"/>
        <v>5</v>
      </c>
      <c r="E17" s="1014">
        <v>2</v>
      </c>
      <c r="F17" s="1049">
        <v>1</v>
      </c>
      <c r="G17" s="1014">
        <v>1</v>
      </c>
      <c r="H17" s="1014">
        <v>0</v>
      </c>
      <c r="I17" s="1018">
        <v>1</v>
      </c>
      <c r="J17" s="1016">
        <f>SUM(K17:P17)</f>
        <v>3</v>
      </c>
      <c r="K17" s="1014">
        <v>1</v>
      </c>
      <c r="L17" s="1014"/>
      <c r="M17" s="1014">
        <v>1</v>
      </c>
      <c r="N17" s="1014"/>
      <c r="O17" s="1014"/>
      <c r="P17" s="1017">
        <v>1</v>
      </c>
      <c r="Q17" s="1013">
        <f>SUM(R17:T17)</f>
        <v>1</v>
      </c>
      <c r="R17" s="1014">
        <v>0</v>
      </c>
      <c r="S17" s="1014">
        <v>0</v>
      </c>
      <c r="T17" s="1014">
        <v>1</v>
      </c>
      <c r="U17" s="1018">
        <v>2</v>
      </c>
      <c r="V17" s="1016">
        <f>SUM(W17:Y17)</f>
        <v>0</v>
      </c>
      <c r="W17" s="1014">
        <v>0</v>
      </c>
      <c r="X17" s="1014">
        <v>0</v>
      </c>
      <c r="Y17" s="1018">
        <v>0</v>
      </c>
      <c r="Z17" s="75"/>
      <c r="AA17" s="1013">
        <f>SUM(AB17:AD17)</f>
        <v>2</v>
      </c>
      <c r="AB17" s="1014">
        <v>0</v>
      </c>
      <c r="AC17" s="1014">
        <v>0</v>
      </c>
      <c r="AD17" s="1017">
        <v>2</v>
      </c>
      <c r="AE17" s="1019">
        <v>31</v>
      </c>
      <c r="AF17" s="1020">
        <v>0</v>
      </c>
      <c r="AG17" s="1021">
        <v>4</v>
      </c>
      <c r="AH17" s="545">
        <f t="shared" si="8"/>
        <v>1304</v>
      </c>
      <c r="AI17" s="274">
        <v>1204</v>
      </c>
      <c r="AJ17" s="1020">
        <v>823</v>
      </c>
      <c r="AK17" s="1020">
        <v>381</v>
      </c>
      <c r="AL17" s="1020">
        <v>0</v>
      </c>
      <c r="AM17" s="1020">
        <v>100</v>
      </c>
      <c r="AN17" s="1020">
        <v>0</v>
      </c>
      <c r="AO17" s="1022">
        <v>0</v>
      </c>
      <c r="AP17" s="1023">
        <v>0</v>
      </c>
    </row>
    <row r="18" spans="2:42" ht="15" customHeight="1">
      <c r="B18" s="102"/>
      <c r="C18" s="1012" t="s">
        <v>153</v>
      </c>
      <c r="D18" s="1040">
        <f t="shared" si="12"/>
        <v>2</v>
      </c>
      <c r="E18" s="1014">
        <v>2</v>
      </c>
      <c r="F18" s="1014">
        <v>0</v>
      </c>
      <c r="G18" s="1014">
        <v>0</v>
      </c>
      <c r="H18" s="1014">
        <v>0</v>
      </c>
      <c r="I18" s="1018">
        <v>0</v>
      </c>
      <c r="J18" s="1016">
        <f>SUM(K18:P18)</f>
        <v>4</v>
      </c>
      <c r="K18" s="1014">
        <v>1</v>
      </c>
      <c r="L18" s="1014"/>
      <c r="M18" s="1014">
        <v>1</v>
      </c>
      <c r="N18" s="1014">
        <v>2</v>
      </c>
      <c r="O18" s="1014">
        <v>0</v>
      </c>
      <c r="P18" s="1017">
        <v>0</v>
      </c>
      <c r="Q18" s="1013">
        <f>SUM(R18:T18)</f>
        <v>1</v>
      </c>
      <c r="R18" s="1014">
        <v>1</v>
      </c>
      <c r="S18" s="1014">
        <v>0</v>
      </c>
      <c r="T18" s="1014">
        <v>0</v>
      </c>
      <c r="U18" s="1018">
        <v>3</v>
      </c>
      <c r="V18" s="1016">
        <f>SUM(W18:Y18)</f>
        <v>1</v>
      </c>
      <c r="W18" s="1014">
        <v>0</v>
      </c>
      <c r="X18" s="1014">
        <v>0</v>
      </c>
      <c r="Y18" s="1018">
        <v>1</v>
      </c>
      <c r="Z18" s="75"/>
      <c r="AA18" s="1013">
        <f>SUM(AB18:AD18)</f>
        <v>2</v>
      </c>
      <c r="AB18" s="1014">
        <v>0</v>
      </c>
      <c r="AC18" s="1014">
        <v>0</v>
      </c>
      <c r="AD18" s="1017">
        <v>2</v>
      </c>
      <c r="AE18" s="1019">
        <v>115</v>
      </c>
      <c r="AF18" s="1020">
        <v>1</v>
      </c>
      <c r="AG18" s="1021">
        <v>1</v>
      </c>
      <c r="AH18" s="545">
        <f t="shared" si="8"/>
        <v>1791</v>
      </c>
      <c r="AI18" s="274">
        <v>1791</v>
      </c>
      <c r="AJ18" s="1020">
        <v>1451</v>
      </c>
      <c r="AK18" s="1020">
        <v>340</v>
      </c>
      <c r="AL18" s="1020">
        <v>0</v>
      </c>
      <c r="AM18" s="1020">
        <v>0</v>
      </c>
      <c r="AN18" s="1020">
        <v>0</v>
      </c>
      <c r="AO18" s="1022">
        <v>0</v>
      </c>
      <c r="AP18" s="1023">
        <v>0</v>
      </c>
    </row>
    <row r="19" spans="2:42" ht="15" customHeight="1">
      <c r="B19" s="102"/>
      <c r="C19" s="1050" t="s">
        <v>370</v>
      </c>
      <c r="D19" s="1013">
        <f t="shared" si="12"/>
        <v>2</v>
      </c>
      <c r="E19" s="1041">
        <v>2</v>
      </c>
      <c r="F19" s="1041">
        <v>0</v>
      </c>
      <c r="G19" s="1041">
        <v>0</v>
      </c>
      <c r="H19" s="1041">
        <v>0</v>
      </c>
      <c r="I19" s="1042">
        <v>0</v>
      </c>
      <c r="J19" s="1043">
        <f>SUM(K19:P19)</f>
        <v>0</v>
      </c>
      <c r="K19" s="1041"/>
      <c r="L19" s="1041"/>
      <c r="M19" s="1041"/>
      <c r="N19" s="1041"/>
      <c r="O19" s="1041"/>
      <c r="P19" s="1044"/>
      <c r="Q19" s="1040">
        <f>SUM(R19:T19)</f>
        <v>1</v>
      </c>
      <c r="R19" s="1041">
        <v>1</v>
      </c>
      <c r="S19" s="1041">
        <v>0</v>
      </c>
      <c r="T19" s="1041">
        <v>0</v>
      </c>
      <c r="U19" s="1042">
        <v>1</v>
      </c>
      <c r="V19" s="1043">
        <f>SUM(W19:Y19)</f>
        <v>1</v>
      </c>
      <c r="W19" s="1041">
        <v>0</v>
      </c>
      <c r="X19" s="1041">
        <v>0</v>
      </c>
      <c r="Y19" s="1042">
        <v>1</v>
      </c>
      <c r="Z19" s="174"/>
      <c r="AA19" s="1040">
        <f>SUM(AB19:AD19)</f>
        <v>0</v>
      </c>
      <c r="AB19" s="1041">
        <v>0</v>
      </c>
      <c r="AC19" s="1041">
        <v>0</v>
      </c>
      <c r="AD19" s="1044">
        <v>0</v>
      </c>
      <c r="AE19" s="1045">
        <v>160</v>
      </c>
      <c r="AF19" s="1046">
        <v>0</v>
      </c>
      <c r="AG19" s="1047">
        <v>0</v>
      </c>
      <c r="AH19" s="604">
        <f t="shared" si="8"/>
        <v>2882</v>
      </c>
      <c r="AI19" s="316">
        <v>2882</v>
      </c>
      <c r="AJ19" s="1046">
        <v>2621</v>
      </c>
      <c r="AK19" s="1046">
        <v>261</v>
      </c>
      <c r="AL19" s="1046">
        <v>0</v>
      </c>
      <c r="AM19" s="1046">
        <v>0</v>
      </c>
      <c r="AN19" s="1046">
        <v>0</v>
      </c>
      <c r="AO19" s="1048">
        <v>0</v>
      </c>
      <c r="AP19" s="1051">
        <v>0</v>
      </c>
    </row>
    <row r="20" spans="2:42" ht="15" customHeight="1">
      <c r="B20" s="95"/>
      <c r="C20" s="1052" t="s">
        <v>69</v>
      </c>
      <c r="D20" s="1040">
        <f t="shared" si="12"/>
        <v>6</v>
      </c>
      <c r="E20" s="1053">
        <v>5</v>
      </c>
      <c r="F20" s="1053">
        <v>0</v>
      </c>
      <c r="G20" s="1053">
        <v>0</v>
      </c>
      <c r="H20" s="1053">
        <v>0</v>
      </c>
      <c r="I20" s="1054">
        <v>1</v>
      </c>
      <c r="J20" s="1055">
        <f>SUM(K20:P20)</f>
        <v>4</v>
      </c>
      <c r="K20" s="1053">
        <v>1</v>
      </c>
      <c r="L20" s="1053"/>
      <c r="M20" s="1053">
        <v>2</v>
      </c>
      <c r="N20" s="1053"/>
      <c r="O20" s="1053"/>
      <c r="P20" s="1056">
        <v>1</v>
      </c>
      <c r="Q20" s="1057">
        <f>SUM(R20:T20)</f>
        <v>2</v>
      </c>
      <c r="R20" s="1053">
        <v>0</v>
      </c>
      <c r="S20" s="1053">
        <v>0</v>
      </c>
      <c r="T20" s="1053">
        <v>2</v>
      </c>
      <c r="U20" s="1054">
        <v>9</v>
      </c>
      <c r="V20" s="1055">
        <f>SUM(W20:Y20)</f>
        <v>0</v>
      </c>
      <c r="W20" s="1053"/>
      <c r="X20" s="1053"/>
      <c r="Y20" s="1054"/>
      <c r="Z20" s="174"/>
      <c r="AA20" s="1057">
        <f>SUM(AB20:AD20)</f>
        <v>0</v>
      </c>
      <c r="AB20" s="1053"/>
      <c r="AC20" s="1053"/>
      <c r="AD20" s="1056"/>
      <c r="AE20" s="1058">
        <v>81</v>
      </c>
      <c r="AF20" s="1059">
        <v>5</v>
      </c>
      <c r="AG20" s="1060">
        <v>0</v>
      </c>
      <c r="AH20" s="597">
        <f t="shared" si="8"/>
        <v>1670</v>
      </c>
      <c r="AI20" s="302">
        <v>1670</v>
      </c>
      <c r="AJ20" s="1059">
        <v>1187</v>
      </c>
      <c r="AK20" s="1059">
        <v>483</v>
      </c>
      <c r="AL20" s="1059">
        <v>0</v>
      </c>
      <c r="AM20" s="1059">
        <v>0</v>
      </c>
      <c r="AN20" s="1059">
        <v>0</v>
      </c>
      <c r="AO20" s="1061">
        <v>0</v>
      </c>
      <c r="AP20" s="1062">
        <v>0</v>
      </c>
    </row>
    <row r="21" spans="2:42" s="719" customFormat="1" ht="15" customHeight="1">
      <c r="B21" s="102" t="s">
        <v>72</v>
      </c>
      <c r="C21" s="574" t="s">
        <v>66</v>
      </c>
      <c r="D21" s="1063">
        <f t="shared" si="12"/>
        <v>11</v>
      </c>
      <c r="E21" s="1037">
        <f t="shared" ref="E21:Y21" si="15">SUM(E22:E26)</f>
        <v>6</v>
      </c>
      <c r="F21" s="1037">
        <f t="shared" si="15"/>
        <v>0</v>
      </c>
      <c r="G21" s="1037">
        <f t="shared" si="15"/>
        <v>0</v>
      </c>
      <c r="H21" s="1037">
        <f t="shared" si="15"/>
        <v>1</v>
      </c>
      <c r="I21" s="1064">
        <f t="shared" si="15"/>
        <v>4</v>
      </c>
      <c r="J21" s="1065">
        <f t="shared" si="15"/>
        <v>16</v>
      </c>
      <c r="K21" s="1037">
        <f t="shared" si="15"/>
        <v>5</v>
      </c>
      <c r="L21" s="1037">
        <f t="shared" si="15"/>
        <v>0</v>
      </c>
      <c r="M21" s="1037">
        <f t="shared" si="15"/>
        <v>0</v>
      </c>
      <c r="N21" s="1037">
        <f t="shared" si="15"/>
        <v>7</v>
      </c>
      <c r="O21" s="1037">
        <f t="shared" si="15"/>
        <v>0</v>
      </c>
      <c r="P21" s="1065">
        <f t="shared" si="15"/>
        <v>4</v>
      </c>
      <c r="Q21" s="1063">
        <f t="shared" si="15"/>
        <v>4</v>
      </c>
      <c r="R21" s="1037">
        <f t="shared" si="15"/>
        <v>1</v>
      </c>
      <c r="S21" s="1037">
        <f t="shared" si="15"/>
        <v>0</v>
      </c>
      <c r="T21" s="1037">
        <f t="shared" si="15"/>
        <v>3</v>
      </c>
      <c r="U21" s="1064">
        <f t="shared" si="15"/>
        <v>7</v>
      </c>
      <c r="V21" s="1065">
        <f t="shared" si="15"/>
        <v>0</v>
      </c>
      <c r="W21" s="1037">
        <f t="shared" si="15"/>
        <v>0</v>
      </c>
      <c r="X21" s="1037">
        <f t="shared" si="15"/>
        <v>0</v>
      </c>
      <c r="Y21" s="1064">
        <f t="shared" si="15"/>
        <v>0</v>
      </c>
      <c r="Z21" s="76"/>
      <c r="AA21" s="1033">
        <f t="shared" ref="AA21:AP21" si="16">SUM(AA22:AA26)</f>
        <v>0</v>
      </c>
      <c r="AB21" s="1034">
        <f t="shared" si="16"/>
        <v>0</v>
      </c>
      <c r="AC21" s="1034">
        <f t="shared" si="16"/>
        <v>0</v>
      </c>
      <c r="AD21" s="1066">
        <f t="shared" si="16"/>
        <v>0</v>
      </c>
      <c r="AE21" s="265">
        <f t="shared" si="16"/>
        <v>595</v>
      </c>
      <c r="AF21" s="291">
        <f t="shared" si="16"/>
        <v>35</v>
      </c>
      <c r="AG21" s="602">
        <f t="shared" si="16"/>
        <v>0</v>
      </c>
      <c r="AH21" s="601">
        <f t="shared" si="8"/>
        <v>86984</v>
      </c>
      <c r="AI21" s="291">
        <f t="shared" si="16"/>
        <v>5821</v>
      </c>
      <c r="AJ21" s="291">
        <f t="shared" si="16"/>
        <v>2859</v>
      </c>
      <c r="AK21" s="291">
        <f t="shared" si="16"/>
        <v>2962</v>
      </c>
      <c r="AL21" s="291">
        <f t="shared" si="16"/>
        <v>0</v>
      </c>
      <c r="AM21" s="291">
        <f t="shared" si="16"/>
        <v>0</v>
      </c>
      <c r="AN21" s="291">
        <f t="shared" si="16"/>
        <v>81153</v>
      </c>
      <c r="AO21" s="601">
        <f t="shared" si="16"/>
        <v>10</v>
      </c>
      <c r="AP21" s="1067">
        <f t="shared" si="16"/>
        <v>0</v>
      </c>
    </row>
    <row r="22" spans="2:42" s="719" customFormat="1" ht="15" customHeight="1">
      <c r="B22" s="102"/>
      <c r="C22" s="1012" t="s">
        <v>154</v>
      </c>
      <c r="D22" s="1013">
        <f t="shared" si="12"/>
        <v>2</v>
      </c>
      <c r="E22" s="1014">
        <v>0</v>
      </c>
      <c r="F22" s="1014">
        <v>0</v>
      </c>
      <c r="G22" s="1014">
        <v>0</v>
      </c>
      <c r="H22" s="1014">
        <v>1</v>
      </c>
      <c r="I22" s="1018">
        <v>1</v>
      </c>
      <c r="J22" s="1016">
        <f>SUM(K22:P22)</f>
        <v>0</v>
      </c>
      <c r="K22" s="1014"/>
      <c r="L22" s="1014"/>
      <c r="M22" s="1014"/>
      <c r="N22" s="1014"/>
      <c r="O22" s="1014"/>
      <c r="P22" s="1017"/>
      <c r="Q22" s="1013">
        <f>SUM(R22:T22)</f>
        <v>0</v>
      </c>
      <c r="R22" s="1014">
        <v>0</v>
      </c>
      <c r="S22" s="1014">
        <v>0</v>
      </c>
      <c r="T22" s="1014">
        <v>0</v>
      </c>
      <c r="U22" s="1018">
        <v>0</v>
      </c>
      <c r="V22" s="1016">
        <f>SUM(W22:Y22)</f>
        <v>0</v>
      </c>
      <c r="W22" s="1014"/>
      <c r="X22" s="1014"/>
      <c r="Y22" s="1018"/>
      <c r="Z22" s="75"/>
      <c r="AA22" s="1013">
        <f>SUM(AB22:AD22)</f>
        <v>0</v>
      </c>
      <c r="AB22" s="1014"/>
      <c r="AC22" s="1014"/>
      <c r="AD22" s="1017"/>
      <c r="AE22" s="1019">
        <v>0</v>
      </c>
      <c r="AF22" s="1020">
        <v>0</v>
      </c>
      <c r="AG22" s="1021">
        <v>0</v>
      </c>
      <c r="AH22" s="545">
        <f t="shared" si="8"/>
        <v>81163</v>
      </c>
      <c r="AI22" s="274">
        <v>0</v>
      </c>
      <c r="AJ22" s="1020">
        <v>0</v>
      </c>
      <c r="AK22" s="1020">
        <v>0</v>
      </c>
      <c r="AL22" s="1020">
        <v>0</v>
      </c>
      <c r="AM22" s="1020">
        <v>0</v>
      </c>
      <c r="AN22" s="1020">
        <v>81153</v>
      </c>
      <c r="AO22" s="1022">
        <v>10</v>
      </c>
      <c r="AP22" s="1023">
        <v>0</v>
      </c>
    </row>
    <row r="23" spans="2:42" s="719" customFormat="1" ht="15" customHeight="1">
      <c r="B23" s="102"/>
      <c r="C23" s="1012" t="s">
        <v>155</v>
      </c>
      <c r="D23" s="1013">
        <f t="shared" si="12"/>
        <v>0</v>
      </c>
      <c r="E23" s="1014"/>
      <c r="F23" s="1014"/>
      <c r="G23" s="1014"/>
      <c r="H23" s="1014"/>
      <c r="I23" s="1018"/>
      <c r="J23" s="1016">
        <f>SUM(K23:P23)</f>
        <v>16</v>
      </c>
      <c r="K23" s="1014">
        <v>5</v>
      </c>
      <c r="L23" s="1014"/>
      <c r="M23" s="1014"/>
      <c r="N23" s="1014">
        <v>7</v>
      </c>
      <c r="O23" s="1014"/>
      <c r="P23" s="1017">
        <v>4</v>
      </c>
      <c r="Q23" s="1013">
        <f>SUM(R23:T23)</f>
        <v>0</v>
      </c>
      <c r="R23" s="1014"/>
      <c r="S23" s="1014"/>
      <c r="T23" s="1014"/>
      <c r="U23" s="1018"/>
      <c r="V23" s="1016">
        <f>SUM(W23:Y23)</f>
        <v>0</v>
      </c>
      <c r="W23" s="1014"/>
      <c r="X23" s="1014"/>
      <c r="Y23" s="1018"/>
      <c r="Z23" s="75"/>
      <c r="AA23" s="1013">
        <f>SUM(AB23:AD23)</f>
        <v>0</v>
      </c>
      <c r="AB23" s="1014"/>
      <c r="AC23" s="1014"/>
      <c r="AD23" s="1017"/>
      <c r="AE23" s="1019"/>
      <c r="AF23" s="1020"/>
      <c r="AG23" s="1021"/>
      <c r="AH23" s="545">
        <f t="shared" si="8"/>
        <v>0</v>
      </c>
      <c r="AI23" s="274">
        <v>0</v>
      </c>
      <c r="AJ23" s="1020"/>
      <c r="AK23" s="1020"/>
      <c r="AL23" s="1020"/>
      <c r="AM23" s="1020"/>
      <c r="AN23" s="1020"/>
      <c r="AO23" s="1022"/>
      <c r="AP23" s="1023"/>
    </row>
    <row r="24" spans="2:42" s="719" customFormat="1" ht="15" customHeight="1">
      <c r="B24" s="102"/>
      <c r="C24" s="1012" t="s">
        <v>156</v>
      </c>
      <c r="D24" s="1013">
        <f t="shared" si="12"/>
        <v>9</v>
      </c>
      <c r="E24" s="1014">
        <v>6</v>
      </c>
      <c r="F24" s="1014">
        <v>0</v>
      </c>
      <c r="G24" s="1014">
        <v>0</v>
      </c>
      <c r="H24" s="1014">
        <v>0</v>
      </c>
      <c r="I24" s="1018">
        <v>3</v>
      </c>
      <c r="J24" s="1016">
        <f>SUM(K24:P24)</f>
        <v>0</v>
      </c>
      <c r="K24" s="1014"/>
      <c r="L24" s="1014"/>
      <c r="M24" s="1014"/>
      <c r="N24" s="1014"/>
      <c r="O24" s="1014"/>
      <c r="P24" s="1017"/>
      <c r="Q24" s="1013">
        <f>SUM(R24:T24)</f>
        <v>4</v>
      </c>
      <c r="R24" s="1014">
        <v>1</v>
      </c>
      <c r="S24" s="1014">
        <v>0</v>
      </c>
      <c r="T24" s="1014">
        <v>3</v>
      </c>
      <c r="U24" s="1018">
        <v>7</v>
      </c>
      <c r="V24" s="1016">
        <f>SUM(W24:Y24)</f>
        <v>0</v>
      </c>
      <c r="W24" s="1014"/>
      <c r="X24" s="1014"/>
      <c r="Y24" s="1018"/>
      <c r="Z24" s="75"/>
      <c r="AA24" s="1013">
        <f>SUM(AB24:AD24)</f>
        <v>0</v>
      </c>
      <c r="AB24" s="1014"/>
      <c r="AC24" s="1014"/>
      <c r="AD24" s="1017"/>
      <c r="AE24" s="1019">
        <v>595</v>
      </c>
      <c r="AF24" s="1020">
        <v>35</v>
      </c>
      <c r="AG24" s="1021">
        <v>0</v>
      </c>
      <c r="AH24" s="545">
        <f t="shared" si="8"/>
        <v>5821</v>
      </c>
      <c r="AI24" s="274">
        <v>5821</v>
      </c>
      <c r="AJ24" s="1020">
        <v>2859</v>
      </c>
      <c r="AK24" s="1020">
        <v>2962</v>
      </c>
      <c r="AL24" s="1020">
        <v>0</v>
      </c>
      <c r="AM24" s="1020">
        <v>0</v>
      </c>
      <c r="AN24" s="1020">
        <v>0</v>
      </c>
      <c r="AO24" s="1022">
        <v>0</v>
      </c>
      <c r="AP24" s="1023">
        <v>0</v>
      </c>
    </row>
    <row r="25" spans="2:42" s="719" customFormat="1" ht="15" customHeight="1">
      <c r="B25" s="102"/>
      <c r="C25" s="1012" t="s">
        <v>157</v>
      </c>
      <c r="D25" s="1013">
        <f t="shared" si="12"/>
        <v>0</v>
      </c>
      <c r="E25" s="1041"/>
      <c r="F25" s="1041"/>
      <c r="G25" s="1041"/>
      <c r="H25" s="1041"/>
      <c r="I25" s="1042"/>
      <c r="J25" s="1043">
        <f>SUM(K25:P25)</f>
        <v>0</v>
      </c>
      <c r="K25" s="1041"/>
      <c r="L25" s="1041"/>
      <c r="M25" s="1041"/>
      <c r="N25" s="1041"/>
      <c r="O25" s="1041"/>
      <c r="P25" s="1044"/>
      <c r="Q25" s="1040">
        <f>SUM(R25:T25)</f>
        <v>0</v>
      </c>
      <c r="R25" s="1041"/>
      <c r="S25" s="1041"/>
      <c r="T25" s="1041"/>
      <c r="U25" s="1042"/>
      <c r="V25" s="1043">
        <f>SUM(W25:Y25)</f>
        <v>0</v>
      </c>
      <c r="W25" s="1041"/>
      <c r="X25" s="1041"/>
      <c r="Y25" s="1042"/>
      <c r="Z25" s="75"/>
      <c r="AA25" s="1013">
        <f>SUM(AB25:AD25)</f>
        <v>0</v>
      </c>
      <c r="AB25" s="1014"/>
      <c r="AC25" s="1014"/>
      <c r="AD25" s="1017"/>
      <c r="AE25" s="1019"/>
      <c r="AF25" s="1020"/>
      <c r="AG25" s="1021"/>
      <c r="AH25" s="545">
        <f t="shared" si="8"/>
        <v>0</v>
      </c>
      <c r="AI25" s="274">
        <v>0</v>
      </c>
      <c r="AJ25" s="1020"/>
      <c r="AK25" s="1020"/>
      <c r="AL25" s="1020"/>
      <c r="AM25" s="1020"/>
      <c r="AN25" s="1020"/>
      <c r="AO25" s="1022"/>
      <c r="AP25" s="1023"/>
    </row>
    <row r="26" spans="2:42" s="719" customFormat="1" ht="15" customHeight="1">
      <c r="B26" s="158"/>
      <c r="C26" s="1052" t="s">
        <v>158</v>
      </c>
      <c r="D26" s="1013">
        <f t="shared" si="12"/>
        <v>0</v>
      </c>
      <c r="E26" s="1053"/>
      <c r="F26" s="1053"/>
      <c r="G26" s="1053"/>
      <c r="H26" s="1053"/>
      <c r="I26" s="1054"/>
      <c r="J26" s="1055">
        <f>SUM(K26:P26)</f>
        <v>0</v>
      </c>
      <c r="K26" s="1053"/>
      <c r="L26" s="1053"/>
      <c r="M26" s="1053"/>
      <c r="N26" s="1053"/>
      <c r="O26" s="1053"/>
      <c r="P26" s="1056"/>
      <c r="Q26" s="1057">
        <f>SUM(R26:T26)</f>
        <v>0</v>
      </c>
      <c r="R26" s="1053"/>
      <c r="S26" s="1053"/>
      <c r="T26" s="1053"/>
      <c r="U26" s="1054"/>
      <c r="V26" s="1055">
        <f>SUM(W26:Y26)</f>
        <v>0</v>
      </c>
      <c r="W26" s="1053"/>
      <c r="X26" s="1053"/>
      <c r="Y26" s="1054"/>
      <c r="Z26" s="75"/>
      <c r="AA26" s="1040">
        <f>SUM(AB26:AD26)</f>
        <v>0</v>
      </c>
      <c r="AB26" s="1041"/>
      <c r="AC26" s="1041"/>
      <c r="AD26" s="1044"/>
      <c r="AE26" s="1045"/>
      <c r="AF26" s="1046"/>
      <c r="AG26" s="1047"/>
      <c r="AH26" s="604">
        <f t="shared" si="8"/>
        <v>0</v>
      </c>
      <c r="AI26" s="316">
        <v>0</v>
      </c>
      <c r="AJ26" s="1046"/>
      <c r="AK26" s="1046"/>
      <c r="AL26" s="1046"/>
      <c r="AM26" s="1046"/>
      <c r="AN26" s="1046"/>
      <c r="AO26" s="1048"/>
      <c r="AP26" s="1051"/>
    </row>
    <row r="27" spans="2:42" ht="15" customHeight="1">
      <c r="B27" s="1068" t="s">
        <v>371</v>
      </c>
      <c r="C27" s="574" t="s">
        <v>66</v>
      </c>
      <c r="D27" s="1063">
        <f t="shared" si="12"/>
        <v>17</v>
      </c>
      <c r="E27" s="1037">
        <f t="shared" ref="E27:Y27" si="17">SUM(E28:E30)</f>
        <v>11</v>
      </c>
      <c r="F27" s="1037">
        <f t="shared" si="17"/>
        <v>0</v>
      </c>
      <c r="G27" s="1037">
        <f t="shared" si="17"/>
        <v>1</v>
      </c>
      <c r="H27" s="1037">
        <f t="shared" si="17"/>
        <v>0</v>
      </c>
      <c r="I27" s="1064">
        <f t="shared" si="17"/>
        <v>5</v>
      </c>
      <c r="J27" s="1065">
        <f t="shared" si="17"/>
        <v>11</v>
      </c>
      <c r="K27" s="1037">
        <f t="shared" si="17"/>
        <v>4</v>
      </c>
      <c r="L27" s="1037">
        <f t="shared" si="17"/>
        <v>0</v>
      </c>
      <c r="M27" s="1037">
        <f t="shared" si="17"/>
        <v>4</v>
      </c>
      <c r="N27" s="1037">
        <f t="shared" si="17"/>
        <v>2</v>
      </c>
      <c r="O27" s="1037">
        <f t="shared" si="17"/>
        <v>0</v>
      </c>
      <c r="P27" s="1065">
        <f t="shared" si="17"/>
        <v>1</v>
      </c>
      <c r="Q27" s="1063">
        <f t="shared" si="17"/>
        <v>12</v>
      </c>
      <c r="R27" s="1037">
        <f t="shared" si="17"/>
        <v>3</v>
      </c>
      <c r="S27" s="1037">
        <f t="shared" si="17"/>
        <v>3</v>
      </c>
      <c r="T27" s="1037">
        <f t="shared" si="17"/>
        <v>6</v>
      </c>
      <c r="U27" s="1064">
        <f t="shared" si="17"/>
        <v>26</v>
      </c>
      <c r="V27" s="1065">
        <f t="shared" si="17"/>
        <v>3</v>
      </c>
      <c r="W27" s="1037">
        <f t="shared" si="17"/>
        <v>0</v>
      </c>
      <c r="X27" s="1037">
        <f t="shared" si="17"/>
        <v>0</v>
      </c>
      <c r="Y27" s="1064">
        <f t="shared" si="17"/>
        <v>3</v>
      </c>
      <c r="Z27" s="75"/>
      <c r="AA27" s="1063">
        <f t="shared" ref="AA27:AP27" si="18">SUM(AA28:AA30)</f>
        <v>1</v>
      </c>
      <c r="AB27" s="1037">
        <f t="shared" si="18"/>
        <v>0</v>
      </c>
      <c r="AC27" s="1037">
        <f t="shared" si="18"/>
        <v>0</v>
      </c>
      <c r="AD27" s="1065">
        <f t="shared" si="18"/>
        <v>1</v>
      </c>
      <c r="AE27" s="575">
        <f t="shared" si="18"/>
        <v>442</v>
      </c>
      <c r="AF27" s="289">
        <f t="shared" si="18"/>
        <v>4</v>
      </c>
      <c r="AG27" s="579">
        <f t="shared" si="18"/>
        <v>0</v>
      </c>
      <c r="AH27" s="576">
        <f t="shared" si="8"/>
        <v>6938</v>
      </c>
      <c r="AI27" s="289">
        <f t="shared" si="18"/>
        <v>6615</v>
      </c>
      <c r="AJ27" s="289">
        <f t="shared" si="18"/>
        <v>6292</v>
      </c>
      <c r="AK27" s="289">
        <f t="shared" si="18"/>
        <v>323</v>
      </c>
      <c r="AL27" s="289">
        <f t="shared" si="18"/>
        <v>0</v>
      </c>
      <c r="AM27" s="289">
        <f t="shared" si="18"/>
        <v>320</v>
      </c>
      <c r="AN27" s="289">
        <f t="shared" si="18"/>
        <v>0</v>
      </c>
      <c r="AO27" s="576">
        <f t="shared" si="18"/>
        <v>3</v>
      </c>
      <c r="AP27" s="1069">
        <f t="shared" si="18"/>
        <v>0</v>
      </c>
    </row>
    <row r="28" spans="2:42" ht="15" customHeight="1">
      <c r="B28" s="1070"/>
      <c r="C28" s="1071" t="s">
        <v>372</v>
      </c>
      <c r="D28" s="1013">
        <f t="shared" si="12"/>
        <v>7</v>
      </c>
      <c r="E28" s="1014">
        <v>5</v>
      </c>
      <c r="F28" s="1014">
        <v>0</v>
      </c>
      <c r="G28" s="1014">
        <v>1</v>
      </c>
      <c r="H28" s="1014">
        <v>0</v>
      </c>
      <c r="I28" s="1018">
        <v>1</v>
      </c>
      <c r="J28" s="1016">
        <f>SUM(K28:P28)</f>
        <v>8</v>
      </c>
      <c r="K28" s="1014">
        <v>3</v>
      </c>
      <c r="L28" s="1014"/>
      <c r="M28" s="1014">
        <v>2</v>
      </c>
      <c r="N28" s="1014">
        <v>2</v>
      </c>
      <c r="O28" s="1014">
        <v>0</v>
      </c>
      <c r="P28" s="1017">
        <v>1</v>
      </c>
      <c r="Q28" s="1013">
        <f>SUM(R28:T28)</f>
        <v>5</v>
      </c>
      <c r="R28" s="1014">
        <v>3</v>
      </c>
      <c r="S28" s="1014">
        <v>0</v>
      </c>
      <c r="T28" s="1014">
        <v>2</v>
      </c>
      <c r="U28" s="1018">
        <v>13</v>
      </c>
      <c r="V28" s="1016">
        <f>SUM(W28:Y28)</f>
        <v>2</v>
      </c>
      <c r="W28" s="1014">
        <v>0</v>
      </c>
      <c r="X28" s="1014">
        <v>0</v>
      </c>
      <c r="Y28" s="1018">
        <v>2</v>
      </c>
      <c r="Z28" s="75"/>
      <c r="AA28" s="1013">
        <f>SUM(AB28:AD28)</f>
        <v>1</v>
      </c>
      <c r="AB28" s="1014">
        <v>0</v>
      </c>
      <c r="AC28" s="1014">
        <v>0</v>
      </c>
      <c r="AD28" s="1017">
        <v>1</v>
      </c>
      <c r="AE28" s="1019">
        <v>398</v>
      </c>
      <c r="AF28" s="1020">
        <v>4</v>
      </c>
      <c r="AG28" s="1021">
        <v>0</v>
      </c>
      <c r="AH28" s="545">
        <f t="shared" si="8"/>
        <v>6667</v>
      </c>
      <c r="AI28" s="274">
        <v>6347</v>
      </c>
      <c r="AJ28" s="1020">
        <v>6045</v>
      </c>
      <c r="AK28" s="1020">
        <v>302</v>
      </c>
      <c r="AL28" s="1020">
        <v>0</v>
      </c>
      <c r="AM28" s="1020">
        <v>320</v>
      </c>
      <c r="AN28" s="1020">
        <v>0</v>
      </c>
      <c r="AO28" s="1022">
        <v>0</v>
      </c>
      <c r="AP28" s="1023">
        <v>0</v>
      </c>
    </row>
    <row r="29" spans="2:42" ht="15" customHeight="1">
      <c r="B29" s="1072"/>
      <c r="C29" s="1071" t="s">
        <v>80</v>
      </c>
      <c r="D29" s="1040">
        <f t="shared" si="12"/>
        <v>6</v>
      </c>
      <c r="E29" s="1041">
        <v>4</v>
      </c>
      <c r="F29" s="1041">
        <v>0</v>
      </c>
      <c r="G29" s="1041">
        <v>0</v>
      </c>
      <c r="H29" s="1041">
        <v>0</v>
      </c>
      <c r="I29" s="1042">
        <v>2</v>
      </c>
      <c r="J29" s="1043">
        <f>SUM(K29:P29)</f>
        <v>2</v>
      </c>
      <c r="K29" s="1041"/>
      <c r="L29" s="1041"/>
      <c r="M29" s="1041">
        <v>2</v>
      </c>
      <c r="N29" s="1041">
        <v>0</v>
      </c>
      <c r="O29" s="1041">
        <v>0</v>
      </c>
      <c r="P29" s="1044">
        <v>0</v>
      </c>
      <c r="Q29" s="1040">
        <f>SUM(R29:T29)</f>
        <v>4</v>
      </c>
      <c r="R29" s="1041">
        <v>0</v>
      </c>
      <c r="S29" s="1041">
        <v>0</v>
      </c>
      <c r="T29" s="1041">
        <v>4</v>
      </c>
      <c r="U29" s="1042">
        <v>9</v>
      </c>
      <c r="V29" s="1043">
        <f>SUM(W29:Y29)</f>
        <v>1</v>
      </c>
      <c r="W29" s="1041">
        <v>0</v>
      </c>
      <c r="X29" s="1041">
        <v>0</v>
      </c>
      <c r="Y29" s="1042">
        <v>1</v>
      </c>
      <c r="Z29" s="75"/>
      <c r="AA29" s="1013">
        <f>SUM(AB29:AD29)</f>
        <v>0</v>
      </c>
      <c r="AB29" s="1014">
        <v>0</v>
      </c>
      <c r="AC29" s="1014">
        <v>0</v>
      </c>
      <c r="AD29" s="1017">
        <v>0</v>
      </c>
      <c r="AE29" s="1019">
        <v>17</v>
      </c>
      <c r="AF29" s="1020">
        <v>0</v>
      </c>
      <c r="AG29" s="1021">
        <v>0</v>
      </c>
      <c r="AH29" s="545">
        <f t="shared" si="8"/>
        <v>178</v>
      </c>
      <c r="AI29" s="274">
        <v>178</v>
      </c>
      <c r="AJ29" s="1020">
        <v>157</v>
      </c>
      <c r="AK29" s="1020">
        <v>21</v>
      </c>
      <c r="AL29" s="1020">
        <v>0</v>
      </c>
      <c r="AM29" s="1020">
        <v>0</v>
      </c>
      <c r="AN29" s="1020">
        <v>0</v>
      </c>
      <c r="AO29" s="1022">
        <v>0</v>
      </c>
      <c r="AP29" s="1023">
        <v>0</v>
      </c>
    </row>
    <row r="30" spans="2:42" ht="15" customHeight="1">
      <c r="B30" s="1072"/>
      <c r="C30" s="1073" t="s">
        <v>81</v>
      </c>
      <c r="D30" s="1013">
        <f t="shared" si="12"/>
        <v>4</v>
      </c>
      <c r="E30" s="1014">
        <v>2</v>
      </c>
      <c r="F30" s="1014">
        <v>0</v>
      </c>
      <c r="G30" s="1014">
        <v>0</v>
      </c>
      <c r="H30" s="1014">
        <v>0</v>
      </c>
      <c r="I30" s="1018">
        <v>2</v>
      </c>
      <c r="J30" s="1016">
        <f>SUM(K30:P30)</f>
        <v>1</v>
      </c>
      <c r="K30" s="1014">
        <v>1</v>
      </c>
      <c r="L30" s="1014"/>
      <c r="M30" s="1014"/>
      <c r="N30" s="1014">
        <v>0</v>
      </c>
      <c r="O30" s="1014">
        <v>0</v>
      </c>
      <c r="P30" s="1017">
        <v>0</v>
      </c>
      <c r="Q30" s="1013">
        <f>SUM(R30:T30)</f>
        <v>3</v>
      </c>
      <c r="R30" s="1014">
        <v>0</v>
      </c>
      <c r="S30" s="1014">
        <v>3</v>
      </c>
      <c r="T30" s="1014">
        <v>0</v>
      </c>
      <c r="U30" s="1018">
        <v>4</v>
      </c>
      <c r="V30" s="1016">
        <f>SUM(W30:Y30)</f>
        <v>0</v>
      </c>
      <c r="W30" s="1014"/>
      <c r="X30" s="1014"/>
      <c r="Y30" s="1018"/>
      <c r="Z30" s="75"/>
      <c r="AA30" s="1013">
        <f>SUM(AB30:AD30)</f>
        <v>0</v>
      </c>
      <c r="AB30" s="1014"/>
      <c r="AC30" s="1014"/>
      <c r="AD30" s="1017"/>
      <c r="AE30" s="1019">
        <v>27</v>
      </c>
      <c r="AF30" s="1020">
        <v>0</v>
      </c>
      <c r="AG30" s="1021">
        <v>0</v>
      </c>
      <c r="AH30" s="545">
        <f t="shared" si="8"/>
        <v>93</v>
      </c>
      <c r="AI30" s="274">
        <v>90</v>
      </c>
      <c r="AJ30" s="1020">
        <v>90</v>
      </c>
      <c r="AK30" s="1020">
        <v>0</v>
      </c>
      <c r="AL30" s="1020">
        <v>0</v>
      </c>
      <c r="AM30" s="1020">
        <v>0</v>
      </c>
      <c r="AN30" s="1020">
        <v>0</v>
      </c>
      <c r="AO30" s="1022">
        <v>3</v>
      </c>
      <c r="AP30" s="1023">
        <v>0</v>
      </c>
    </row>
    <row r="31" spans="2:42" ht="15" customHeight="1">
      <c r="B31" s="155" t="s">
        <v>160</v>
      </c>
      <c r="C31" s="600" t="s">
        <v>66</v>
      </c>
      <c r="D31" s="1063">
        <f t="shared" si="12"/>
        <v>12</v>
      </c>
      <c r="E31" s="1037">
        <f t="shared" ref="E31:Y31" si="19">SUM(E32:E33)</f>
        <v>4</v>
      </c>
      <c r="F31" s="1037">
        <f t="shared" si="19"/>
        <v>0</v>
      </c>
      <c r="G31" s="1037">
        <f t="shared" si="19"/>
        <v>2</v>
      </c>
      <c r="H31" s="1037">
        <f t="shared" si="19"/>
        <v>0</v>
      </c>
      <c r="I31" s="1064">
        <f t="shared" si="19"/>
        <v>6</v>
      </c>
      <c r="J31" s="1065">
        <f t="shared" si="19"/>
        <v>15</v>
      </c>
      <c r="K31" s="1037">
        <f t="shared" si="19"/>
        <v>4</v>
      </c>
      <c r="L31" s="1037">
        <f t="shared" si="19"/>
        <v>0</v>
      </c>
      <c r="M31" s="1037">
        <f t="shared" si="19"/>
        <v>0</v>
      </c>
      <c r="N31" s="1037">
        <f t="shared" si="19"/>
        <v>9</v>
      </c>
      <c r="O31" s="1037">
        <f t="shared" si="19"/>
        <v>1</v>
      </c>
      <c r="P31" s="1065">
        <f t="shared" si="19"/>
        <v>1</v>
      </c>
      <c r="Q31" s="1063">
        <f t="shared" si="19"/>
        <v>7</v>
      </c>
      <c r="R31" s="1037">
        <f t="shared" si="19"/>
        <v>3</v>
      </c>
      <c r="S31" s="1037">
        <f t="shared" si="19"/>
        <v>0</v>
      </c>
      <c r="T31" s="1037">
        <f t="shared" si="19"/>
        <v>4</v>
      </c>
      <c r="U31" s="1064">
        <f t="shared" si="19"/>
        <v>15</v>
      </c>
      <c r="V31" s="1065">
        <f t="shared" si="19"/>
        <v>0</v>
      </c>
      <c r="W31" s="1037">
        <f t="shared" si="19"/>
        <v>0</v>
      </c>
      <c r="X31" s="1037">
        <f t="shared" si="19"/>
        <v>0</v>
      </c>
      <c r="Y31" s="1064">
        <f t="shared" si="19"/>
        <v>0</v>
      </c>
      <c r="Z31" s="75"/>
      <c r="AA31" s="1063">
        <f t="shared" ref="AA31:AG31" si="20">SUM(AA32:AA33)</f>
        <v>1</v>
      </c>
      <c r="AB31" s="1037">
        <f t="shared" si="20"/>
        <v>0</v>
      </c>
      <c r="AC31" s="1037">
        <f t="shared" si="20"/>
        <v>0</v>
      </c>
      <c r="AD31" s="1065">
        <f t="shared" si="20"/>
        <v>1</v>
      </c>
      <c r="AE31" s="575">
        <f t="shared" si="20"/>
        <v>1386</v>
      </c>
      <c r="AF31" s="289">
        <f t="shared" si="20"/>
        <v>5</v>
      </c>
      <c r="AG31" s="579">
        <f t="shared" si="20"/>
        <v>3</v>
      </c>
      <c r="AH31" s="576">
        <f t="shared" si="8"/>
        <v>59834</v>
      </c>
      <c r="AI31" s="289">
        <f t="shared" ref="AI31:AP31" si="21">SUM(AI32:AI33)</f>
        <v>59313</v>
      </c>
      <c r="AJ31" s="289">
        <f t="shared" si="21"/>
        <v>45095</v>
      </c>
      <c r="AK31" s="289">
        <f t="shared" si="21"/>
        <v>14218</v>
      </c>
      <c r="AL31" s="289">
        <f t="shared" si="21"/>
        <v>165</v>
      </c>
      <c r="AM31" s="289">
        <f t="shared" si="21"/>
        <v>162</v>
      </c>
      <c r="AN31" s="289">
        <f t="shared" si="21"/>
        <v>0</v>
      </c>
      <c r="AO31" s="576">
        <f t="shared" si="21"/>
        <v>194</v>
      </c>
      <c r="AP31" s="1069">
        <f t="shared" si="21"/>
        <v>0</v>
      </c>
    </row>
    <row r="32" spans="2:42" ht="15" customHeight="1">
      <c r="B32" s="1074"/>
      <c r="C32" s="1071" t="s">
        <v>373</v>
      </c>
      <c r="D32" s="1013">
        <f t="shared" si="12"/>
        <v>11</v>
      </c>
      <c r="E32" s="1014">
        <v>3</v>
      </c>
      <c r="F32" s="1014">
        <v>0</v>
      </c>
      <c r="G32" s="1014">
        <v>2</v>
      </c>
      <c r="H32" s="1014">
        <v>0</v>
      </c>
      <c r="I32" s="1018">
        <v>6</v>
      </c>
      <c r="J32" s="1016">
        <f>SUM(K32:P32)</f>
        <v>8</v>
      </c>
      <c r="K32" s="1014">
        <v>2</v>
      </c>
      <c r="L32" s="1014">
        <v>0</v>
      </c>
      <c r="M32" s="1014">
        <v>0</v>
      </c>
      <c r="N32" s="1014">
        <v>4</v>
      </c>
      <c r="O32" s="1014">
        <v>1</v>
      </c>
      <c r="P32" s="1017">
        <v>1</v>
      </c>
      <c r="Q32" s="1013">
        <f>SUM(R32:T32)</f>
        <v>6</v>
      </c>
      <c r="R32" s="1014">
        <v>3</v>
      </c>
      <c r="S32" s="1014">
        <v>0</v>
      </c>
      <c r="T32" s="1014">
        <v>3</v>
      </c>
      <c r="U32" s="1018">
        <v>13</v>
      </c>
      <c r="V32" s="1016">
        <f>SUM(W32:Y32)</f>
        <v>0</v>
      </c>
      <c r="W32" s="1014"/>
      <c r="X32" s="1014"/>
      <c r="Y32" s="1018"/>
      <c r="Z32" s="75"/>
      <c r="AA32" s="1013">
        <f>SUM(AB32:AD32)</f>
        <v>1</v>
      </c>
      <c r="AB32" s="1014">
        <v>0</v>
      </c>
      <c r="AC32" s="1014">
        <v>0</v>
      </c>
      <c r="AD32" s="1017">
        <v>1</v>
      </c>
      <c r="AE32" s="1019">
        <v>1385</v>
      </c>
      <c r="AF32" s="1020">
        <v>5</v>
      </c>
      <c r="AG32" s="1021">
        <v>3</v>
      </c>
      <c r="AH32" s="545">
        <f t="shared" si="8"/>
        <v>59806</v>
      </c>
      <c r="AI32" s="274">
        <v>59285</v>
      </c>
      <c r="AJ32" s="1020">
        <v>45073</v>
      </c>
      <c r="AK32" s="1020">
        <v>14212</v>
      </c>
      <c r="AL32" s="1020">
        <v>165</v>
      </c>
      <c r="AM32" s="1020">
        <v>162</v>
      </c>
      <c r="AN32" s="1020">
        <v>0</v>
      </c>
      <c r="AO32" s="1022">
        <v>194</v>
      </c>
      <c r="AP32" s="1023">
        <v>0</v>
      </c>
    </row>
    <row r="33" spans="2:42" ht="15" customHeight="1">
      <c r="B33" s="1075"/>
      <c r="C33" s="1076" t="s">
        <v>161</v>
      </c>
      <c r="D33" s="1057">
        <f t="shared" si="12"/>
        <v>1</v>
      </c>
      <c r="E33" s="1053">
        <v>1</v>
      </c>
      <c r="F33" s="1053">
        <v>0</v>
      </c>
      <c r="G33" s="1053">
        <v>0</v>
      </c>
      <c r="H33" s="1053">
        <v>0</v>
      </c>
      <c r="I33" s="1054">
        <v>0</v>
      </c>
      <c r="J33" s="1055">
        <f>SUM(K33:P33)</f>
        <v>7</v>
      </c>
      <c r="K33" s="1053">
        <v>2</v>
      </c>
      <c r="L33" s="1053"/>
      <c r="M33" s="1053"/>
      <c r="N33" s="1053">
        <v>5</v>
      </c>
      <c r="O33" s="1053">
        <v>0</v>
      </c>
      <c r="P33" s="1056">
        <v>0</v>
      </c>
      <c r="Q33" s="1057">
        <f>SUM(R33:T33)</f>
        <v>1</v>
      </c>
      <c r="R33" s="1053">
        <v>0</v>
      </c>
      <c r="S33" s="1053">
        <v>0</v>
      </c>
      <c r="T33" s="1053">
        <v>1</v>
      </c>
      <c r="U33" s="1054">
        <v>2</v>
      </c>
      <c r="V33" s="1055">
        <f>SUM(W33:Y33)</f>
        <v>0</v>
      </c>
      <c r="W33" s="1053"/>
      <c r="X33" s="1053"/>
      <c r="Y33" s="1054"/>
      <c r="Z33" s="75"/>
      <c r="AA33" s="1057">
        <f>SUM(AB33:AD33)</f>
        <v>0</v>
      </c>
      <c r="AB33" s="1053"/>
      <c r="AC33" s="1053"/>
      <c r="AD33" s="1056"/>
      <c r="AE33" s="1058">
        <v>1</v>
      </c>
      <c r="AF33" s="1059">
        <v>0</v>
      </c>
      <c r="AG33" s="1060">
        <v>0</v>
      </c>
      <c r="AH33" s="597">
        <f t="shared" si="8"/>
        <v>28</v>
      </c>
      <c r="AI33" s="302">
        <v>28</v>
      </c>
      <c r="AJ33" s="1059">
        <v>22</v>
      </c>
      <c r="AK33" s="1059">
        <v>6</v>
      </c>
      <c r="AL33" s="1059">
        <v>0</v>
      </c>
      <c r="AM33" s="1059">
        <v>0</v>
      </c>
      <c r="AN33" s="1059">
        <v>0</v>
      </c>
      <c r="AO33" s="1061">
        <v>0</v>
      </c>
      <c r="AP33" s="1062">
        <v>0</v>
      </c>
    </row>
    <row r="34" spans="2:42" ht="15" customHeight="1">
      <c r="B34" s="155" t="s">
        <v>374</v>
      </c>
      <c r="C34" s="574" t="s">
        <v>66</v>
      </c>
      <c r="D34" s="1033">
        <f t="shared" si="12"/>
        <v>6</v>
      </c>
      <c r="E34" s="1034">
        <f t="shared" ref="E34:Y34" si="22">SUM(E35:E38)</f>
        <v>3</v>
      </c>
      <c r="F34" s="1034">
        <f t="shared" si="22"/>
        <v>0</v>
      </c>
      <c r="G34" s="1034">
        <f t="shared" si="22"/>
        <v>1</v>
      </c>
      <c r="H34" s="1034">
        <f t="shared" si="22"/>
        <v>0</v>
      </c>
      <c r="I34" s="1077">
        <f t="shared" si="22"/>
        <v>2</v>
      </c>
      <c r="J34" s="1066">
        <f t="shared" si="22"/>
        <v>7</v>
      </c>
      <c r="K34" s="1034">
        <f t="shared" si="22"/>
        <v>2</v>
      </c>
      <c r="L34" s="1034">
        <f t="shared" si="22"/>
        <v>0</v>
      </c>
      <c r="M34" s="1034">
        <f t="shared" si="22"/>
        <v>1</v>
      </c>
      <c r="N34" s="1034">
        <f t="shared" si="22"/>
        <v>2</v>
      </c>
      <c r="O34" s="1034">
        <f t="shared" si="22"/>
        <v>0</v>
      </c>
      <c r="P34" s="1066">
        <f t="shared" si="22"/>
        <v>2</v>
      </c>
      <c r="Q34" s="1033">
        <f t="shared" si="22"/>
        <v>5</v>
      </c>
      <c r="R34" s="1034">
        <f t="shared" si="22"/>
        <v>3</v>
      </c>
      <c r="S34" s="1034">
        <f t="shared" si="22"/>
        <v>0</v>
      </c>
      <c r="T34" s="1034">
        <f t="shared" si="22"/>
        <v>2</v>
      </c>
      <c r="U34" s="1077">
        <f t="shared" si="22"/>
        <v>7</v>
      </c>
      <c r="V34" s="1066">
        <f t="shared" si="22"/>
        <v>0</v>
      </c>
      <c r="W34" s="1034">
        <f t="shared" si="22"/>
        <v>0</v>
      </c>
      <c r="X34" s="1034">
        <f t="shared" si="22"/>
        <v>0</v>
      </c>
      <c r="Y34" s="1077">
        <f t="shared" si="22"/>
        <v>0</v>
      </c>
      <c r="Z34" s="75"/>
      <c r="AA34" s="1033">
        <f t="shared" ref="AA34:AP34" si="23">SUM(AA35:AA38)</f>
        <v>1</v>
      </c>
      <c r="AB34" s="1034">
        <f t="shared" si="23"/>
        <v>0</v>
      </c>
      <c r="AC34" s="1034">
        <f t="shared" si="23"/>
        <v>0</v>
      </c>
      <c r="AD34" s="1066">
        <f t="shared" si="23"/>
        <v>1</v>
      </c>
      <c r="AE34" s="265">
        <f t="shared" si="23"/>
        <v>248</v>
      </c>
      <c r="AF34" s="291">
        <f t="shared" si="23"/>
        <v>22</v>
      </c>
      <c r="AG34" s="602">
        <f t="shared" si="23"/>
        <v>0</v>
      </c>
      <c r="AH34" s="601">
        <f t="shared" si="8"/>
        <v>11193</v>
      </c>
      <c r="AI34" s="291">
        <f t="shared" si="23"/>
        <v>9293</v>
      </c>
      <c r="AJ34" s="291">
        <f t="shared" si="23"/>
        <v>6606</v>
      </c>
      <c r="AK34" s="291">
        <f t="shared" si="23"/>
        <v>2687</v>
      </c>
      <c r="AL34" s="291">
        <f t="shared" si="23"/>
        <v>0</v>
      </c>
      <c r="AM34" s="291">
        <f t="shared" si="23"/>
        <v>1900</v>
      </c>
      <c r="AN34" s="291">
        <f t="shared" si="23"/>
        <v>0</v>
      </c>
      <c r="AO34" s="601">
        <f t="shared" si="23"/>
        <v>0</v>
      </c>
      <c r="AP34" s="1067">
        <f t="shared" si="23"/>
        <v>0</v>
      </c>
    </row>
    <row r="35" spans="2:42" ht="15" customHeight="1">
      <c r="B35" s="1078"/>
      <c r="C35" s="1071" t="s">
        <v>86</v>
      </c>
      <c r="D35" s="1013">
        <f t="shared" si="12"/>
        <v>2</v>
      </c>
      <c r="E35" s="1014">
        <v>2</v>
      </c>
      <c r="F35" s="1014">
        <v>0</v>
      </c>
      <c r="G35" s="1014">
        <v>0</v>
      </c>
      <c r="H35" s="1014">
        <v>0</v>
      </c>
      <c r="I35" s="1018">
        <v>0</v>
      </c>
      <c r="J35" s="1016">
        <f>SUM(K35:P35)</f>
        <v>4</v>
      </c>
      <c r="K35" s="1014">
        <v>1</v>
      </c>
      <c r="L35" s="1014"/>
      <c r="M35" s="1014">
        <v>1</v>
      </c>
      <c r="N35" s="1014"/>
      <c r="O35" s="1014"/>
      <c r="P35" s="1017">
        <v>2</v>
      </c>
      <c r="Q35" s="1013">
        <f>SUM(R35:T35)</f>
        <v>3</v>
      </c>
      <c r="R35" s="1014">
        <v>1</v>
      </c>
      <c r="S35" s="1014">
        <v>0</v>
      </c>
      <c r="T35" s="1014">
        <v>2</v>
      </c>
      <c r="U35" s="1018">
        <v>5</v>
      </c>
      <c r="V35" s="1016">
        <f>SUM(W35:Y35)</f>
        <v>0</v>
      </c>
      <c r="W35" s="1014"/>
      <c r="X35" s="1014"/>
      <c r="Y35" s="1018"/>
      <c r="Z35" s="75"/>
      <c r="AA35" s="1013">
        <f>SUM(AB35:AD35)</f>
        <v>0</v>
      </c>
      <c r="AB35" s="1014"/>
      <c r="AC35" s="1014"/>
      <c r="AD35" s="1017"/>
      <c r="AE35" s="1019">
        <v>97</v>
      </c>
      <c r="AF35" s="1020">
        <v>22</v>
      </c>
      <c r="AG35" s="1021">
        <v>0</v>
      </c>
      <c r="AH35" s="545">
        <f t="shared" si="8"/>
        <v>4828</v>
      </c>
      <c r="AI35" s="274">
        <v>4828</v>
      </c>
      <c r="AJ35" s="1020">
        <v>2369</v>
      </c>
      <c r="AK35" s="1020">
        <v>2459</v>
      </c>
      <c r="AL35" s="1020">
        <v>0</v>
      </c>
      <c r="AM35" s="1020">
        <v>0</v>
      </c>
      <c r="AN35" s="1020">
        <v>0</v>
      </c>
      <c r="AO35" s="1022">
        <v>0</v>
      </c>
      <c r="AP35" s="1023">
        <v>0</v>
      </c>
    </row>
    <row r="36" spans="2:42" ht="15" customHeight="1">
      <c r="B36" s="1078"/>
      <c r="C36" s="1071" t="s">
        <v>87</v>
      </c>
      <c r="D36" s="1040">
        <f t="shared" si="12"/>
        <v>1</v>
      </c>
      <c r="E36" s="1041">
        <v>0</v>
      </c>
      <c r="F36" s="1041">
        <v>0</v>
      </c>
      <c r="G36" s="1041">
        <v>1</v>
      </c>
      <c r="H36" s="1041">
        <v>0</v>
      </c>
      <c r="I36" s="1042">
        <v>0</v>
      </c>
      <c r="J36" s="1043">
        <f>SUM(K36:P36)</f>
        <v>0</v>
      </c>
      <c r="K36" s="1041"/>
      <c r="L36" s="1041"/>
      <c r="M36" s="1041"/>
      <c r="N36" s="1041">
        <v>0</v>
      </c>
      <c r="O36" s="1041">
        <v>0</v>
      </c>
      <c r="P36" s="1044">
        <v>0</v>
      </c>
      <c r="Q36" s="1040">
        <f>SUM(R36:T36)</f>
        <v>0</v>
      </c>
      <c r="R36" s="1014">
        <v>0</v>
      </c>
      <c r="S36" s="1014">
        <v>0</v>
      </c>
      <c r="T36" s="1014">
        <v>0</v>
      </c>
      <c r="U36" s="1018">
        <v>0</v>
      </c>
      <c r="V36" s="1043">
        <f>SUM(W36:Y36)</f>
        <v>0</v>
      </c>
      <c r="W36" s="1041"/>
      <c r="X36" s="1041"/>
      <c r="Y36" s="1042"/>
      <c r="Z36" s="75"/>
      <c r="AA36" s="1013">
        <f>SUM(AB36:AD36)</f>
        <v>1</v>
      </c>
      <c r="AB36" s="1014">
        <v>0</v>
      </c>
      <c r="AC36" s="1014">
        <v>0</v>
      </c>
      <c r="AD36" s="1017">
        <v>1</v>
      </c>
      <c r="AE36" s="1019">
        <v>0</v>
      </c>
      <c r="AF36" s="1020">
        <v>0</v>
      </c>
      <c r="AG36" s="1021">
        <v>0</v>
      </c>
      <c r="AH36" s="545">
        <f t="shared" si="8"/>
        <v>1900</v>
      </c>
      <c r="AI36" s="274">
        <v>0</v>
      </c>
      <c r="AJ36" s="1020">
        <v>0</v>
      </c>
      <c r="AK36" s="1020">
        <v>0</v>
      </c>
      <c r="AL36" s="1020">
        <v>0</v>
      </c>
      <c r="AM36" s="1020">
        <v>1900</v>
      </c>
      <c r="AN36" s="1020">
        <v>0</v>
      </c>
      <c r="AO36" s="1022">
        <v>0</v>
      </c>
      <c r="AP36" s="1023">
        <v>0</v>
      </c>
    </row>
    <row r="37" spans="2:42" ht="15" customHeight="1">
      <c r="B37" s="1078"/>
      <c r="C37" s="1071" t="s">
        <v>164</v>
      </c>
      <c r="D37" s="1013">
        <f t="shared" si="12"/>
        <v>3</v>
      </c>
      <c r="E37" s="1014">
        <v>1</v>
      </c>
      <c r="F37" s="1014">
        <v>0</v>
      </c>
      <c r="G37" s="1014">
        <v>0</v>
      </c>
      <c r="H37" s="1014">
        <v>0</v>
      </c>
      <c r="I37" s="1018">
        <v>2</v>
      </c>
      <c r="J37" s="1016">
        <f>SUM(K37:P37)</f>
        <v>3</v>
      </c>
      <c r="K37" s="1014">
        <v>1</v>
      </c>
      <c r="L37" s="1014"/>
      <c r="M37" s="1014"/>
      <c r="N37" s="1014">
        <v>2</v>
      </c>
      <c r="O37" s="1014"/>
      <c r="P37" s="1017"/>
      <c r="Q37" s="1013">
        <f>SUM(R37:T37)</f>
        <v>2</v>
      </c>
      <c r="R37" s="1014">
        <v>2</v>
      </c>
      <c r="S37" s="1014">
        <v>0</v>
      </c>
      <c r="T37" s="1014">
        <v>0</v>
      </c>
      <c r="U37" s="1018">
        <v>2</v>
      </c>
      <c r="V37" s="1016">
        <f>SUM(W37:Y37)</f>
        <v>0</v>
      </c>
      <c r="W37" s="1014"/>
      <c r="X37" s="1014"/>
      <c r="Y37" s="1018"/>
      <c r="Z37" s="75"/>
      <c r="AA37" s="1013">
        <f>SUM(AB37:AD37)</f>
        <v>0</v>
      </c>
      <c r="AB37" s="1014"/>
      <c r="AC37" s="1014"/>
      <c r="AD37" s="1017"/>
      <c r="AE37" s="1019">
        <v>151</v>
      </c>
      <c r="AF37" s="1020">
        <v>0</v>
      </c>
      <c r="AG37" s="1021">
        <v>0</v>
      </c>
      <c r="AH37" s="545">
        <f t="shared" si="8"/>
        <v>4465</v>
      </c>
      <c r="AI37" s="274">
        <v>4465</v>
      </c>
      <c r="AJ37" s="1020">
        <v>4237</v>
      </c>
      <c r="AK37" s="1020">
        <v>228</v>
      </c>
      <c r="AL37" s="1020">
        <v>0</v>
      </c>
      <c r="AM37" s="1020">
        <v>0</v>
      </c>
      <c r="AN37" s="1020">
        <v>0</v>
      </c>
      <c r="AO37" s="1022">
        <v>0</v>
      </c>
      <c r="AP37" s="1023">
        <v>0</v>
      </c>
    </row>
    <row r="38" spans="2:42" ht="15" customHeight="1">
      <c r="B38" s="1079"/>
      <c r="C38" s="1073" t="s">
        <v>165</v>
      </c>
      <c r="D38" s="1013">
        <v>0</v>
      </c>
      <c r="E38" s="1014"/>
      <c r="F38" s="1014"/>
      <c r="G38" s="1014"/>
      <c r="H38" s="1014"/>
      <c r="I38" s="1018"/>
      <c r="J38" s="1016">
        <f>SUM(K38:P38)</f>
        <v>0</v>
      </c>
      <c r="K38" s="1014"/>
      <c r="L38" s="1014"/>
      <c r="M38" s="1014"/>
      <c r="N38" s="1014"/>
      <c r="O38" s="1014"/>
      <c r="P38" s="1017"/>
      <c r="Q38" s="1013">
        <f>SUM(R38:T38)</f>
        <v>0</v>
      </c>
      <c r="R38" s="1014"/>
      <c r="S38" s="1014"/>
      <c r="T38" s="1014"/>
      <c r="U38" s="1018"/>
      <c r="V38" s="1016">
        <f>SUM(W38:Y38)</f>
        <v>0</v>
      </c>
      <c r="W38" s="1014"/>
      <c r="X38" s="1014"/>
      <c r="Y38" s="1018"/>
      <c r="Z38" s="75"/>
      <c r="AA38" s="1013">
        <f>SUM(AB38:AD38)</f>
        <v>0</v>
      </c>
      <c r="AB38" s="1014"/>
      <c r="AC38" s="1014"/>
      <c r="AD38" s="1017"/>
      <c r="AE38" s="1019"/>
      <c r="AF38" s="1020"/>
      <c r="AG38" s="1021"/>
      <c r="AH38" s="545">
        <f t="shared" si="8"/>
        <v>0</v>
      </c>
      <c r="AI38" s="274">
        <v>0</v>
      </c>
      <c r="AJ38" s="1020"/>
      <c r="AK38" s="1020"/>
      <c r="AL38" s="1020"/>
      <c r="AM38" s="1020"/>
      <c r="AN38" s="1020"/>
      <c r="AO38" s="1022"/>
      <c r="AP38" s="1023"/>
    </row>
    <row r="39" spans="2:42" ht="15" customHeight="1">
      <c r="B39" s="155" t="s">
        <v>375</v>
      </c>
      <c r="C39" s="600" t="s">
        <v>66</v>
      </c>
      <c r="D39" s="1063">
        <f t="shared" si="12"/>
        <v>19</v>
      </c>
      <c r="E39" s="1037">
        <f t="shared" ref="E39:Y39" si="24">SUM(E40:E41)</f>
        <v>8</v>
      </c>
      <c r="F39" s="1037">
        <f t="shared" si="24"/>
        <v>1</v>
      </c>
      <c r="G39" s="1037">
        <f t="shared" si="24"/>
        <v>6</v>
      </c>
      <c r="H39" s="1037">
        <f t="shared" si="24"/>
        <v>0</v>
      </c>
      <c r="I39" s="1035">
        <f t="shared" si="24"/>
        <v>4</v>
      </c>
      <c r="J39" s="1038">
        <f t="shared" si="24"/>
        <v>5</v>
      </c>
      <c r="K39" s="1037">
        <f t="shared" si="24"/>
        <v>4</v>
      </c>
      <c r="L39" s="1037">
        <f t="shared" si="24"/>
        <v>0</v>
      </c>
      <c r="M39" s="1037">
        <f t="shared" si="24"/>
        <v>1</v>
      </c>
      <c r="N39" s="1037">
        <f t="shared" si="24"/>
        <v>0</v>
      </c>
      <c r="O39" s="1037">
        <f t="shared" si="24"/>
        <v>0</v>
      </c>
      <c r="P39" s="1035">
        <f t="shared" si="24"/>
        <v>0</v>
      </c>
      <c r="Q39" s="1038">
        <f t="shared" si="24"/>
        <v>5</v>
      </c>
      <c r="R39" s="1037">
        <f t="shared" si="24"/>
        <v>1</v>
      </c>
      <c r="S39" s="1037">
        <f t="shared" si="24"/>
        <v>0</v>
      </c>
      <c r="T39" s="1037">
        <f t="shared" si="24"/>
        <v>4</v>
      </c>
      <c r="U39" s="1035">
        <f t="shared" si="24"/>
        <v>11</v>
      </c>
      <c r="V39" s="1038">
        <f t="shared" si="24"/>
        <v>2</v>
      </c>
      <c r="W39" s="1037">
        <f t="shared" si="24"/>
        <v>0</v>
      </c>
      <c r="X39" s="1037">
        <f t="shared" si="24"/>
        <v>0</v>
      </c>
      <c r="Y39" s="1035">
        <f t="shared" si="24"/>
        <v>2</v>
      </c>
      <c r="Z39" s="75"/>
      <c r="AA39" s="1036">
        <f t="shared" ref="AA39:AP39" si="25">SUM(AA40:AA41)</f>
        <v>3</v>
      </c>
      <c r="AB39" s="1037">
        <f t="shared" si="25"/>
        <v>0</v>
      </c>
      <c r="AC39" s="1037">
        <f t="shared" si="25"/>
        <v>0</v>
      </c>
      <c r="AD39" s="1065">
        <f t="shared" si="25"/>
        <v>3</v>
      </c>
      <c r="AE39" s="575">
        <f t="shared" si="25"/>
        <v>569</v>
      </c>
      <c r="AF39" s="289">
        <f t="shared" si="25"/>
        <v>2</v>
      </c>
      <c r="AG39" s="576">
        <f t="shared" si="25"/>
        <v>13</v>
      </c>
      <c r="AH39" s="296">
        <f t="shared" si="8"/>
        <v>11408</v>
      </c>
      <c r="AI39" s="289">
        <f t="shared" si="25"/>
        <v>9237</v>
      </c>
      <c r="AJ39" s="289">
        <f t="shared" si="25"/>
        <v>8817</v>
      </c>
      <c r="AK39" s="289">
        <f t="shared" si="25"/>
        <v>420</v>
      </c>
      <c r="AL39" s="289">
        <f t="shared" si="25"/>
        <v>0</v>
      </c>
      <c r="AM39" s="289">
        <f t="shared" si="25"/>
        <v>750</v>
      </c>
      <c r="AN39" s="289">
        <f t="shared" si="25"/>
        <v>0</v>
      </c>
      <c r="AO39" s="289">
        <f t="shared" si="25"/>
        <v>1421</v>
      </c>
      <c r="AP39" s="1069">
        <f t="shared" si="25"/>
        <v>0</v>
      </c>
    </row>
    <row r="40" spans="2:42" ht="15" customHeight="1">
      <c r="B40" s="1075"/>
      <c r="C40" s="1071" t="s">
        <v>376</v>
      </c>
      <c r="D40" s="1013">
        <f t="shared" si="12"/>
        <v>13</v>
      </c>
      <c r="E40" s="1014">
        <v>4</v>
      </c>
      <c r="F40" s="1014">
        <v>1</v>
      </c>
      <c r="G40" s="1014">
        <v>5</v>
      </c>
      <c r="H40" s="1014">
        <v>0</v>
      </c>
      <c r="I40" s="1018">
        <v>3</v>
      </c>
      <c r="J40" s="1016">
        <f>SUM(K40:P40)</f>
        <v>3</v>
      </c>
      <c r="K40" s="1014">
        <v>2</v>
      </c>
      <c r="L40" s="1014"/>
      <c r="M40" s="1014">
        <v>1</v>
      </c>
      <c r="N40" s="1014">
        <v>0</v>
      </c>
      <c r="O40" s="1014">
        <v>0</v>
      </c>
      <c r="P40" s="1017">
        <v>0</v>
      </c>
      <c r="Q40" s="1013">
        <f>SUM(R40:T40)</f>
        <v>1</v>
      </c>
      <c r="R40" s="1014">
        <v>0</v>
      </c>
      <c r="S40" s="1014">
        <v>0</v>
      </c>
      <c r="T40" s="1014">
        <v>1</v>
      </c>
      <c r="U40" s="1018">
        <v>2</v>
      </c>
      <c r="V40" s="1016">
        <f>SUM(W40:Y40)</f>
        <v>1</v>
      </c>
      <c r="W40" s="1014">
        <v>0</v>
      </c>
      <c r="X40" s="1014">
        <v>0</v>
      </c>
      <c r="Y40" s="1018">
        <v>1</v>
      </c>
      <c r="Z40" s="75"/>
      <c r="AA40" s="1013">
        <f>SUM(AB40:AD40)</f>
        <v>2</v>
      </c>
      <c r="AB40" s="1014"/>
      <c r="AC40" s="1014"/>
      <c r="AD40" s="1017">
        <v>2</v>
      </c>
      <c r="AE40" s="1019">
        <v>336</v>
      </c>
      <c r="AF40" s="1020">
        <v>2</v>
      </c>
      <c r="AG40" s="1021">
        <v>13</v>
      </c>
      <c r="AH40" s="545">
        <f t="shared" si="8"/>
        <v>6289</v>
      </c>
      <c r="AI40" s="274">
        <v>5888</v>
      </c>
      <c r="AJ40" s="1020">
        <v>5888</v>
      </c>
      <c r="AK40" s="1020">
        <v>0</v>
      </c>
      <c r="AL40" s="1020">
        <v>0</v>
      </c>
      <c r="AM40" s="1020">
        <v>401</v>
      </c>
      <c r="AN40" s="1020">
        <v>0</v>
      </c>
      <c r="AO40" s="1022">
        <v>0</v>
      </c>
      <c r="AP40" s="1023">
        <v>0</v>
      </c>
    </row>
    <row r="41" spans="2:42" ht="15" customHeight="1">
      <c r="B41" s="1080"/>
      <c r="C41" s="1081" t="s">
        <v>167</v>
      </c>
      <c r="D41" s="1082">
        <f t="shared" si="12"/>
        <v>6</v>
      </c>
      <c r="E41" s="1053">
        <v>4</v>
      </c>
      <c r="F41" s="1053">
        <v>0</v>
      </c>
      <c r="G41" s="1053">
        <v>1</v>
      </c>
      <c r="H41" s="1053">
        <v>0</v>
      </c>
      <c r="I41" s="1054">
        <v>1</v>
      </c>
      <c r="J41" s="1057">
        <f>SUM(K41:P41)</f>
        <v>2</v>
      </c>
      <c r="K41" s="1053">
        <v>2</v>
      </c>
      <c r="L41" s="1053"/>
      <c r="M41" s="1053"/>
      <c r="N41" s="1053">
        <v>0</v>
      </c>
      <c r="O41" s="1053">
        <v>0</v>
      </c>
      <c r="P41" s="1056">
        <v>0</v>
      </c>
      <c r="Q41" s="1057">
        <f>SUM(R41:T41)</f>
        <v>4</v>
      </c>
      <c r="R41" s="1053">
        <v>1</v>
      </c>
      <c r="S41" s="1053">
        <v>0</v>
      </c>
      <c r="T41" s="1053">
        <v>3</v>
      </c>
      <c r="U41" s="1054">
        <v>9</v>
      </c>
      <c r="V41" s="1055">
        <f>SUM(W41:Y41)</f>
        <v>1</v>
      </c>
      <c r="W41" s="1053">
        <v>0</v>
      </c>
      <c r="X41" s="1053">
        <v>0</v>
      </c>
      <c r="Y41" s="1054">
        <v>1</v>
      </c>
      <c r="Z41" s="75"/>
      <c r="AA41" s="1057">
        <f>SUM(AB41:AD41)</f>
        <v>1</v>
      </c>
      <c r="AB41" s="1053"/>
      <c r="AC41" s="1053"/>
      <c r="AD41" s="1056">
        <v>1</v>
      </c>
      <c r="AE41" s="1058">
        <v>233</v>
      </c>
      <c r="AF41" s="1059">
        <v>0</v>
      </c>
      <c r="AG41" s="1060">
        <v>0</v>
      </c>
      <c r="AH41" s="597">
        <f t="shared" si="8"/>
        <v>5119</v>
      </c>
      <c r="AI41" s="302">
        <v>3349</v>
      </c>
      <c r="AJ41" s="1059">
        <v>2929</v>
      </c>
      <c r="AK41" s="1059">
        <v>420</v>
      </c>
      <c r="AL41" s="1059">
        <v>0</v>
      </c>
      <c r="AM41" s="1059">
        <v>349</v>
      </c>
      <c r="AN41" s="1059">
        <v>0</v>
      </c>
      <c r="AO41" s="1061">
        <v>1421</v>
      </c>
      <c r="AP41" s="1062">
        <v>0</v>
      </c>
    </row>
    <row r="42" spans="2:42" ht="15" customHeight="1">
      <c r="B42" s="1083" t="s">
        <v>377</v>
      </c>
      <c r="C42" s="574" t="s">
        <v>66</v>
      </c>
      <c r="D42" s="1084">
        <f t="shared" si="12"/>
        <v>16</v>
      </c>
      <c r="E42" s="1085">
        <f t="shared" ref="E42:Y42" si="26">SUM(E43:E45)</f>
        <v>9</v>
      </c>
      <c r="F42" s="1085">
        <f t="shared" si="26"/>
        <v>5</v>
      </c>
      <c r="G42" s="1085">
        <f t="shared" si="26"/>
        <v>0</v>
      </c>
      <c r="H42" s="1085">
        <f t="shared" si="26"/>
        <v>0</v>
      </c>
      <c r="I42" s="1086">
        <f t="shared" si="26"/>
        <v>2</v>
      </c>
      <c r="J42" s="1087">
        <f t="shared" si="26"/>
        <v>15</v>
      </c>
      <c r="K42" s="1085">
        <f t="shared" si="26"/>
        <v>4</v>
      </c>
      <c r="L42" s="1085">
        <f t="shared" si="26"/>
        <v>0</v>
      </c>
      <c r="M42" s="1085">
        <f t="shared" si="26"/>
        <v>2</v>
      </c>
      <c r="N42" s="1085">
        <f t="shared" si="26"/>
        <v>3</v>
      </c>
      <c r="O42" s="1085">
        <f t="shared" si="26"/>
        <v>0</v>
      </c>
      <c r="P42" s="1087">
        <f t="shared" si="26"/>
        <v>6</v>
      </c>
      <c r="Q42" s="1084">
        <f t="shared" si="26"/>
        <v>9</v>
      </c>
      <c r="R42" s="1085">
        <f t="shared" si="26"/>
        <v>4</v>
      </c>
      <c r="S42" s="1085">
        <f t="shared" si="26"/>
        <v>0</v>
      </c>
      <c r="T42" s="1085">
        <f t="shared" si="26"/>
        <v>5</v>
      </c>
      <c r="U42" s="1086">
        <f t="shared" si="26"/>
        <v>21</v>
      </c>
      <c r="V42" s="1087">
        <f t="shared" si="26"/>
        <v>1</v>
      </c>
      <c r="W42" s="1085">
        <f t="shared" si="26"/>
        <v>0</v>
      </c>
      <c r="X42" s="1085">
        <f t="shared" si="26"/>
        <v>0</v>
      </c>
      <c r="Y42" s="1086">
        <f t="shared" si="26"/>
        <v>1</v>
      </c>
      <c r="Z42" s="75"/>
      <c r="AA42" s="1033">
        <f t="shared" ref="AA42:AP42" si="27">SUM(AA43:AA45)</f>
        <v>0</v>
      </c>
      <c r="AB42" s="1034">
        <f t="shared" si="27"/>
        <v>0</v>
      </c>
      <c r="AC42" s="1034">
        <f t="shared" si="27"/>
        <v>0</v>
      </c>
      <c r="AD42" s="1066">
        <f t="shared" si="27"/>
        <v>0</v>
      </c>
      <c r="AE42" s="265">
        <f t="shared" si="27"/>
        <v>2005</v>
      </c>
      <c r="AF42" s="291">
        <f t="shared" si="27"/>
        <v>48</v>
      </c>
      <c r="AG42" s="602">
        <f t="shared" si="27"/>
        <v>98</v>
      </c>
      <c r="AH42" s="601">
        <f t="shared" si="8"/>
        <v>246355</v>
      </c>
      <c r="AI42" s="291">
        <f t="shared" si="27"/>
        <v>245150</v>
      </c>
      <c r="AJ42" s="291">
        <f t="shared" si="27"/>
        <v>224432</v>
      </c>
      <c r="AK42" s="291">
        <f t="shared" si="27"/>
        <v>20718</v>
      </c>
      <c r="AL42" s="291">
        <f t="shared" si="27"/>
        <v>32</v>
      </c>
      <c r="AM42" s="291">
        <f t="shared" si="27"/>
        <v>1153</v>
      </c>
      <c r="AN42" s="291">
        <f t="shared" si="27"/>
        <v>0</v>
      </c>
      <c r="AO42" s="601">
        <f t="shared" si="27"/>
        <v>20</v>
      </c>
      <c r="AP42" s="1067">
        <f t="shared" si="27"/>
        <v>0</v>
      </c>
    </row>
    <row r="43" spans="2:42" ht="15" customHeight="1">
      <c r="B43" s="1078"/>
      <c r="C43" s="593" t="s">
        <v>168</v>
      </c>
      <c r="D43" s="1040">
        <f t="shared" si="12"/>
        <v>11</v>
      </c>
      <c r="E43" s="1041">
        <v>6</v>
      </c>
      <c r="F43" s="1041">
        <v>4</v>
      </c>
      <c r="G43" s="1041">
        <v>0</v>
      </c>
      <c r="H43" s="1041">
        <v>0</v>
      </c>
      <c r="I43" s="1042">
        <v>1</v>
      </c>
      <c r="J43" s="1043">
        <f>SUM(K43:P43)</f>
        <v>13</v>
      </c>
      <c r="K43" s="1041">
        <v>3</v>
      </c>
      <c r="L43" s="1041"/>
      <c r="M43" s="1041">
        <v>1</v>
      </c>
      <c r="N43" s="1041">
        <v>3</v>
      </c>
      <c r="O43" s="1041">
        <v>0</v>
      </c>
      <c r="P43" s="1044">
        <v>6</v>
      </c>
      <c r="Q43" s="1040">
        <f>SUM(R43:T43)</f>
        <v>6</v>
      </c>
      <c r="R43" s="1041">
        <v>3</v>
      </c>
      <c r="S43" s="1041">
        <v>0</v>
      </c>
      <c r="T43" s="1041">
        <v>3</v>
      </c>
      <c r="U43" s="1042">
        <v>15</v>
      </c>
      <c r="V43" s="1043">
        <f>SUM(W43:Y43)</f>
        <v>1</v>
      </c>
      <c r="W43" s="1041">
        <v>0</v>
      </c>
      <c r="X43" s="1041">
        <v>0</v>
      </c>
      <c r="Y43" s="1042">
        <v>1</v>
      </c>
      <c r="Z43" s="75"/>
      <c r="AA43" s="1013">
        <f>SUM(AB43:AD43)</f>
        <v>0</v>
      </c>
      <c r="AB43" s="1014"/>
      <c r="AC43" s="1014"/>
      <c r="AD43" s="1017"/>
      <c r="AE43" s="1019">
        <v>1951</v>
      </c>
      <c r="AF43" s="1020">
        <v>48</v>
      </c>
      <c r="AG43" s="1021">
        <v>96</v>
      </c>
      <c r="AH43" s="545">
        <f t="shared" si="8"/>
        <v>239297</v>
      </c>
      <c r="AI43" s="274">
        <v>238092</v>
      </c>
      <c r="AJ43" s="1020">
        <v>217475</v>
      </c>
      <c r="AK43" s="1020">
        <v>20617</v>
      </c>
      <c r="AL43" s="1020">
        <v>32</v>
      </c>
      <c r="AM43" s="1020">
        <v>1153</v>
      </c>
      <c r="AN43" s="1020">
        <v>0</v>
      </c>
      <c r="AO43" s="1022">
        <v>20</v>
      </c>
      <c r="AP43" s="1023">
        <v>0</v>
      </c>
    </row>
    <row r="44" spans="2:42" ht="15" customHeight="1">
      <c r="B44" s="1078"/>
      <c r="C44" s="593" t="s">
        <v>169</v>
      </c>
      <c r="D44" s="1040">
        <f t="shared" si="12"/>
        <v>5</v>
      </c>
      <c r="E44" s="1014">
        <v>3</v>
      </c>
      <c r="F44" s="1014">
        <v>1</v>
      </c>
      <c r="G44" s="1014">
        <v>0</v>
      </c>
      <c r="H44" s="1014">
        <v>0</v>
      </c>
      <c r="I44" s="1018">
        <v>1</v>
      </c>
      <c r="J44" s="1016">
        <f>SUM(K44:P44)</f>
        <v>2</v>
      </c>
      <c r="K44" s="1014">
        <v>1</v>
      </c>
      <c r="L44" s="1014"/>
      <c r="M44" s="1014">
        <v>1</v>
      </c>
      <c r="N44" s="1014">
        <v>0</v>
      </c>
      <c r="O44" s="1014">
        <v>0</v>
      </c>
      <c r="P44" s="1017">
        <v>0</v>
      </c>
      <c r="Q44" s="1013">
        <f>SUM(R44:T44)</f>
        <v>3</v>
      </c>
      <c r="R44" s="1014">
        <v>1</v>
      </c>
      <c r="S44" s="1014">
        <v>0</v>
      </c>
      <c r="T44" s="1014">
        <v>2</v>
      </c>
      <c r="U44" s="1018">
        <v>6</v>
      </c>
      <c r="V44" s="1016">
        <f>SUM(W44:Y44)</f>
        <v>0</v>
      </c>
      <c r="W44" s="1014"/>
      <c r="X44" s="1014"/>
      <c r="Y44" s="1018"/>
      <c r="Z44" s="75"/>
      <c r="AA44" s="1013">
        <f>SUM(AB44:AD44)</f>
        <v>0</v>
      </c>
      <c r="AB44" s="1014"/>
      <c r="AC44" s="1014"/>
      <c r="AD44" s="1017"/>
      <c r="AE44" s="1019">
        <v>54</v>
      </c>
      <c r="AF44" s="1020">
        <v>0</v>
      </c>
      <c r="AG44" s="1021">
        <v>2</v>
      </c>
      <c r="AH44" s="545">
        <f t="shared" si="8"/>
        <v>7058</v>
      </c>
      <c r="AI44" s="274">
        <v>7058</v>
      </c>
      <c r="AJ44" s="1020">
        <v>6957</v>
      </c>
      <c r="AK44" s="1020">
        <v>101</v>
      </c>
      <c r="AL44" s="1020">
        <v>0</v>
      </c>
      <c r="AM44" s="1020">
        <v>0</v>
      </c>
      <c r="AN44" s="1020">
        <v>0</v>
      </c>
      <c r="AO44" s="1022">
        <v>0</v>
      </c>
      <c r="AP44" s="1023">
        <v>0</v>
      </c>
    </row>
    <row r="45" spans="2:42" ht="15" customHeight="1">
      <c r="B45" s="1079"/>
      <c r="C45" s="595" t="s">
        <v>170</v>
      </c>
      <c r="D45" s="1057">
        <f t="shared" si="12"/>
        <v>0</v>
      </c>
      <c r="E45" s="1053"/>
      <c r="F45" s="1053"/>
      <c r="G45" s="1053"/>
      <c r="H45" s="1053"/>
      <c r="I45" s="1088"/>
      <c r="J45" s="1055">
        <f>SUM(K45:P45)</f>
        <v>0</v>
      </c>
      <c r="K45" s="1053"/>
      <c r="L45" s="1053"/>
      <c r="M45" s="1053"/>
      <c r="N45" s="1053"/>
      <c r="O45" s="1053"/>
      <c r="P45" s="1056"/>
      <c r="Q45" s="1057">
        <f>SUM(R45:T45)</f>
        <v>0</v>
      </c>
      <c r="R45" s="1053"/>
      <c r="S45" s="1053"/>
      <c r="T45" s="1053"/>
      <c r="U45" s="1054"/>
      <c r="V45" s="1055">
        <f>SUM(W45:Y45)</f>
        <v>0</v>
      </c>
      <c r="W45" s="1053"/>
      <c r="X45" s="1053"/>
      <c r="Y45" s="1054"/>
      <c r="Z45" s="75"/>
      <c r="AA45" s="1040">
        <f>SUM(AB45:AD45)</f>
        <v>0</v>
      </c>
      <c r="AB45" s="1041"/>
      <c r="AC45" s="1041"/>
      <c r="AD45" s="1044"/>
      <c r="AE45" s="1045"/>
      <c r="AF45" s="1046"/>
      <c r="AG45" s="1047"/>
      <c r="AH45" s="604">
        <f t="shared" si="8"/>
        <v>0</v>
      </c>
      <c r="AI45" s="316">
        <v>0</v>
      </c>
      <c r="AJ45" s="1046"/>
      <c r="AK45" s="1046"/>
      <c r="AL45" s="1046"/>
      <c r="AM45" s="1046"/>
      <c r="AN45" s="1046"/>
      <c r="AO45" s="1048"/>
      <c r="AP45" s="1051"/>
    </row>
    <row r="46" spans="2:42" ht="15" customHeight="1">
      <c r="B46" s="1089"/>
      <c r="C46" s="1090" t="s">
        <v>97</v>
      </c>
      <c r="D46" s="1091">
        <f t="shared" si="12"/>
        <v>107</v>
      </c>
      <c r="E46" s="1092">
        <f t="shared" ref="E46:Y46" si="28">SUM(E42,E39,E34,E31,E27,E21,E15)</f>
        <v>56</v>
      </c>
      <c r="F46" s="1092">
        <f t="shared" si="28"/>
        <v>8</v>
      </c>
      <c r="G46" s="1092">
        <f t="shared" si="28"/>
        <v>13</v>
      </c>
      <c r="H46" s="1092">
        <f t="shared" si="28"/>
        <v>2</v>
      </c>
      <c r="I46" s="1093">
        <f t="shared" si="28"/>
        <v>28</v>
      </c>
      <c r="J46" s="1094">
        <f t="shared" si="28"/>
        <v>83</v>
      </c>
      <c r="K46" s="1092">
        <f t="shared" si="28"/>
        <v>26</v>
      </c>
      <c r="L46" s="1092">
        <f t="shared" si="28"/>
        <v>0</v>
      </c>
      <c r="M46" s="1092">
        <f t="shared" si="28"/>
        <v>14</v>
      </c>
      <c r="N46" s="1092">
        <f t="shared" si="28"/>
        <v>25</v>
      </c>
      <c r="O46" s="1092">
        <f t="shared" si="28"/>
        <v>1</v>
      </c>
      <c r="P46" s="1094">
        <f t="shared" si="28"/>
        <v>17</v>
      </c>
      <c r="Q46" s="1091">
        <f t="shared" si="28"/>
        <v>47</v>
      </c>
      <c r="R46" s="1092">
        <f t="shared" si="28"/>
        <v>17</v>
      </c>
      <c r="S46" s="1092">
        <f t="shared" si="28"/>
        <v>3</v>
      </c>
      <c r="T46" s="1092">
        <f t="shared" si="28"/>
        <v>27</v>
      </c>
      <c r="U46" s="1093">
        <f t="shared" si="28"/>
        <v>102</v>
      </c>
      <c r="V46" s="1094">
        <f t="shared" si="28"/>
        <v>8</v>
      </c>
      <c r="W46" s="1092">
        <f t="shared" si="28"/>
        <v>0</v>
      </c>
      <c r="X46" s="1092">
        <f t="shared" si="28"/>
        <v>0</v>
      </c>
      <c r="Y46" s="1093">
        <f t="shared" si="28"/>
        <v>8</v>
      </c>
      <c r="Z46" s="75"/>
      <c r="AA46" s="1091">
        <f t="shared" ref="AA46:AG46" si="29">SUM(AA42,AA39,AA34,AA31,AA27,AA21,AA15)</f>
        <v>10</v>
      </c>
      <c r="AB46" s="1092">
        <f t="shared" si="29"/>
        <v>0</v>
      </c>
      <c r="AC46" s="1092">
        <f t="shared" si="29"/>
        <v>0</v>
      </c>
      <c r="AD46" s="1094">
        <f t="shared" si="29"/>
        <v>10</v>
      </c>
      <c r="AE46" s="257">
        <f t="shared" si="29"/>
        <v>5656</v>
      </c>
      <c r="AF46" s="260">
        <f t="shared" si="29"/>
        <v>124</v>
      </c>
      <c r="AG46" s="532">
        <f t="shared" si="29"/>
        <v>120</v>
      </c>
      <c r="AH46" s="1095">
        <f t="shared" si="8"/>
        <v>431747</v>
      </c>
      <c r="AI46" s="260">
        <f t="shared" ref="AI46:AP46" si="30">SUM(AI42,AI39,AI34,AI31,AI27,AI21,AI15)</f>
        <v>343488</v>
      </c>
      <c r="AJ46" s="260">
        <f t="shared" si="30"/>
        <v>300434</v>
      </c>
      <c r="AK46" s="260">
        <f t="shared" si="30"/>
        <v>43054</v>
      </c>
      <c r="AL46" s="260">
        <f t="shared" si="30"/>
        <v>197</v>
      </c>
      <c r="AM46" s="260">
        <f t="shared" si="30"/>
        <v>4735</v>
      </c>
      <c r="AN46" s="260">
        <f t="shared" si="30"/>
        <v>81279</v>
      </c>
      <c r="AO46" s="1095">
        <f t="shared" si="30"/>
        <v>2048</v>
      </c>
      <c r="AP46" s="999">
        <f t="shared" si="30"/>
        <v>0</v>
      </c>
    </row>
    <row r="47" spans="2:42" ht="15" customHeight="1">
      <c r="B47" s="1068" t="s">
        <v>22</v>
      </c>
      <c r="C47" s="1096" t="s">
        <v>171</v>
      </c>
      <c r="D47" s="1001">
        <f t="shared" si="12"/>
        <v>2</v>
      </c>
      <c r="E47" s="1002">
        <v>1</v>
      </c>
      <c r="F47" s="1002">
        <v>0</v>
      </c>
      <c r="G47" s="1002">
        <v>0</v>
      </c>
      <c r="H47" s="1002">
        <v>0</v>
      </c>
      <c r="I47" s="1006">
        <v>1</v>
      </c>
      <c r="J47" s="1004">
        <f>SUM(K47:P47)</f>
        <v>1</v>
      </c>
      <c r="K47" s="1002"/>
      <c r="L47" s="1002"/>
      <c r="M47" s="1002">
        <v>1</v>
      </c>
      <c r="N47" s="1002">
        <v>0</v>
      </c>
      <c r="O47" s="1002">
        <v>0</v>
      </c>
      <c r="P47" s="1005">
        <v>0</v>
      </c>
      <c r="Q47" s="1001">
        <f>SUM(R47:T47)</f>
        <v>0</v>
      </c>
      <c r="R47" s="1002">
        <v>0</v>
      </c>
      <c r="S47" s="1002">
        <v>0</v>
      </c>
      <c r="T47" s="1002">
        <v>0</v>
      </c>
      <c r="U47" s="1006">
        <v>0</v>
      </c>
      <c r="V47" s="1004">
        <f>SUM(W47:Y47)</f>
        <v>0</v>
      </c>
      <c r="W47" s="1002"/>
      <c r="X47" s="1002"/>
      <c r="Y47" s="1006"/>
      <c r="Z47" s="75"/>
      <c r="AA47" s="1001">
        <f>SUM(AB47:AD47)</f>
        <v>0</v>
      </c>
      <c r="AB47" s="1002"/>
      <c r="AC47" s="1002"/>
      <c r="AD47" s="1005"/>
      <c r="AE47" s="1007">
        <v>9</v>
      </c>
      <c r="AF47" s="1008">
        <v>0</v>
      </c>
      <c r="AG47" s="1009">
        <v>0</v>
      </c>
      <c r="AH47" s="614">
        <f t="shared" si="8"/>
        <v>0</v>
      </c>
      <c r="AI47" s="332">
        <v>0</v>
      </c>
      <c r="AJ47" s="1008">
        <v>0</v>
      </c>
      <c r="AK47" s="1008">
        <v>0</v>
      </c>
      <c r="AL47" s="1008">
        <v>0</v>
      </c>
      <c r="AM47" s="1008">
        <v>0</v>
      </c>
      <c r="AN47" s="1008">
        <v>0</v>
      </c>
      <c r="AO47" s="1010">
        <v>0</v>
      </c>
      <c r="AP47" s="1011">
        <v>0</v>
      </c>
    </row>
    <row r="48" spans="2:42" ht="15" customHeight="1">
      <c r="B48" s="1097"/>
      <c r="C48" s="1098" t="s">
        <v>172</v>
      </c>
      <c r="D48" s="1057">
        <f t="shared" si="12"/>
        <v>2</v>
      </c>
      <c r="E48" s="1053">
        <v>1</v>
      </c>
      <c r="F48" s="1053">
        <v>0</v>
      </c>
      <c r="G48" s="1053">
        <v>0</v>
      </c>
      <c r="H48" s="1053">
        <v>0</v>
      </c>
      <c r="I48" s="1054">
        <v>1</v>
      </c>
      <c r="J48" s="1055">
        <f>SUM(K48:P48)</f>
        <v>1</v>
      </c>
      <c r="K48" s="1053"/>
      <c r="L48" s="1053">
        <v>1</v>
      </c>
      <c r="M48" s="1053"/>
      <c r="N48" s="1053">
        <v>0</v>
      </c>
      <c r="O48" s="1053">
        <v>0</v>
      </c>
      <c r="P48" s="1056">
        <v>0</v>
      </c>
      <c r="Q48" s="1057">
        <f>SUM(R48:T48)</f>
        <v>1</v>
      </c>
      <c r="R48" s="1053">
        <v>0</v>
      </c>
      <c r="S48" s="1053">
        <v>1</v>
      </c>
      <c r="T48" s="1053">
        <v>0</v>
      </c>
      <c r="U48" s="1054">
        <v>1</v>
      </c>
      <c r="V48" s="1055">
        <f>SUM(W48:Y48)</f>
        <v>0</v>
      </c>
      <c r="W48" s="1053"/>
      <c r="X48" s="1053"/>
      <c r="Y48" s="1054"/>
      <c r="Z48" s="75"/>
      <c r="AA48" s="1057">
        <f>SUM(AB48:AD48)</f>
        <v>2</v>
      </c>
      <c r="AB48" s="1053">
        <v>0</v>
      </c>
      <c r="AC48" s="1053">
        <v>0</v>
      </c>
      <c r="AD48" s="1056">
        <v>2</v>
      </c>
      <c r="AE48" s="1058">
        <v>42</v>
      </c>
      <c r="AF48" s="1059">
        <v>0</v>
      </c>
      <c r="AG48" s="1060">
        <v>0</v>
      </c>
      <c r="AH48" s="597">
        <f>SUM(AJ48:AP48)</f>
        <v>2226</v>
      </c>
      <c r="AI48" s="302">
        <v>2226</v>
      </c>
      <c r="AJ48" s="1059">
        <v>1430</v>
      </c>
      <c r="AK48" s="1059">
        <v>796</v>
      </c>
      <c r="AL48" s="1059">
        <v>0</v>
      </c>
      <c r="AM48" s="1059">
        <v>0</v>
      </c>
      <c r="AN48" s="1059">
        <v>0</v>
      </c>
      <c r="AO48" s="1061">
        <v>0</v>
      </c>
      <c r="AP48" s="1062">
        <v>0</v>
      </c>
    </row>
  </sheetData>
  <mergeCells count="49">
    <mergeCell ref="B31:B33"/>
    <mergeCell ref="B34:B38"/>
    <mergeCell ref="B39:B41"/>
    <mergeCell ref="B42:B45"/>
    <mergeCell ref="B47:B48"/>
    <mergeCell ref="AP3:AP4"/>
    <mergeCell ref="B5:C5"/>
    <mergeCell ref="B6:B14"/>
    <mergeCell ref="B15:B20"/>
    <mergeCell ref="B21:B26"/>
    <mergeCell ref="B27:B30"/>
    <mergeCell ref="AH3:AH4"/>
    <mergeCell ref="AI3:AK3"/>
    <mergeCell ref="AL3:AL4"/>
    <mergeCell ref="AM3:AM4"/>
    <mergeCell ref="AN3:AN4"/>
    <mergeCell ref="AO3:AO4"/>
    <mergeCell ref="AA3:AA4"/>
    <mergeCell ref="AB3:AB4"/>
    <mergeCell ref="AC3:AC4"/>
    <mergeCell ref="AD3:AD4"/>
    <mergeCell ref="AE3:AF3"/>
    <mergeCell ref="AG3:AG4"/>
    <mergeCell ref="S3:S4"/>
    <mergeCell ref="T3:T4"/>
    <mergeCell ref="V3:V4"/>
    <mergeCell ref="W3:W4"/>
    <mergeCell ref="X3:X4"/>
    <mergeCell ref="Y3:Y4"/>
    <mergeCell ref="AA2:AD2"/>
    <mergeCell ref="AE2:AG2"/>
    <mergeCell ref="AH2:AP2"/>
    <mergeCell ref="D3:D4"/>
    <mergeCell ref="E3:E4"/>
    <mergeCell ref="F3:F4"/>
    <mergeCell ref="G3:G4"/>
    <mergeCell ref="H3:H4"/>
    <mergeCell ref="I3:I4"/>
    <mergeCell ref="J3:J4"/>
    <mergeCell ref="B2:C4"/>
    <mergeCell ref="D2:I2"/>
    <mergeCell ref="J2:P2"/>
    <mergeCell ref="Q2:T2"/>
    <mergeCell ref="U2:U4"/>
    <mergeCell ref="V2:Y2"/>
    <mergeCell ref="K3:M3"/>
    <mergeCell ref="N3:P3"/>
    <mergeCell ref="Q3:Q4"/>
    <mergeCell ref="R3:R4"/>
  </mergeCells>
  <phoneticPr fontId="1"/>
  <printOptions horizontalCentered="1"/>
  <pageMargins left="0.39370078740157483" right="0.39370078740157483" top="0.39370078740157483" bottom="0.39370078740157483" header="0" footer="0"/>
  <pageSetup paperSize="8" scale="95" orientation="landscape" r:id="rId1"/>
  <headerFooter alignWithMargins="0"/>
</worksheet>
</file>

<file path=xl/worksheets/sheet10.xml><?xml version="1.0" encoding="utf-8"?>
<worksheet xmlns="http://schemas.openxmlformats.org/spreadsheetml/2006/main" xmlns:r="http://schemas.openxmlformats.org/officeDocument/2006/relationships">
  <sheetPr>
    <tabColor rgb="FF92D050"/>
  </sheetPr>
  <dimension ref="B1:AH33"/>
  <sheetViews>
    <sheetView view="pageBreakPreview" zoomScaleNormal="100" workbookViewId="0">
      <selection activeCell="R10" sqref="R10"/>
    </sheetView>
  </sheetViews>
  <sheetFormatPr defaultRowHeight="13.5" customHeight="1"/>
  <cols>
    <col min="1" max="1" width="1.625" style="1103" customWidth="1"/>
    <col min="2" max="2" width="4.125" style="1236" customWidth="1"/>
    <col min="3" max="3" width="3.625" style="1237" customWidth="1"/>
    <col min="4" max="4" width="29.875" style="1103" customWidth="1"/>
    <col min="5" max="5" width="4.625" style="1103" customWidth="1"/>
    <col min="6" max="17" width="4.125" style="1103" customWidth="1"/>
    <col min="18" max="18" width="15.625" style="1103" customWidth="1"/>
    <col min="19" max="19" width="4.375" style="1103" customWidth="1"/>
    <col min="20" max="20" width="3.375" style="1103" customWidth="1"/>
    <col min="21" max="21" width="30" style="1103" customWidth="1"/>
    <col min="22" max="22" width="4.625" style="1103" customWidth="1"/>
    <col min="23" max="36" width="4.125" style="1103" customWidth="1"/>
    <col min="37" max="256" width="9" style="1103"/>
    <col min="257" max="257" width="1.625" style="1103" customWidth="1"/>
    <col min="258" max="258" width="4.125" style="1103" customWidth="1"/>
    <col min="259" max="259" width="3.625" style="1103" customWidth="1"/>
    <col min="260" max="260" width="29.875" style="1103" customWidth="1"/>
    <col min="261" max="261" width="4.625" style="1103" customWidth="1"/>
    <col min="262" max="273" width="4.125" style="1103" customWidth="1"/>
    <col min="274" max="274" width="15.625" style="1103" customWidth="1"/>
    <col min="275" max="275" width="4.375" style="1103" customWidth="1"/>
    <col min="276" max="276" width="3.375" style="1103" customWidth="1"/>
    <col min="277" max="277" width="30" style="1103" customWidth="1"/>
    <col min="278" max="278" width="4.625" style="1103" customWidth="1"/>
    <col min="279" max="292" width="4.125" style="1103" customWidth="1"/>
    <col min="293" max="512" width="9" style="1103"/>
    <col min="513" max="513" width="1.625" style="1103" customWidth="1"/>
    <col min="514" max="514" width="4.125" style="1103" customWidth="1"/>
    <col min="515" max="515" width="3.625" style="1103" customWidth="1"/>
    <col min="516" max="516" width="29.875" style="1103" customWidth="1"/>
    <col min="517" max="517" width="4.625" style="1103" customWidth="1"/>
    <col min="518" max="529" width="4.125" style="1103" customWidth="1"/>
    <col min="530" max="530" width="15.625" style="1103" customWidth="1"/>
    <col min="531" max="531" width="4.375" style="1103" customWidth="1"/>
    <col min="532" max="532" width="3.375" style="1103" customWidth="1"/>
    <col min="533" max="533" width="30" style="1103" customWidth="1"/>
    <col min="534" max="534" width="4.625" style="1103" customWidth="1"/>
    <col min="535" max="548" width="4.125" style="1103" customWidth="1"/>
    <col min="549" max="768" width="9" style="1103"/>
    <col min="769" max="769" width="1.625" style="1103" customWidth="1"/>
    <col min="770" max="770" width="4.125" style="1103" customWidth="1"/>
    <col min="771" max="771" width="3.625" style="1103" customWidth="1"/>
    <col min="772" max="772" width="29.875" style="1103" customWidth="1"/>
    <col min="773" max="773" width="4.625" style="1103" customWidth="1"/>
    <col min="774" max="785" width="4.125" style="1103" customWidth="1"/>
    <col min="786" max="786" width="15.625" style="1103" customWidth="1"/>
    <col min="787" max="787" width="4.375" style="1103" customWidth="1"/>
    <col min="788" max="788" width="3.375" style="1103" customWidth="1"/>
    <col min="789" max="789" width="30" style="1103" customWidth="1"/>
    <col min="790" max="790" width="4.625" style="1103" customWidth="1"/>
    <col min="791" max="804" width="4.125" style="1103" customWidth="1"/>
    <col min="805" max="1024" width="9" style="1103"/>
    <col min="1025" max="1025" width="1.625" style="1103" customWidth="1"/>
    <col min="1026" max="1026" width="4.125" style="1103" customWidth="1"/>
    <col min="1027" max="1027" width="3.625" style="1103" customWidth="1"/>
    <col min="1028" max="1028" width="29.875" style="1103" customWidth="1"/>
    <col min="1029" max="1029" width="4.625" style="1103" customWidth="1"/>
    <col min="1030" max="1041" width="4.125" style="1103" customWidth="1"/>
    <col min="1042" max="1042" width="15.625" style="1103" customWidth="1"/>
    <col min="1043" max="1043" width="4.375" style="1103" customWidth="1"/>
    <col min="1044" max="1044" width="3.375" style="1103" customWidth="1"/>
    <col min="1045" max="1045" width="30" style="1103" customWidth="1"/>
    <col min="1046" max="1046" width="4.625" style="1103" customWidth="1"/>
    <col min="1047" max="1060" width="4.125" style="1103" customWidth="1"/>
    <col min="1061" max="1280" width="9" style="1103"/>
    <col min="1281" max="1281" width="1.625" style="1103" customWidth="1"/>
    <col min="1282" max="1282" width="4.125" style="1103" customWidth="1"/>
    <col min="1283" max="1283" width="3.625" style="1103" customWidth="1"/>
    <col min="1284" max="1284" width="29.875" style="1103" customWidth="1"/>
    <col min="1285" max="1285" width="4.625" style="1103" customWidth="1"/>
    <col min="1286" max="1297" width="4.125" style="1103" customWidth="1"/>
    <col min="1298" max="1298" width="15.625" style="1103" customWidth="1"/>
    <col min="1299" max="1299" width="4.375" style="1103" customWidth="1"/>
    <col min="1300" max="1300" width="3.375" style="1103" customWidth="1"/>
    <col min="1301" max="1301" width="30" style="1103" customWidth="1"/>
    <col min="1302" max="1302" width="4.625" style="1103" customWidth="1"/>
    <col min="1303" max="1316" width="4.125" style="1103" customWidth="1"/>
    <col min="1317" max="1536" width="9" style="1103"/>
    <col min="1537" max="1537" width="1.625" style="1103" customWidth="1"/>
    <col min="1538" max="1538" width="4.125" style="1103" customWidth="1"/>
    <col min="1539" max="1539" width="3.625" style="1103" customWidth="1"/>
    <col min="1540" max="1540" width="29.875" style="1103" customWidth="1"/>
    <col min="1541" max="1541" width="4.625" style="1103" customWidth="1"/>
    <col min="1542" max="1553" width="4.125" style="1103" customWidth="1"/>
    <col min="1554" max="1554" width="15.625" style="1103" customWidth="1"/>
    <col min="1555" max="1555" width="4.375" style="1103" customWidth="1"/>
    <col min="1556" max="1556" width="3.375" style="1103" customWidth="1"/>
    <col min="1557" max="1557" width="30" style="1103" customWidth="1"/>
    <col min="1558" max="1558" width="4.625" style="1103" customWidth="1"/>
    <col min="1559" max="1572" width="4.125" style="1103" customWidth="1"/>
    <col min="1573" max="1792" width="9" style="1103"/>
    <col min="1793" max="1793" width="1.625" style="1103" customWidth="1"/>
    <col min="1794" max="1794" width="4.125" style="1103" customWidth="1"/>
    <col min="1795" max="1795" width="3.625" style="1103" customWidth="1"/>
    <col min="1796" max="1796" width="29.875" style="1103" customWidth="1"/>
    <col min="1797" max="1797" width="4.625" style="1103" customWidth="1"/>
    <col min="1798" max="1809" width="4.125" style="1103" customWidth="1"/>
    <col min="1810" max="1810" width="15.625" style="1103" customWidth="1"/>
    <col min="1811" max="1811" width="4.375" style="1103" customWidth="1"/>
    <col min="1812" max="1812" width="3.375" style="1103" customWidth="1"/>
    <col min="1813" max="1813" width="30" style="1103" customWidth="1"/>
    <col min="1814" max="1814" width="4.625" style="1103" customWidth="1"/>
    <col min="1815" max="1828" width="4.125" style="1103" customWidth="1"/>
    <col min="1829" max="2048" width="9" style="1103"/>
    <col min="2049" max="2049" width="1.625" style="1103" customWidth="1"/>
    <col min="2050" max="2050" width="4.125" style="1103" customWidth="1"/>
    <col min="2051" max="2051" width="3.625" style="1103" customWidth="1"/>
    <col min="2052" max="2052" width="29.875" style="1103" customWidth="1"/>
    <col min="2053" max="2053" width="4.625" style="1103" customWidth="1"/>
    <col min="2054" max="2065" width="4.125" style="1103" customWidth="1"/>
    <col min="2066" max="2066" width="15.625" style="1103" customWidth="1"/>
    <col min="2067" max="2067" width="4.375" style="1103" customWidth="1"/>
    <col min="2068" max="2068" width="3.375" style="1103" customWidth="1"/>
    <col min="2069" max="2069" width="30" style="1103" customWidth="1"/>
    <col min="2070" max="2070" width="4.625" style="1103" customWidth="1"/>
    <col min="2071" max="2084" width="4.125" style="1103" customWidth="1"/>
    <col min="2085" max="2304" width="9" style="1103"/>
    <col min="2305" max="2305" width="1.625" style="1103" customWidth="1"/>
    <col min="2306" max="2306" width="4.125" style="1103" customWidth="1"/>
    <col min="2307" max="2307" width="3.625" style="1103" customWidth="1"/>
    <col min="2308" max="2308" width="29.875" style="1103" customWidth="1"/>
    <col min="2309" max="2309" width="4.625" style="1103" customWidth="1"/>
    <col min="2310" max="2321" width="4.125" style="1103" customWidth="1"/>
    <col min="2322" max="2322" width="15.625" style="1103" customWidth="1"/>
    <col min="2323" max="2323" width="4.375" style="1103" customWidth="1"/>
    <col min="2324" max="2324" width="3.375" style="1103" customWidth="1"/>
    <col min="2325" max="2325" width="30" style="1103" customWidth="1"/>
    <col min="2326" max="2326" width="4.625" style="1103" customWidth="1"/>
    <col min="2327" max="2340" width="4.125" style="1103" customWidth="1"/>
    <col min="2341" max="2560" width="9" style="1103"/>
    <col min="2561" max="2561" width="1.625" style="1103" customWidth="1"/>
    <col min="2562" max="2562" width="4.125" style="1103" customWidth="1"/>
    <col min="2563" max="2563" width="3.625" style="1103" customWidth="1"/>
    <col min="2564" max="2564" width="29.875" style="1103" customWidth="1"/>
    <col min="2565" max="2565" width="4.625" style="1103" customWidth="1"/>
    <col min="2566" max="2577" width="4.125" style="1103" customWidth="1"/>
    <col min="2578" max="2578" width="15.625" style="1103" customWidth="1"/>
    <col min="2579" max="2579" width="4.375" style="1103" customWidth="1"/>
    <col min="2580" max="2580" width="3.375" style="1103" customWidth="1"/>
    <col min="2581" max="2581" width="30" style="1103" customWidth="1"/>
    <col min="2582" max="2582" width="4.625" style="1103" customWidth="1"/>
    <col min="2583" max="2596" width="4.125" style="1103" customWidth="1"/>
    <col min="2597" max="2816" width="9" style="1103"/>
    <col min="2817" max="2817" width="1.625" style="1103" customWidth="1"/>
    <col min="2818" max="2818" width="4.125" style="1103" customWidth="1"/>
    <col min="2819" max="2819" width="3.625" style="1103" customWidth="1"/>
    <col min="2820" max="2820" width="29.875" style="1103" customWidth="1"/>
    <col min="2821" max="2821" width="4.625" style="1103" customWidth="1"/>
    <col min="2822" max="2833" width="4.125" style="1103" customWidth="1"/>
    <col min="2834" max="2834" width="15.625" style="1103" customWidth="1"/>
    <col min="2835" max="2835" width="4.375" style="1103" customWidth="1"/>
    <col min="2836" max="2836" width="3.375" style="1103" customWidth="1"/>
    <col min="2837" max="2837" width="30" style="1103" customWidth="1"/>
    <col min="2838" max="2838" width="4.625" style="1103" customWidth="1"/>
    <col min="2839" max="2852" width="4.125" style="1103" customWidth="1"/>
    <col min="2853" max="3072" width="9" style="1103"/>
    <col min="3073" max="3073" width="1.625" style="1103" customWidth="1"/>
    <col min="3074" max="3074" width="4.125" style="1103" customWidth="1"/>
    <col min="3075" max="3075" width="3.625" style="1103" customWidth="1"/>
    <col min="3076" max="3076" width="29.875" style="1103" customWidth="1"/>
    <col min="3077" max="3077" width="4.625" style="1103" customWidth="1"/>
    <col min="3078" max="3089" width="4.125" style="1103" customWidth="1"/>
    <col min="3090" max="3090" width="15.625" style="1103" customWidth="1"/>
    <col min="3091" max="3091" width="4.375" style="1103" customWidth="1"/>
    <col min="3092" max="3092" width="3.375" style="1103" customWidth="1"/>
    <col min="3093" max="3093" width="30" style="1103" customWidth="1"/>
    <col min="3094" max="3094" width="4.625" style="1103" customWidth="1"/>
    <col min="3095" max="3108" width="4.125" style="1103" customWidth="1"/>
    <col min="3109" max="3328" width="9" style="1103"/>
    <col min="3329" max="3329" width="1.625" style="1103" customWidth="1"/>
    <col min="3330" max="3330" width="4.125" style="1103" customWidth="1"/>
    <col min="3331" max="3331" width="3.625" style="1103" customWidth="1"/>
    <col min="3332" max="3332" width="29.875" style="1103" customWidth="1"/>
    <col min="3333" max="3333" width="4.625" style="1103" customWidth="1"/>
    <col min="3334" max="3345" width="4.125" style="1103" customWidth="1"/>
    <col min="3346" max="3346" width="15.625" style="1103" customWidth="1"/>
    <col min="3347" max="3347" width="4.375" style="1103" customWidth="1"/>
    <col min="3348" max="3348" width="3.375" style="1103" customWidth="1"/>
    <col min="3349" max="3349" width="30" style="1103" customWidth="1"/>
    <col min="3350" max="3350" width="4.625" style="1103" customWidth="1"/>
    <col min="3351" max="3364" width="4.125" style="1103" customWidth="1"/>
    <col min="3365" max="3584" width="9" style="1103"/>
    <col min="3585" max="3585" width="1.625" style="1103" customWidth="1"/>
    <col min="3586" max="3586" width="4.125" style="1103" customWidth="1"/>
    <col min="3587" max="3587" width="3.625" style="1103" customWidth="1"/>
    <col min="3588" max="3588" width="29.875" style="1103" customWidth="1"/>
    <col min="3589" max="3589" width="4.625" style="1103" customWidth="1"/>
    <col min="3590" max="3601" width="4.125" style="1103" customWidth="1"/>
    <col min="3602" max="3602" width="15.625" style="1103" customWidth="1"/>
    <col min="3603" max="3603" width="4.375" style="1103" customWidth="1"/>
    <col min="3604" max="3604" width="3.375" style="1103" customWidth="1"/>
    <col min="3605" max="3605" width="30" style="1103" customWidth="1"/>
    <col min="3606" max="3606" width="4.625" style="1103" customWidth="1"/>
    <col min="3607" max="3620" width="4.125" style="1103" customWidth="1"/>
    <col min="3621" max="3840" width="9" style="1103"/>
    <col min="3841" max="3841" width="1.625" style="1103" customWidth="1"/>
    <col min="3842" max="3842" width="4.125" style="1103" customWidth="1"/>
    <col min="3843" max="3843" width="3.625" style="1103" customWidth="1"/>
    <col min="3844" max="3844" width="29.875" style="1103" customWidth="1"/>
    <col min="3845" max="3845" width="4.625" style="1103" customWidth="1"/>
    <col min="3846" max="3857" width="4.125" style="1103" customWidth="1"/>
    <col min="3858" max="3858" width="15.625" style="1103" customWidth="1"/>
    <col min="3859" max="3859" width="4.375" style="1103" customWidth="1"/>
    <col min="3860" max="3860" width="3.375" style="1103" customWidth="1"/>
    <col min="3861" max="3861" width="30" style="1103" customWidth="1"/>
    <col min="3862" max="3862" width="4.625" style="1103" customWidth="1"/>
    <col min="3863" max="3876" width="4.125" style="1103" customWidth="1"/>
    <col min="3877" max="4096" width="9" style="1103"/>
    <col min="4097" max="4097" width="1.625" style="1103" customWidth="1"/>
    <col min="4098" max="4098" width="4.125" style="1103" customWidth="1"/>
    <col min="4099" max="4099" width="3.625" style="1103" customWidth="1"/>
    <col min="4100" max="4100" width="29.875" style="1103" customWidth="1"/>
    <col min="4101" max="4101" width="4.625" style="1103" customWidth="1"/>
    <col min="4102" max="4113" width="4.125" style="1103" customWidth="1"/>
    <col min="4114" max="4114" width="15.625" style="1103" customWidth="1"/>
    <col min="4115" max="4115" width="4.375" style="1103" customWidth="1"/>
    <col min="4116" max="4116" width="3.375" style="1103" customWidth="1"/>
    <col min="4117" max="4117" width="30" style="1103" customWidth="1"/>
    <col min="4118" max="4118" width="4.625" style="1103" customWidth="1"/>
    <col min="4119" max="4132" width="4.125" style="1103" customWidth="1"/>
    <col min="4133" max="4352" width="9" style="1103"/>
    <col min="4353" max="4353" width="1.625" style="1103" customWidth="1"/>
    <col min="4354" max="4354" width="4.125" style="1103" customWidth="1"/>
    <col min="4355" max="4355" width="3.625" style="1103" customWidth="1"/>
    <col min="4356" max="4356" width="29.875" style="1103" customWidth="1"/>
    <col min="4357" max="4357" width="4.625" style="1103" customWidth="1"/>
    <col min="4358" max="4369" width="4.125" style="1103" customWidth="1"/>
    <col min="4370" max="4370" width="15.625" style="1103" customWidth="1"/>
    <col min="4371" max="4371" width="4.375" style="1103" customWidth="1"/>
    <col min="4372" max="4372" width="3.375" style="1103" customWidth="1"/>
    <col min="4373" max="4373" width="30" style="1103" customWidth="1"/>
    <col min="4374" max="4374" width="4.625" style="1103" customWidth="1"/>
    <col min="4375" max="4388" width="4.125" style="1103" customWidth="1"/>
    <col min="4389" max="4608" width="9" style="1103"/>
    <col min="4609" max="4609" width="1.625" style="1103" customWidth="1"/>
    <col min="4610" max="4610" width="4.125" style="1103" customWidth="1"/>
    <col min="4611" max="4611" width="3.625" style="1103" customWidth="1"/>
    <col min="4612" max="4612" width="29.875" style="1103" customWidth="1"/>
    <col min="4613" max="4613" width="4.625" style="1103" customWidth="1"/>
    <col min="4614" max="4625" width="4.125" style="1103" customWidth="1"/>
    <col min="4626" max="4626" width="15.625" style="1103" customWidth="1"/>
    <col min="4627" max="4627" width="4.375" style="1103" customWidth="1"/>
    <col min="4628" max="4628" width="3.375" style="1103" customWidth="1"/>
    <col min="4629" max="4629" width="30" style="1103" customWidth="1"/>
    <col min="4630" max="4630" width="4.625" style="1103" customWidth="1"/>
    <col min="4631" max="4644" width="4.125" style="1103" customWidth="1"/>
    <col min="4645" max="4864" width="9" style="1103"/>
    <col min="4865" max="4865" width="1.625" style="1103" customWidth="1"/>
    <col min="4866" max="4866" width="4.125" style="1103" customWidth="1"/>
    <col min="4867" max="4867" width="3.625" style="1103" customWidth="1"/>
    <col min="4868" max="4868" width="29.875" style="1103" customWidth="1"/>
    <col min="4869" max="4869" width="4.625" style="1103" customWidth="1"/>
    <col min="4870" max="4881" width="4.125" style="1103" customWidth="1"/>
    <col min="4882" max="4882" width="15.625" style="1103" customWidth="1"/>
    <col min="4883" max="4883" width="4.375" style="1103" customWidth="1"/>
    <col min="4884" max="4884" width="3.375" style="1103" customWidth="1"/>
    <col min="4885" max="4885" width="30" style="1103" customWidth="1"/>
    <col min="4886" max="4886" width="4.625" style="1103" customWidth="1"/>
    <col min="4887" max="4900" width="4.125" style="1103" customWidth="1"/>
    <col min="4901" max="5120" width="9" style="1103"/>
    <col min="5121" max="5121" width="1.625" style="1103" customWidth="1"/>
    <col min="5122" max="5122" width="4.125" style="1103" customWidth="1"/>
    <col min="5123" max="5123" width="3.625" style="1103" customWidth="1"/>
    <col min="5124" max="5124" width="29.875" style="1103" customWidth="1"/>
    <col min="5125" max="5125" width="4.625" style="1103" customWidth="1"/>
    <col min="5126" max="5137" width="4.125" style="1103" customWidth="1"/>
    <col min="5138" max="5138" width="15.625" style="1103" customWidth="1"/>
    <col min="5139" max="5139" width="4.375" style="1103" customWidth="1"/>
    <col min="5140" max="5140" width="3.375" style="1103" customWidth="1"/>
    <col min="5141" max="5141" width="30" style="1103" customWidth="1"/>
    <col min="5142" max="5142" width="4.625" style="1103" customWidth="1"/>
    <col min="5143" max="5156" width="4.125" style="1103" customWidth="1"/>
    <col min="5157" max="5376" width="9" style="1103"/>
    <col min="5377" max="5377" width="1.625" style="1103" customWidth="1"/>
    <col min="5378" max="5378" width="4.125" style="1103" customWidth="1"/>
    <col min="5379" max="5379" width="3.625" style="1103" customWidth="1"/>
    <col min="5380" max="5380" width="29.875" style="1103" customWidth="1"/>
    <col min="5381" max="5381" width="4.625" style="1103" customWidth="1"/>
    <col min="5382" max="5393" width="4.125" style="1103" customWidth="1"/>
    <col min="5394" max="5394" width="15.625" style="1103" customWidth="1"/>
    <col min="5395" max="5395" width="4.375" style="1103" customWidth="1"/>
    <col min="5396" max="5396" width="3.375" style="1103" customWidth="1"/>
    <col min="5397" max="5397" width="30" style="1103" customWidth="1"/>
    <col min="5398" max="5398" width="4.625" style="1103" customWidth="1"/>
    <col min="5399" max="5412" width="4.125" style="1103" customWidth="1"/>
    <col min="5413" max="5632" width="9" style="1103"/>
    <col min="5633" max="5633" width="1.625" style="1103" customWidth="1"/>
    <col min="5634" max="5634" width="4.125" style="1103" customWidth="1"/>
    <col min="5635" max="5635" width="3.625" style="1103" customWidth="1"/>
    <col min="5636" max="5636" width="29.875" style="1103" customWidth="1"/>
    <col min="5637" max="5637" width="4.625" style="1103" customWidth="1"/>
    <col min="5638" max="5649" width="4.125" style="1103" customWidth="1"/>
    <col min="5650" max="5650" width="15.625" style="1103" customWidth="1"/>
    <col min="5651" max="5651" width="4.375" style="1103" customWidth="1"/>
    <col min="5652" max="5652" width="3.375" style="1103" customWidth="1"/>
    <col min="5653" max="5653" width="30" style="1103" customWidth="1"/>
    <col min="5654" max="5654" width="4.625" style="1103" customWidth="1"/>
    <col min="5655" max="5668" width="4.125" style="1103" customWidth="1"/>
    <col min="5669" max="5888" width="9" style="1103"/>
    <col min="5889" max="5889" width="1.625" style="1103" customWidth="1"/>
    <col min="5890" max="5890" width="4.125" style="1103" customWidth="1"/>
    <col min="5891" max="5891" width="3.625" style="1103" customWidth="1"/>
    <col min="5892" max="5892" width="29.875" style="1103" customWidth="1"/>
    <col min="5893" max="5893" width="4.625" style="1103" customWidth="1"/>
    <col min="5894" max="5905" width="4.125" style="1103" customWidth="1"/>
    <col min="5906" max="5906" width="15.625" style="1103" customWidth="1"/>
    <col min="5907" max="5907" width="4.375" style="1103" customWidth="1"/>
    <col min="5908" max="5908" width="3.375" style="1103" customWidth="1"/>
    <col min="5909" max="5909" width="30" style="1103" customWidth="1"/>
    <col min="5910" max="5910" width="4.625" style="1103" customWidth="1"/>
    <col min="5911" max="5924" width="4.125" style="1103" customWidth="1"/>
    <col min="5925" max="6144" width="9" style="1103"/>
    <col min="6145" max="6145" width="1.625" style="1103" customWidth="1"/>
    <col min="6146" max="6146" width="4.125" style="1103" customWidth="1"/>
    <col min="6147" max="6147" width="3.625" style="1103" customWidth="1"/>
    <col min="6148" max="6148" width="29.875" style="1103" customWidth="1"/>
    <col min="6149" max="6149" width="4.625" style="1103" customWidth="1"/>
    <col min="6150" max="6161" width="4.125" style="1103" customWidth="1"/>
    <col min="6162" max="6162" width="15.625" style="1103" customWidth="1"/>
    <col min="6163" max="6163" width="4.375" style="1103" customWidth="1"/>
    <col min="6164" max="6164" width="3.375" style="1103" customWidth="1"/>
    <col min="6165" max="6165" width="30" style="1103" customWidth="1"/>
    <col min="6166" max="6166" width="4.625" style="1103" customWidth="1"/>
    <col min="6167" max="6180" width="4.125" style="1103" customWidth="1"/>
    <col min="6181" max="6400" width="9" style="1103"/>
    <col min="6401" max="6401" width="1.625" style="1103" customWidth="1"/>
    <col min="6402" max="6402" width="4.125" style="1103" customWidth="1"/>
    <col min="6403" max="6403" width="3.625" style="1103" customWidth="1"/>
    <col min="6404" max="6404" width="29.875" style="1103" customWidth="1"/>
    <col min="6405" max="6405" width="4.625" style="1103" customWidth="1"/>
    <col min="6406" max="6417" width="4.125" style="1103" customWidth="1"/>
    <col min="6418" max="6418" width="15.625" style="1103" customWidth="1"/>
    <col min="6419" max="6419" width="4.375" style="1103" customWidth="1"/>
    <col min="6420" max="6420" width="3.375" style="1103" customWidth="1"/>
    <col min="6421" max="6421" width="30" style="1103" customWidth="1"/>
    <col min="6422" max="6422" width="4.625" style="1103" customWidth="1"/>
    <col min="6423" max="6436" width="4.125" style="1103" customWidth="1"/>
    <col min="6437" max="6656" width="9" style="1103"/>
    <col min="6657" max="6657" width="1.625" style="1103" customWidth="1"/>
    <col min="6658" max="6658" width="4.125" style="1103" customWidth="1"/>
    <col min="6659" max="6659" width="3.625" style="1103" customWidth="1"/>
    <col min="6660" max="6660" width="29.875" style="1103" customWidth="1"/>
    <col min="6661" max="6661" width="4.625" style="1103" customWidth="1"/>
    <col min="6662" max="6673" width="4.125" style="1103" customWidth="1"/>
    <col min="6674" max="6674" width="15.625" style="1103" customWidth="1"/>
    <col min="6675" max="6675" width="4.375" style="1103" customWidth="1"/>
    <col min="6676" max="6676" width="3.375" style="1103" customWidth="1"/>
    <col min="6677" max="6677" width="30" style="1103" customWidth="1"/>
    <col min="6678" max="6678" width="4.625" style="1103" customWidth="1"/>
    <col min="6679" max="6692" width="4.125" style="1103" customWidth="1"/>
    <col min="6693" max="6912" width="9" style="1103"/>
    <col min="6913" max="6913" width="1.625" style="1103" customWidth="1"/>
    <col min="6914" max="6914" width="4.125" style="1103" customWidth="1"/>
    <col min="6915" max="6915" width="3.625" style="1103" customWidth="1"/>
    <col min="6916" max="6916" width="29.875" style="1103" customWidth="1"/>
    <col min="6917" max="6917" width="4.625" style="1103" customWidth="1"/>
    <col min="6918" max="6929" width="4.125" style="1103" customWidth="1"/>
    <col min="6930" max="6930" width="15.625" style="1103" customWidth="1"/>
    <col min="6931" max="6931" width="4.375" style="1103" customWidth="1"/>
    <col min="6932" max="6932" width="3.375" style="1103" customWidth="1"/>
    <col min="6933" max="6933" width="30" style="1103" customWidth="1"/>
    <col min="6934" max="6934" width="4.625" style="1103" customWidth="1"/>
    <col min="6935" max="6948" width="4.125" style="1103" customWidth="1"/>
    <col min="6949" max="7168" width="9" style="1103"/>
    <col min="7169" max="7169" width="1.625" style="1103" customWidth="1"/>
    <col min="7170" max="7170" width="4.125" style="1103" customWidth="1"/>
    <col min="7171" max="7171" width="3.625" style="1103" customWidth="1"/>
    <col min="7172" max="7172" width="29.875" style="1103" customWidth="1"/>
    <col min="7173" max="7173" width="4.625" style="1103" customWidth="1"/>
    <col min="7174" max="7185" width="4.125" style="1103" customWidth="1"/>
    <col min="7186" max="7186" width="15.625" style="1103" customWidth="1"/>
    <col min="7187" max="7187" width="4.375" style="1103" customWidth="1"/>
    <col min="7188" max="7188" width="3.375" style="1103" customWidth="1"/>
    <col min="7189" max="7189" width="30" style="1103" customWidth="1"/>
    <col min="7190" max="7190" width="4.625" style="1103" customWidth="1"/>
    <col min="7191" max="7204" width="4.125" style="1103" customWidth="1"/>
    <col min="7205" max="7424" width="9" style="1103"/>
    <col min="7425" max="7425" width="1.625" style="1103" customWidth="1"/>
    <col min="7426" max="7426" width="4.125" style="1103" customWidth="1"/>
    <col min="7427" max="7427" width="3.625" style="1103" customWidth="1"/>
    <col min="7428" max="7428" width="29.875" style="1103" customWidth="1"/>
    <col min="7429" max="7429" width="4.625" style="1103" customWidth="1"/>
    <col min="7430" max="7441" width="4.125" style="1103" customWidth="1"/>
    <col min="7442" max="7442" width="15.625" style="1103" customWidth="1"/>
    <col min="7443" max="7443" width="4.375" style="1103" customWidth="1"/>
    <col min="7444" max="7444" width="3.375" style="1103" customWidth="1"/>
    <col min="7445" max="7445" width="30" style="1103" customWidth="1"/>
    <col min="7446" max="7446" width="4.625" style="1103" customWidth="1"/>
    <col min="7447" max="7460" width="4.125" style="1103" customWidth="1"/>
    <col min="7461" max="7680" width="9" style="1103"/>
    <col min="7681" max="7681" width="1.625" style="1103" customWidth="1"/>
    <col min="7682" max="7682" width="4.125" style="1103" customWidth="1"/>
    <col min="7683" max="7683" width="3.625" style="1103" customWidth="1"/>
    <col min="7684" max="7684" width="29.875" style="1103" customWidth="1"/>
    <col min="7685" max="7685" width="4.625" style="1103" customWidth="1"/>
    <col min="7686" max="7697" width="4.125" style="1103" customWidth="1"/>
    <col min="7698" max="7698" width="15.625" style="1103" customWidth="1"/>
    <col min="7699" max="7699" width="4.375" style="1103" customWidth="1"/>
    <col min="7700" max="7700" width="3.375" style="1103" customWidth="1"/>
    <col min="7701" max="7701" width="30" style="1103" customWidth="1"/>
    <col min="7702" max="7702" width="4.625" style="1103" customWidth="1"/>
    <col min="7703" max="7716" width="4.125" style="1103" customWidth="1"/>
    <col min="7717" max="7936" width="9" style="1103"/>
    <col min="7937" max="7937" width="1.625" style="1103" customWidth="1"/>
    <col min="7938" max="7938" width="4.125" style="1103" customWidth="1"/>
    <col min="7939" max="7939" width="3.625" style="1103" customWidth="1"/>
    <col min="7940" max="7940" width="29.875" style="1103" customWidth="1"/>
    <col min="7941" max="7941" width="4.625" style="1103" customWidth="1"/>
    <col min="7942" max="7953" width="4.125" style="1103" customWidth="1"/>
    <col min="7954" max="7954" width="15.625" style="1103" customWidth="1"/>
    <col min="7955" max="7955" width="4.375" style="1103" customWidth="1"/>
    <col min="7956" max="7956" width="3.375" style="1103" customWidth="1"/>
    <col min="7957" max="7957" width="30" style="1103" customWidth="1"/>
    <col min="7958" max="7958" width="4.625" style="1103" customWidth="1"/>
    <col min="7959" max="7972" width="4.125" style="1103" customWidth="1"/>
    <col min="7973" max="8192" width="9" style="1103"/>
    <col min="8193" max="8193" width="1.625" style="1103" customWidth="1"/>
    <col min="8194" max="8194" width="4.125" style="1103" customWidth="1"/>
    <col min="8195" max="8195" width="3.625" style="1103" customWidth="1"/>
    <col min="8196" max="8196" width="29.875" style="1103" customWidth="1"/>
    <col min="8197" max="8197" width="4.625" style="1103" customWidth="1"/>
    <col min="8198" max="8209" width="4.125" style="1103" customWidth="1"/>
    <col min="8210" max="8210" width="15.625" style="1103" customWidth="1"/>
    <col min="8211" max="8211" width="4.375" style="1103" customWidth="1"/>
    <col min="8212" max="8212" width="3.375" style="1103" customWidth="1"/>
    <col min="8213" max="8213" width="30" style="1103" customWidth="1"/>
    <col min="8214" max="8214" width="4.625" style="1103" customWidth="1"/>
    <col min="8215" max="8228" width="4.125" style="1103" customWidth="1"/>
    <col min="8229" max="8448" width="9" style="1103"/>
    <col min="8449" max="8449" width="1.625" style="1103" customWidth="1"/>
    <col min="8450" max="8450" width="4.125" style="1103" customWidth="1"/>
    <col min="8451" max="8451" width="3.625" style="1103" customWidth="1"/>
    <col min="8452" max="8452" width="29.875" style="1103" customWidth="1"/>
    <col min="8453" max="8453" width="4.625" style="1103" customWidth="1"/>
    <col min="8454" max="8465" width="4.125" style="1103" customWidth="1"/>
    <col min="8466" max="8466" width="15.625" style="1103" customWidth="1"/>
    <col min="8467" max="8467" width="4.375" style="1103" customWidth="1"/>
    <col min="8468" max="8468" width="3.375" style="1103" customWidth="1"/>
    <col min="8469" max="8469" width="30" style="1103" customWidth="1"/>
    <col min="8470" max="8470" width="4.625" style="1103" customWidth="1"/>
    <col min="8471" max="8484" width="4.125" style="1103" customWidth="1"/>
    <col min="8485" max="8704" width="9" style="1103"/>
    <col min="8705" max="8705" width="1.625" style="1103" customWidth="1"/>
    <col min="8706" max="8706" width="4.125" style="1103" customWidth="1"/>
    <col min="8707" max="8707" width="3.625" style="1103" customWidth="1"/>
    <col min="8708" max="8708" width="29.875" style="1103" customWidth="1"/>
    <col min="8709" max="8709" width="4.625" style="1103" customWidth="1"/>
    <col min="8710" max="8721" width="4.125" style="1103" customWidth="1"/>
    <col min="8722" max="8722" width="15.625" style="1103" customWidth="1"/>
    <col min="8723" max="8723" width="4.375" style="1103" customWidth="1"/>
    <col min="8724" max="8724" width="3.375" style="1103" customWidth="1"/>
    <col min="8725" max="8725" width="30" style="1103" customWidth="1"/>
    <col min="8726" max="8726" width="4.625" style="1103" customWidth="1"/>
    <col min="8727" max="8740" width="4.125" style="1103" customWidth="1"/>
    <col min="8741" max="8960" width="9" style="1103"/>
    <col min="8961" max="8961" width="1.625" style="1103" customWidth="1"/>
    <col min="8962" max="8962" width="4.125" style="1103" customWidth="1"/>
    <col min="8963" max="8963" width="3.625" style="1103" customWidth="1"/>
    <col min="8964" max="8964" width="29.875" style="1103" customWidth="1"/>
    <col min="8965" max="8965" width="4.625" style="1103" customWidth="1"/>
    <col min="8966" max="8977" width="4.125" style="1103" customWidth="1"/>
    <col min="8978" max="8978" width="15.625" style="1103" customWidth="1"/>
    <col min="8979" max="8979" width="4.375" style="1103" customWidth="1"/>
    <col min="8980" max="8980" width="3.375" style="1103" customWidth="1"/>
    <col min="8981" max="8981" width="30" style="1103" customWidth="1"/>
    <col min="8982" max="8982" width="4.625" style="1103" customWidth="1"/>
    <col min="8983" max="8996" width="4.125" style="1103" customWidth="1"/>
    <col min="8997" max="9216" width="9" style="1103"/>
    <col min="9217" max="9217" width="1.625" style="1103" customWidth="1"/>
    <col min="9218" max="9218" width="4.125" style="1103" customWidth="1"/>
    <col min="9219" max="9219" width="3.625" style="1103" customWidth="1"/>
    <col min="9220" max="9220" width="29.875" style="1103" customWidth="1"/>
    <col min="9221" max="9221" width="4.625" style="1103" customWidth="1"/>
    <col min="9222" max="9233" width="4.125" style="1103" customWidth="1"/>
    <col min="9234" max="9234" width="15.625" style="1103" customWidth="1"/>
    <col min="9235" max="9235" width="4.375" style="1103" customWidth="1"/>
    <col min="9236" max="9236" width="3.375" style="1103" customWidth="1"/>
    <col min="9237" max="9237" width="30" style="1103" customWidth="1"/>
    <col min="9238" max="9238" width="4.625" style="1103" customWidth="1"/>
    <col min="9239" max="9252" width="4.125" style="1103" customWidth="1"/>
    <col min="9253" max="9472" width="9" style="1103"/>
    <col min="9473" max="9473" width="1.625" style="1103" customWidth="1"/>
    <col min="9474" max="9474" width="4.125" style="1103" customWidth="1"/>
    <col min="9475" max="9475" width="3.625" style="1103" customWidth="1"/>
    <col min="9476" max="9476" width="29.875" style="1103" customWidth="1"/>
    <col min="9477" max="9477" width="4.625" style="1103" customWidth="1"/>
    <col min="9478" max="9489" width="4.125" style="1103" customWidth="1"/>
    <col min="9490" max="9490" width="15.625" style="1103" customWidth="1"/>
    <col min="9491" max="9491" width="4.375" style="1103" customWidth="1"/>
    <col min="9492" max="9492" width="3.375" style="1103" customWidth="1"/>
    <col min="9493" max="9493" width="30" style="1103" customWidth="1"/>
    <col min="9494" max="9494" width="4.625" style="1103" customWidth="1"/>
    <col min="9495" max="9508" width="4.125" style="1103" customWidth="1"/>
    <col min="9509" max="9728" width="9" style="1103"/>
    <col min="9729" max="9729" width="1.625" style="1103" customWidth="1"/>
    <col min="9730" max="9730" width="4.125" style="1103" customWidth="1"/>
    <col min="9731" max="9731" width="3.625" style="1103" customWidth="1"/>
    <col min="9732" max="9732" width="29.875" style="1103" customWidth="1"/>
    <col min="9733" max="9733" width="4.625" style="1103" customWidth="1"/>
    <col min="9734" max="9745" width="4.125" style="1103" customWidth="1"/>
    <col min="9746" max="9746" width="15.625" style="1103" customWidth="1"/>
    <col min="9747" max="9747" width="4.375" style="1103" customWidth="1"/>
    <col min="9748" max="9748" width="3.375" style="1103" customWidth="1"/>
    <col min="9749" max="9749" width="30" style="1103" customWidth="1"/>
    <col min="9750" max="9750" width="4.625" style="1103" customWidth="1"/>
    <col min="9751" max="9764" width="4.125" style="1103" customWidth="1"/>
    <col min="9765" max="9984" width="9" style="1103"/>
    <col min="9985" max="9985" width="1.625" style="1103" customWidth="1"/>
    <col min="9986" max="9986" width="4.125" style="1103" customWidth="1"/>
    <col min="9987" max="9987" width="3.625" style="1103" customWidth="1"/>
    <col min="9988" max="9988" width="29.875" style="1103" customWidth="1"/>
    <col min="9989" max="9989" width="4.625" style="1103" customWidth="1"/>
    <col min="9990" max="10001" width="4.125" style="1103" customWidth="1"/>
    <col min="10002" max="10002" width="15.625" style="1103" customWidth="1"/>
    <col min="10003" max="10003" width="4.375" style="1103" customWidth="1"/>
    <col min="10004" max="10004" width="3.375" style="1103" customWidth="1"/>
    <col min="10005" max="10005" width="30" style="1103" customWidth="1"/>
    <col min="10006" max="10006" width="4.625" style="1103" customWidth="1"/>
    <col min="10007" max="10020" width="4.125" style="1103" customWidth="1"/>
    <col min="10021" max="10240" width="9" style="1103"/>
    <col min="10241" max="10241" width="1.625" style="1103" customWidth="1"/>
    <col min="10242" max="10242" width="4.125" style="1103" customWidth="1"/>
    <col min="10243" max="10243" width="3.625" style="1103" customWidth="1"/>
    <col min="10244" max="10244" width="29.875" style="1103" customWidth="1"/>
    <col min="10245" max="10245" width="4.625" style="1103" customWidth="1"/>
    <col min="10246" max="10257" width="4.125" style="1103" customWidth="1"/>
    <col min="10258" max="10258" width="15.625" style="1103" customWidth="1"/>
    <col min="10259" max="10259" width="4.375" style="1103" customWidth="1"/>
    <col min="10260" max="10260" width="3.375" style="1103" customWidth="1"/>
    <col min="10261" max="10261" width="30" style="1103" customWidth="1"/>
    <col min="10262" max="10262" width="4.625" style="1103" customWidth="1"/>
    <col min="10263" max="10276" width="4.125" style="1103" customWidth="1"/>
    <col min="10277" max="10496" width="9" style="1103"/>
    <col min="10497" max="10497" width="1.625" style="1103" customWidth="1"/>
    <col min="10498" max="10498" width="4.125" style="1103" customWidth="1"/>
    <col min="10499" max="10499" width="3.625" style="1103" customWidth="1"/>
    <col min="10500" max="10500" width="29.875" style="1103" customWidth="1"/>
    <col min="10501" max="10501" width="4.625" style="1103" customWidth="1"/>
    <col min="10502" max="10513" width="4.125" style="1103" customWidth="1"/>
    <col min="10514" max="10514" width="15.625" style="1103" customWidth="1"/>
    <col min="10515" max="10515" width="4.375" style="1103" customWidth="1"/>
    <col min="10516" max="10516" width="3.375" style="1103" customWidth="1"/>
    <col min="10517" max="10517" width="30" style="1103" customWidth="1"/>
    <col min="10518" max="10518" width="4.625" style="1103" customWidth="1"/>
    <col min="10519" max="10532" width="4.125" style="1103" customWidth="1"/>
    <col min="10533" max="10752" width="9" style="1103"/>
    <col min="10753" max="10753" width="1.625" style="1103" customWidth="1"/>
    <col min="10754" max="10754" width="4.125" style="1103" customWidth="1"/>
    <col min="10755" max="10755" width="3.625" style="1103" customWidth="1"/>
    <col min="10756" max="10756" width="29.875" style="1103" customWidth="1"/>
    <col min="10757" max="10757" width="4.625" style="1103" customWidth="1"/>
    <col min="10758" max="10769" width="4.125" style="1103" customWidth="1"/>
    <col min="10770" max="10770" width="15.625" style="1103" customWidth="1"/>
    <col min="10771" max="10771" width="4.375" style="1103" customWidth="1"/>
    <col min="10772" max="10772" width="3.375" style="1103" customWidth="1"/>
    <col min="10773" max="10773" width="30" style="1103" customWidth="1"/>
    <col min="10774" max="10774" width="4.625" style="1103" customWidth="1"/>
    <col min="10775" max="10788" width="4.125" style="1103" customWidth="1"/>
    <col min="10789" max="11008" width="9" style="1103"/>
    <col min="11009" max="11009" width="1.625" style="1103" customWidth="1"/>
    <col min="11010" max="11010" width="4.125" style="1103" customWidth="1"/>
    <col min="11011" max="11011" width="3.625" style="1103" customWidth="1"/>
    <col min="11012" max="11012" width="29.875" style="1103" customWidth="1"/>
    <col min="11013" max="11013" width="4.625" style="1103" customWidth="1"/>
    <col min="11014" max="11025" width="4.125" style="1103" customWidth="1"/>
    <col min="11026" max="11026" width="15.625" style="1103" customWidth="1"/>
    <col min="11027" max="11027" width="4.375" style="1103" customWidth="1"/>
    <col min="11028" max="11028" width="3.375" style="1103" customWidth="1"/>
    <col min="11029" max="11029" width="30" style="1103" customWidth="1"/>
    <col min="11030" max="11030" width="4.625" style="1103" customWidth="1"/>
    <col min="11031" max="11044" width="4.125" style="1103" customWidth="1"/>
    <col min="11045" max="11264" width="9" style="1103"/>
    <col min="11265" max="11265" width="1.625" style="1103" customWidth="1"/>
    <col min="11266" max="11266" width="4.125" style="1103" customWidth="1"/>
    <col min="11267" max="11267" width="3.625" style="1103" customWidth="1"/>
    <col min="11268" max="11268" width="29.875" style="1103" customWidth="1"/>
    <col min="11269" max="11269" width="4.625" style="1103" customWidth="1"/>
    <col min="11270" max="11281" width="4.125" style="1103" customWidth="1"/>
    <col min="11282" max="11282" width="15.625" style="1103" customWidth="1"/>
    <col min="11283" max="11283" width="4.375" style="1103" customWidth="1"/>
    <col min="11284" max="11284" width="3.375" style="1103" customWidth="1"/>
    <col min="11285" max="11285" width="30" style="1103" customWidth="1"/>
    <col min="11286" max="11286" width="4.625" style="1103" customWidth="1"/>
    <col min="11287" max="11300" width="4.125" style="1103" customWidth="1"/>
    <col min="11301" max="11520" width="9" style="1103"/>
    <col min="11521" max="11521" width="1.625" style="1103" customWidth="1"/>
    <col min="11522" max="11522" width="4.125" style="1103" customWidth="1"/>
    <col min="11523" max="11523" width="3.625" style="1103" customWidth="1"/>
    <col min="11524" max="11524" width="29.875" style="1103" customWidth="1"/>
    <col min="11525" max="11525" width="4.625" style="1103" customWidth="1"/>
    <col min="11526" max="11537" width="4.125" style="1103" customWidth="1"/>
    <col min="11538" max="11538" width="15.625" style="1103" customWidth="1"/>
    <col min="11539" max="11539" width="4.375" style="1103" customWidth="1"/>
    <col min="11540" max="11540" width="3.375" style="1103" customWidth="1"/>
    <col min="11541" max="11541" width="30" style="1103" customWidth="1"/>
    <col min="11542" max="11542" width="4.625" style="1103" customWidth="1"/>
    <col min="11543" max="11556" width="4.125" style="1103" customWidth="1"/>
    <col min="11557" max="11776" width="9" style="1103"/>
    <col min="11777" max="11777" width="1.625" style="1103" customWidth="1"/>
    <col min="11778" max="11778" width="4.125" style="1103" customWidth="1"/>
    <col min="11779" max="11779" width="3.625" style="1103" customWidth="1"/>
    <col min="11780" max="11780" width="29.875" style="1103" customWidth="1"/>
    <col min="11781" max="11781" width="4.625" style="1103" customWidth="1"/>
    <col min="11782" max="11793" width="4.125" style="1103" customWidth="1"/>
    <col min="11794" max="11794" width="15.625" style="1103" customWidth="1"/>
    <col min="11795" max="11795" width="4.375" style="1103" customWidth="1"/>
    <col min="11796" max="11796" width="3.375" style="1103" customWidth="1"/>
    <col min="11797" max="11797" width="30" style="1103" customWidth="1"/>
    <col min="11798" max="11798" width="4.625" style="1103" customWidth="1"/>
    <col min="11799" max="11812" width="4.125" style="1103" customWidth="1"/>
    <col min="11813" max="12032" width="9" style="1103"/>
    <col min="12033" max="12033" width="1.625" style="1103" customWidth="1"/>
    <col min="12034" max="12034" width="4.125" style="1103" customWidth="1"/>
    <col min="12035" max="12035" width="3.625" style="1103" customWidth="1"/>
    <col min="12036" max="12036" width="29.875" style="1103" customWidth="1"/>
    <col min="12037" max="12037" width="4.625" style="1103" customWidth="1"/>
    <col min="12038" max="12049" width="4.125" style="1103" customWidth="1"/>
    <col min="12050" max="12050" width="15.625" style="1103" customWidth="1"/>
    <col min="12051" max="12051" width="4.375" style="1103" customWidth="1"/>
    <col min="12052" max="12052" width="3.375" style="1103" customWidth="1"/>
    <col min="12053" max="12053" width="30" style="1103" customWidth="1"/>
    <col min="12054" max="12054" width="4.625" style="1103" customWidth="1"/>
    <col min="12055" max="12068" width="4.125" style="1103" customWidth="1"/>
    <col min="12069" max="12288" width="9" style="1103"/>
    <col min="12289" max="12289" width="1.625" style="1103" customWidth="1"/>
    <col min="12290" max="12290" width="4.125" style="1103" customWidth="1"/>
    <col min="12291" max="12291" width="3.625" style="1103" customWidth="1"/>
    <col min="12292" max="12292" width="29.875" style="1103" customWidth="1"/>
    <col min="12293" max="12293" width="4.625" style="1103" customWidth="1"/>
    <col min="12294" max="12305" width="4.125" style="1103" customWidth="1"/>
    <col min="12306" max="12306" width="15.625" style="1103" customWidth="1"/>
    <col min="12307" max="12307" width="4.375" style="1103" customWidth="1"/>
    <col min="12308" max="12308" width="3.375" style="1103" customWidth="1"/>
    <col min="12309" max="12309" width="30" style="1103" customWidth="1"/>
    <col min="12310" max="12310" width="4.625" style="1103" customWidth="1"/>
    <col min="12311" max="12324" width="4.125" style="1103" customWidth="1"/>
    <col min="12325" max="12544" width="9" style="1103"/>
    <col min="12545" max="12545" width="1.625" style="1103" customWidth="1"/>
    <col min="12546" max="12546" width="4.125" style="1103" customWidth="1"/>
    <col min="12547" max="12547" width="3.625" style="1103" customWidth="1"/>
    <col min="12548" max="12548" width="29.875" style="1103" customWidth="1"/>
    <col min="12549" max="12549" width="4.625" style="1103" customWidth="1"/>
    <col min="12550" max="12561" width="4.125" style="1103" customWidth="1"/>
    <col min="12562" max="12562" width="15.625" style="1103" customWidth="1"/>
    <col min="12563" max="12563" width="4.375" style="1103" customWidth="1"/>
    <col min="12564" max="12564" width="3.375" style="1103" customWidth="1"/>
    <col min="12565" max="12565" width="30" style="1103" customWidth="1"/>
    <col min="12566" max="12566" width="4.625" style="1103" customWidth="1"/>
    <col min="12567" max="12580" width="4.125" style="1103" customWidth="1"/>
    <col min="12581" max="12800" width="9" style="1103"/>
    <col min="12801" max="12801" width="1.625" style="1103" customWidth="1"/>
    <col min="12802" max="12802" width="4.125" style="1103" customWidth="1"/>
    <col min="12803" max="12803" width="3.625" style="1103" customWidth="1"/>
    <col min="12804" max="12804" width="29.875" style="1103" customWidth="1"/>
    <col min="12805" max="12805" width="4.625" style="1103" customWidth="1"/>
    <col min="12806" max="12817" width="4.125" style="1103" customWidth="1"/>
    <col min="12818" max="12818" width="15.625" style="1103" customWidth="1"/>
    <col min="12819" max="12819" width="4.375" style="1103" customWidth="1"/>
    <col min="12820" max="12820" width="3.375" style="1103" customWidth="1"/>
    <col min="12821" max="12821" width="30" style="1103" customWidth="1"/>
    <col min="12822" max="12822" width="4.625" style="1103" customWidth="1"/>
    <col min="12823" max="12836" width="4.125" style="1103" customWidth="1"/>
    <col min="12837" max="13056" width="9" style="1103"/>
    <col min="13057" max="13057" width="1.625" style="1103" customWidth="1"/>
    <col min="13058" max="13058" width="4.125" style="1103" customWidth="1"/>
    <col min="13059" max="13059" width="3.625" style="1103" customWidth="1"/>
    <col min="13060" max="13060" width="29.875" style="1103" customWidth="1"/>
    <col min="13061" max="13061" width="4.625" style="1103" customWidth="1"/>
    <col min="13062" max="13073" width="4.125" style="1103" customWidth="1"/>
    <col min="13074" max="13074" width="15.625" style="1103" customWidth="1"/>
    <col min="13075" max="13075" width="4.375" style="1103" customWidth="1"/>
    <col min="13076" max="13076" width="3.375" style="1103" customWidth="1"/>
    <col min="13077" max="13077" width="30" style="1103" customWidth="1"/>
    <col min="13078" max="13078" width="4.625" style="1103" customWidth="1"/>
    <col min="13079" max="13092" width="4.125" style="1103" customWidth="1"/>
    <col min="13093" max="13312" width="9" style="1103"/>
    <col min="13313" max="13313" width="1.625" style="1103" customWidth="1"/>
    <col min="13314" max="13314" width="4.125" style="1103" customWidth="1"/>
    <col min="13315" max="13315" width="3.625" style="1103" customWidth="1"/>
    <col min="13316" max="13316" width="29.875" style="1103" customWidth="1"/>
    <col min="13317" max="13317" width="4.625" style="1103" customWidth="1"/>
    <col min="13318" max="13329" width="4.125" style="1103" customWidth="1"/>
    <col min="13330" max="13330" width="15.625" style="1103" customWidth="1"/>
    <col min="13331" max="13331" width="4.375" style="1103" customWidth="1"/>
    <col min="13332" max="13332" width="3.375" style="1103" customWidth="1"/>
    <col min="13333" max="13333" width="30" style="1103" customWidth="1"/>
    <col min="13334" max="13334" width="4.625" style="1103" customWidth="1"/>
    <col min="13335" max="13348" width="4.125" style="1103" customWidth="1"/>
    <col min="13349" max="13568" width="9" style="1103"/>
    <col min="13569" max="13569" width="1.625" style="1103" customWidth="1"/>
    <col min="13570" max="13570" width="4.125" style="1103" customWidth="1"/>
    <col min="13571" max="13571" width="3.625" style="1103" customWidth="1"/>
    <col min="13572" max="13572" width="29.875" style="1103" customWidth="1"/>
    <col min="13573" max="13573" width="4.625" style="1103" customWidth="1"/>
    <col min="13574" max="13585" width="4.125" style="1103" customWidth="1"/>
    <col min="13586" max="13586" width="15.625" style="1103" customWidth="1"/>
    <col min="13587" max="13587" width="4.375" style="1103" customWidth="1"/>
    <col min="13588" max="13588" width="3.375" style="1103" customWidth="1"/>
    <col min="13589" max="13589" width="30" style="1103" customWidth="1"/>
    <col min="13590" max="13590" width="4.625" style="1103" customWidth="1"/>
    <col min="13591" max="13604" width="4.125" style="1103" customWidth="1"/>
    <col min="13605" max="13824" width="9" style="1103"/>
    <col min="13825" max="13825" width="1.625" style="1103" customWidth="1"/>
    <col min="13826" max="13826" width="4.125" style="1103" customWidth="1"/>
    <col min="13827" max="13827" width="3.625" style="1103" customWidth="1"/>
    <col min="13828" max="13828" width="29.875" style="1103" customWidth="1"/>
    <col min="13829" max="13829" width="4.625" style="1103" customWidth="1"/>
    <col min="13830" max="13841" width="4.125" style="1103" customWidth="1"/>
    <col min="13842" max="13842" width="15.625" style="1103" customWidth="1"/>
    <col min="13843" max="13843" width="4.375" style="1103" customWidth="1"/>
    <col min="13844" max="13844" width="3.375" style="1103" customWidth="1"/>
    <col min="13845" max="13845" width="30" style="1103" customWidth="1"/>
    <col min="13846" max="13846" width="4.625" style="1103" customWidth="1"/>
    <col min="13847" max="13860" width="4.125" style="1103" customWidth="1"/>
    <col min="13861" max="14080" width="9" style="1103"/>
    <col min="14081" max="14081" width="1.625" style="1103" customWidth="1"/>
    <col min="14082" max="14082" width="4.125" style="1103" customWidth="1"/>
    <col min="14083" max="14083" width="3.625" style="1103" customWidth="1"/>
    <col min="14084" max="14084" width="29.875" style="1103" customWidth="1"/>
    <col min="14085" max="14085" width="4.625" style="1103" customWidth="1"/>
    <col min="14086" max="14097" width="4.125" style="1103" customWidth="1"/>
    <col min="14098" max="14098" width="15.625" style="1103" customWidth="1"/>
    <col min="14099" max="14099" width="4.375" style="1103" customWidth="1"/>
    <col min="14100" max="14100" width="3.375" style="1103" customWidth="1"/>
    <col min="14101" max="14101" width="30" style="1103" customWidth="1"/>
    <col min="14102" max="14102" width="4.625" style="1103" customWidth="1"/>
    <col min="14103" max="14116" width="4.125" style="1103" customWidth="1"/>
    <col min="14117" max="14336" width="9" style="1103"/>
    <col min="14337" max="14337" width="1.625" style="1103" customWidth="1"/>
    <col min="14338" max="14338" width="4.125" style="1103" customWidth="1"/>
    <col min="14339" max="14339" width="3.625" style="1103" customWidth="1"/>
    <col min="14340" max="14340" width="29.875" style="1103" customWidth="1"/>
    <col min="14341" max="14341" width="4.625" style="1103" customWidth="1"/>
    <col min="14342" max="14353" width="4.125" style="1103" customWidth="1"/>
    <col min="14354" max="14354" width="15.625" style="1103" customWidth="1"/>
    <col min="14355" max="14355" width="4.375" style="1103" customWidth="1"/>
    <col min="14356" max="14356" width="3.375" style="1103" customWidth="1"/>
    <col min="14357" max="14357" width="30" style="1103" customWidth="1"/>
    <col min="14358" max="14358" width="4.625" style="1103" customWidth="1"/>
    <col min="14359" max="14372" width="4.125" style="1103" customWidth="1"/>
    <col min="14373" max="14592" width="9" style="1103"/>
    <col min="14593" max="14593" width="1.625" style="1103" customWidth="1"/>
    <col min="14594" max="14594" width="4.125" style="1103" customWidth="1"/>
    <col min="14595" max="14595" width="3.625" style="1103" customWidth="1"/>
    <col min="14596" max="14596" width="29.875" style="1103" customWidth="1"/>
    <col min="14597" max="14597" width="4.625" style="1103" customWidth="1"/>
    <col min="14598" max="14609" width="4.125" style="1103" customWidth="1"/>
    <col min="14610" max="14610" width="15.625" style="1103" customWidth="1"/>
    <col min="14611" max="14611" width="4.375" style="1103" customWidth="1"/>
    <col min="14612" max="14612" width="3.375" style="1103" customWidth="1"/>
    <col min="14613" max="14613" width="30" style="1103" customWidth="1"/>
    <col min="14614" max="14614" width="4.625" style="1103" customWidth="1"/>
    <col min="14615" max="14628" width="4.125" style="1103" customWidth="1"/>
    <col min="14629" max="14848" width="9" style="1103"/>
    <col min="14849" max="14849" width="1.625" style="1103" customWidth="1"/>
    <col min="14850" max="14850" width="4.125" style="1103" customWidth="1"/>
    <col min="14851" max="14851" width="3.625" style="1103" customWidth="1"/>
    <col min="14852" max="14852" width="29.875" style="1103" customWidth="1"/>
    <col min="14853" max="14853" width="4.625" style="1103" customWidth="1"/>
    <col min="14854" max="14865" width="4.125" style="1103" customWidth="1"/>
    <col min="14866" max="14866" width="15.625" style="1103" customWidth="1"/>
    <col min="14867" max="14867" width="4.375" style="1103" customWidth="1"/>
    <col min="14868" max="14868" width="3.375" style="1103" customWidth="1"/>
    <col min="14869" max="14869" width="30" style="1103" customWidth="1"/>
    <col min="14870" max="14870" width="4.625" style="1103" customWidth="1"/>
    <col min="14871" max="14884" width="4.125" style="1103" customWidth="1"/>
    <col min="14885" max="15104" width="9" style="1103"/>
    <col min="15105" max="15105" width="1.625" style="1103" customWidth="1"/>
    <col min="15106" max="15106" width="4.125" style="1103" customWidth="1"/>
    <col min="15107" max="15107" width="3.625" style="1103" customWidth="1"/>
    <col min="15108" max="15108" width="29.875" style="1103" customWidth="1"/>
    <col min="15109" max="15109" width="4.625" style="1103" customWidth="1"/>
    <col min="15110" max="15121" width="4.125" style="1103" customWidth="1"/>
    <col min="15122" max="15122" width="15.625" style="1103" customWidth="1"/>
    <col min="15123" max="15123" width="4.375" style="1103" customWidth="1"/>
    <col min="15124" max="15124" width="3.375" style="1103" customWidth="1"/>
    <col min="15125" max="15125" width="30" style="1103" customWidth="1"/>
    <col min="15126" max="15126" width="4.625" style="1103" customWidth="1"/>
    <col min="15127" max="15140" width="4.125" style="1103" customWidth="1"/>
    <col min="15141" max="15360" width="9" style="1103"/>
    <col min="15361" max="15361" width="1.625" style="1103" customWidth="1"/>
    <col min="15362" max="15362" width="4.125" style="1103" customWidth="1"/>
    <col min="15363" max="15363" width="3.625" style="1103" customWidth="1"/>
    <col min="15364" max="15364" width="29.875" style="1103" customWidth="1"/>
    <col min="15365" max="15365" width="4.625" style="1103" customWidth="1"/>
    <col min="15366" max="15377" width="4.125" style="1103" customWidth="1"/>
    <col min="15378" max="15378" width="15.625" style="1103" customWidth="1"/>
    <col min="15379" max="15379" width="4.375" style="1103" customWidth="1"/>
    <col min="15380" max="15380" width="3.375" style="1103" customWidth="1"/>
    <col min="15381" max="15381" width="30" style="1103" customWidth="1"/>
    <col min="15382" max="15382" width="4.625" style="1103" customWidth="1"/>
    <col min="15383" max="15396" width="4.125" style="1103" customWidth="1"/>
    <col min="15397" max="15616" width="9" style="1103"/>
    <col min="15617" max="15617" width="1.625" style="1103" customWidth="1"/>
    <col min="15618" max="15618" width="4.125" style="1103" customWidth="1"/>
    <col min="15619" max="15619" width="3.625" style="1103" customWidth="1"/>
    <col min="15620" max="15620" width="29.875" style="1103" customWidth="1"/>
    <col min="15621" max="15621" width="4.625" style="1103" customWidth="1"/>
    <col min="15622" max="15633" width="4.125" style="1103" customWidth="1"/>
    <col min="15634" max="15634" width="15.625" style="1103" customWidth="1"/>
    <col min="15635" max="15635" width="4.375" style="1103" customWidth="1"/>
    <col min="15636" max="15636" width="3.375" style="1103" customWidth="1"/>
    <col min="15637" max="15637" width="30" style="1103" customWidth="1"/>
    <col min="15638" max="15638" width="4.625" style="1103" customWidth="1"/>
    <col min="15639" max="15652" width="4.125" style="1103" customWidth="1"/>
    <col min="15653" max="15872" width="9" style="1103"/>
    <col min="15873" max="15873" width="1.625" style="1103" customWidth="1"/>
    <col min="15874" max="15874" width="4.125" style="1103" customWidth="1"/>
    <col min="15875" max="15875" width="3.625" style="1103" customWidth="1"/>
    <col min="15876" max="15876" width="29.875" style="1103" customWidth="1"/>
    <col min="15877" max="15877" width="4.625" style="1103" customWidth="1"/>
    <col min="15878" max="15889" width="4.125" style="1103" customWidth="1"/>
    <col min="15890" max="15890" width="15.625" style="1103" customWidth="1"/>
    <col min="15891" max="15891" width="4.375" style="1103" customWidth="1"/>
    <col min="15892" max="15892" width="3.375" style="1103" customWidth="1"/>
    <col min="15893" max="15893" width="30" style="1103" customWidth="1"/>
    <col min="15894" max="15894" width="4.625" style="1103" customWidth="1"/>
    <col min="15895" max="15908" width="4.125" style="1103" customWidth="1"/>
    <col min="15909" max="16128" width="9" style="1103"/>
    <col min="16129" max="16129" width="1.625" style="1103" customWidth="1"/>
    <col min="16130" max="16130" width="4.125" style="1103" customWidth="1"/>
    <col min="16131" max="16131" width="3.625" style="1103" customWidth="1"/>
    <col min="16132" max="16132" width="29.875" style="1103" customWidth="1"/>
    <col min="16133" max="16133" width="4.625" style="1103" customWidth="1"/>
    <col min="16134" max="16145" width="4.125" style="1103" customWidth="1"/>
    <col min="16146" max="16146" width="15.625" style="1103" customWidth="1"/>
    <col min="16147" max="16147" width="4.375" style="1103" customWidth="1"/>
    <col min="16148" max="16148" width="3.375" style="1103" customWidth="1"/>
    <col min="16149" max="16149" width="30" style="1103" customWidth="1"/>
    <col min="16150" max="16150" width="4.625" style="1103" customWidth="1"/>
    <col min="16151" max="16164" width="4.125" style="1103" customWidth="1"/>
    <col min="16165" max="16384" width="9" style="1103"/>
  </cols>
  <sheetData>
    <row r="1" spans="2:34" ht="24" customHeight="1">
      <c r="B1" s="1101" t="s">
        <v>378</v>
      </c>
      <c r="C1" s="1102"/>
      <c r="F1" s="1104"/>
      <c r="G1" s="1105" t="s">
        <v>101</v>
      </c>
      <c r="H1" s="1105"/>
      <c r="I1" s="1105"/>
      <c r="J1" s="1105"/>
      <c r="K1" s="1105"/>
      <c r="L1" s="1105"/>
      <c r="M1" s="1104"/>
      <c r="N1" s="1104"/>
      <c r="O1" s="1104"/>
      <c r="P1" s="1104"/>
      <c r="Q1" s="1104"/>
      <c r="R1" s="1104"/>
      <c r="W1" s="1104"/>
      <c r="X1" s="1104"/>
      <c r="Y1" s="1104"/>
      <c r="Z1" s="1104"/>
      <c r="AA1" s="1104"/>
      <c r="AB1" s="1104"/>
      <c r="AC1" s="1104"/>
      <c r="AD1" s="1104"/>
      <c r="AE1" s="1104"/>
      <c r="AF1" s="1104"/>
      <c r="AG1" s="1104"/>
      <c r="AH1" s="1104"/>
    </row>
    <row r="2" spans="2:34" ht="15" customHeight="1">
      <c r="B2" s="1106"/>
      <c r="C2" s="1107"/>
      <c r="D2" s="1108" t="s">
        <v>379</v>
      </c>
      <c r="E2" s="1109" t="s">
        <v>133</v>
      </c>
      <c r="F2" s="1110" t="s">
        <v>277</v>
      </c>
      <c r="G2" s="1111" t="s">
        <v>278</v>
      </c>
      <c r="H2" s="1111" t="s">
        <v>279</v>
      </c>
      <c r="I2" s="1111" t="s">
        <v>280</v>
      </c>
      <c r="J2" s="1111" t="s">
        <v>281</v>
      </c>
      <c r="K2" s="1111" t="s">
        <v>282</v>
      </c>
      <c r="L2" s="1111" t="s">
        <v>283</v>
      </c>
      <c r="M2" s="1111" t="s">
        <v>284</v>
      </c>
      <c r="N2" s="1111" t="s">
        <v>285</v>
      </c>
      <c r="O2" s="1111" t="s">
        <v>286</v>
      </c>
      <c r="P2" s="1111" t="s">
        <v>287</v>
      </c>
      <c r="Q2" s="1112" t="s">
        <v>288</v>
      </c>
      <c r="R2" s="1104"/>
      <c r="S2" s="1106"/>
      <c r="T2" s="1107"/>
      <c r="U2" s="1108" t="s">
        <v>379</v>
      </c>
      <c r="V2" s="1109" t="s">
        <v>133</v>
      </c>
      <c r="W2" s="1113" t="s">
        <v>277</v>
      </c>
      <c r="X2" s="1114" t="s">
        <v>278</v>
      </c>
      <c r="Y2" s="1114" t="s">
        <v>279</v>
      </c>
      <c r="Z2" s="1114" t="s">
        <v>280</v>
      </c>
      <c r="AA2" s="1114" t="s">
        <v>281</v>
      </c>
      <c r="AB2" s="1114" t="s">
        <v>282</v>
      </c>
      <c r="AC2" s="1114" t="s">
        <v>283</v>
      </c>
      <c r="AD2" s="1114" t="s">
        <v>284</v>
      </c>
      <c r="AE2" s="1114" t="s">
        <v>285</v>
      </c>
      <c r="AF2" s="1114" t="s">
        <v>286</v>
      </c>
      <c r="AG2" s="1114" t="s">
        <v>287</v>
      </c>
      <c r="AH2" s="1115" t="s">
        <v>288</v>
      </c>
    </row>
    <row r="3" spans="2:34" ht="15" customHeight="1">
      <c r="B3" s="1116" t="s">
        <v>380</v>
      </c>
      <c r="C3" s="1117"/>
      <c r="D3" s="1118"/>
      <c r="E3" s="1119"/>
      <c r="F3" s="1120"/>
      <c r="G3" s="1121"/>
      <c r="H3" s="1121"/>
      <c r="I3" s="1121"/>
      <c r="J3" s="1121"/>
      <c r="K3" s="1121"/>
      <c r="L3" s="1121"/>
      <c r="M3" s="1121"/>
      <c r="N3" s="1121"/>
      <c r="O3" s="1121"/>
      <c r="P3" s="1121"/>
      <c r="Q3" s="1122"/>
      <c r="R3" s="1104"/>
      <c r="S3" s="1116" t="s">
        <v>380</v>
      </c>
      <c r="T3" s="1117"/>
      <c r="U3" s="1118"/>
      <c r="V3" s="1123"/>
      <c r="W3" s="1124"/>
      <c r="X3" s="1125"/>
      <c r="Y3" s="1125"/>
      <c r="Z3" s="1125"/>
      <c r="AA3" s="1125"/>
      <c r="AB3" s="1125"/>
      <c r="AC3" s="1125"/>
      <c r="AD3" s="1125"/>
      <c r="AE3" s="1125"/>
      <c r="AF3" s="1125"/>
      <c r="AG3" s="1125"/>
      <c r="AH3" s="1126"/>
    </row>
    <row r="4" spans="2:34" ht="15" customHeight="1">
      <c r="B4" s="1127" t="s">
        <v>381</v>
      </c>
      <c r="C4" s="1128"/>
      <c r="D4" s="1129"/>
      <c r="E4" s="1130">
        <f>SUM(F4:Q5)</f>
        <v>297</v>
      </c>
      <c r="F4" s="1131">
        <f t="shared" ref="F4:Q4" si="0">SUM(F6,F16,F23,W4,W11,W16,W23,W29,W31,W32)</f>
        <v>31</v>
      </c>
      <c r="G4" s="1132">
        <f t="shared" si="0"/>
        <v>52</v>
      </c>
      <c r="H4" s="1132">
        <f t="shared" si="0"/>
        <v>27</v>
      </c>
      <c r="I4" s="1132">
        <f t="shared" si="0"/>
        <v>15</v>
      </c>
      <c r="J4" s="1132">
        <f t="shared" si="0"/>
        <v>16</v>
      </c>
      <c r="K4" s="1132">
        <f t="shared" si="0"/>
        <v>16</v>
      </c>
      <c r="L4" s="1133">
        <f t="shared" si="0"/>
        <v>27</v>
      </c>
      <c r="M4" s="1133">
        <f>SUM(M6,M16,M23,AD4,AD11,AD16,AD23,AD29,AD31,AD32)</f>
        <v>17</v>
      </c>
      <c r="N4" s="1132">
        <f t="shared" si="0"/>
        <v>24</v>
      </c>
      <c r="O4" s="1132">
        <f t="shared" si="0"/>
        <v>32</v>
      </c>
      <c r="P4" s="1132">
        <f t="shared" si="0"/>
        <v>15</v>
      </c>
      <c r="Q4" s="1134">
        <f t="shared" si="0"/>
        <v>25</v>
      </c>
      <c r="S4" s="1135">
        <v>4</v>
      </c>
      <c r="T4" s="1136" t="s">
        <v>382</v>
      </c>
      <c r="U4" s="1137"/>
      <c r="V4" s="1130">
        <f>SUM(W4:AH5)</f>
        <v>128</v>
      </c>
      <c r="W4" s="1138">
        <f t="shared" ref="W4:AH4" si="1">SUM(W6:W10)</f>
        <v>10</v>
      </c>
      <c r="X4" s="1139">
        <f t="shared" si="1"/>
        <v>22</v>
      </c>
      <c r="Y4" s="1139">
        <f t="shared" si="1"/>
        <v>14</v>
      </c>
      <c r="Z4" s="1139">
        <f t="shared" si="1"/>
        <v>7</v>
      </c>
      <c r="AA4" s="1139">
        <f t="shared" si="1"/>
        <v>5</v>
      </c>
      <c r="AB4" s="1139">
        <f t="shared" si="1"/>
        <v>9</v>
      </c>
      <c r="AC4" s="1139">
        <f t="shared" si="1"/>
        <v>11</v>
      </c>
      <c r="AD4" s="1139">
        <f t="shared" si="1"/>
        <v>9</v>
      </c>
      <c r="AE4" s="1139">
        <f t="shared" si="1"/>
        <v>9</v>
      </c>
      <c r="AF4" s="1139">
        <f t="shared" si="1"/>
        <v>17</v>
      </c>
      <c r="AG4" s="1139">
        <f t="shared" si="1"/>
        <v>6</v>
      </c>
      <c r="AH4" s="1140">
        <f t="shared" si="1"/>
        <v>9</v>
      </c>
    </row>
    <row r="5" spans="2:34" ht="15" customHeight="1" thickBot="1">
      <c r="B5" s="1141"/>
      <c r="C5" s="1142"/>
      <c r="D5" s="1143"/>
      <c r="E5" s="1144"/>
      <c r="F5" s="1145"/>
      <c r="G5" s="1146"/>
      <c r="H5" s="1146"/>
      <c r="I5" s="1146"/>
      <c r="J5" s="1146"/>
      <c r="K5" s="1146"/>
      <c r="L5" s="1147"/>
      <c r="M5" s="1147"/>
      <c r="N5" s="1146"/>
      <c r="O5" s="1146"/>
      <c r="P5" s="1146"/>
      <c r="Q5" s="1148"/>
      <c r="S5" s="1149"/>
      <c r="T5" s="1150"/>
      <c r="U5" s="1151"/>
      <c r="V5" s="1144"/>
      <c r="W5" s="1152"/>
      <c r="X5" s="1153"/>
      <c r="Y5" s="1153"/>
      <c r="Z5" s="1153"/>
      <c r="AA5" s="1153"/>
      <c r="AB5" s="1153"/>
      <c r="AC5" s="1153"/>
      <c r="AD5" s="1153"/>
      <c r="AE5" s="1153"/>
      <c r="AF5" s="1153"/>
      <c r="AG5" s="1153"/>
      <c r="AH5" s="1154"/>
    </row>
    <row r="6" spans="2:34" ht="24" customHeight="1" thickTop="1">
      <c r="B6" s="1155">
        <v>1</v>
      </c>
      <c r="C6" s="1156" t="s">
        <v>383</v>
      </c>
      <c r="D6" s="1157"/>
      <c r="E6" s="1158">
        <f>SUM(E7:E15)</f>
        <v>48</v>
      </c>
      <c r="F6" s="1159">
        <f t="shared" ref="F6:Q6" si="2">SUM(F7:F15)</f>
        <v>7</v>
      </c>
      <c r="G6" s="1160">
        <f t="shared" si="2"/>
        <v>8</v>
      </c>
      <c r="H6" s="1160">
        <f t="shared" si="2"/>
        <v>4</v>
      </c>
      <c r="I6" s="1160">
        <f t="shared" si="2"/>
        <v>2</v>
      </c>
      <c r="J6" s="1160">
        <f t="shared" si="2"/>
        <v>3</v>
      </c>
      <c r="K6" s="1160">
        <f t="shared" si="2"/>
        <v>3</v>
      </c>
      <c r="L6" s="1160">
        <f t="shared" si="2"/>
        <v>6</v>
      </c>
      <c r="M6" s="1160">
        <f t="shared" si="2"/>
        <v>2</v>
      </c>
      <c r="N6" s="1160">
        <f t="shared" si="2"/>
        <v>4</v>
      </c>
      <c r="O6" s="1160">
        <f t="shared" si="2"/>
        <v>4</v>
      </c>
      <c r="P6" s="1160">
        <f t="shared" si="2"/>
        <v>3</v>
      </c>
      <c r="Q6" s="1161">
        <f t="shared" si="2"/>
        <v>2</v>
      </c>
      <c r="S6" s="1162"/>
      <c r="T6" s="1163">
        <v>1</v>
      </c>
      <c r="U6" s="1164" t="s">
        <v>384</v>
      </c>
      <c r="V6" s="1165">
        <f t="shared" ref="V6:V32" si="3">SUM(W6:AH6)</f>
        <v>51</v>
      </c>
      <c r="W6" s="1166">
        <v>1</v>
      </c>
      <c r="X6" s="1167">
        <v>8</v>
      </c>
      <c r="Y6" s="1167">
        <v>7</v>
      </c>
      <c r="Z6" s="1167">
        <v>5</v>
      </c>
      <c r="AA6" s="1167">
        <v>1</v>
      </c>
      <c r="AB6" s="1167">
        <v>2</v>
      </c>
      <c r="AC6" s="1167">
        <v>3</v>
      </c>
      <c r="AD6" s="1167">
        <v>4</v>
      </c>
      <c r="AE6" s="1167">
        <v>3</v>
      </c>
      <c r="AF6" s="1167">
        <v>10</v>
      </c>
      <c r="AG6" s="1167">
        <v>3</v>
      </c>
      <c r="AH6" s="1168">
        <v>4</v>
      </c>
    </row>
    <row r="7" spans="2:34" ht="24" customHeight="1">
      <c r="B7" s="1169"/>
      <c r="C7" s="1163">
        <v>1</v>
      </c>
      <c r="D7" s="1170" t="s">
        <v>385</v>
      </c>
      <c r="E7" s="1171">
        <f t="shared" ref="E7:E29" si="4">SUM(F7:Q7)</f>
        <v>8</v>
      </c>
      <c r="F7" s="1172">
        <v>1</v>
      </c>
      <c r="G7" s="1173">
        <v>4</v>
      </c>
      <c r="H7" s="1173">
        <v>0</v>
      </c>
      <c r="I7" s="1173">
        <v>0</v>
      </c>
      <c r="J7" s="1173">
        <v>0</v>
      </c>
      <c r="K7" s="1173">
        <v>1</v>
      </c>
      <c r="L7" s="1173">
        <v>1</v>
      </c>
      <c r="M7" s="1173">
        <v>0</v>
      </c>
      <c r="N7" s="1173">
        <v>0</v>
      </c>
      <c r="O7" s="1173">
        <v>0</v>
      </c>
      <c r="P7" s="1173">
        <v>0</v>
      </c>
      <c r="Q7" s="1174">
        <v>1</v>
      </c>
      <c r="S7" s="1162"/>
      <c r="T7" s="1175">
        <v>2</v>
      </c>
      <c r="U7" s="1176" t="s">
        <v>386</v>
      </c>
      <c r="V7" s="1171">
        <f t="shared" si="3"/>
        <v>52</v>
      </c>
      <c r="W7" s="1177">
        <v>6</v>
      </c>
      <c r="X7" s="1178">
        <v>7</v>
      </c>
      <c r="Y7" s="1178">
        <v>3</v>
      </c>
      <c r="Z7" s="1178">
        <v>0</v>
      </c>
      <c r="AA7" s="1178">
        <v>3</v>
      </c>
      <c r="AB7" s="1178">
        <v>7</v>
      </c>
      <c r="AC7" s="1178">
        <v>7</v>
      </c>
      <c r="AD7" s="1178">
        <v>3</v>
      </c>
      <c r="AE7" s="1178">
        <v>4</v>
      </c>
      <c r="AF7" s="1178">
        <v>6</v>
      </c>
      <c r="AG7" s="1178">
        <v>3</v>
      </c>
      <c r="AH7" s="1179">
        <v>3</v>
      </c>
    </row>
    <row r="8" spans="2:34" ht="24" customHeight="1">
      <c r="B8" s="1169"/>
      <c r="C8" s="1180">
        <v>2</v>
      </c>
      <c r="D8" s="1176" t="s">
        <v>387</v>
      </c>
      <c r="E8" s="1171">
        <f t="shared" si="4"/>
        <v>3</v>
      </c>
      <c r="F8" s="1172">
        <v>0</v>
      </c>
      <c r="G8" s="1173">
        <v>0</v>
      </c>
      <c r="H8" s="1173">
        <v>0</v>
      </c>
      <c r="I8" s="1173">
        <v>1</v>
      </c>
      <c r="J8" s="1173">
        <v>1</v>
      </c>
      <c r="K8" s="1173">
        <v>0</v>
      </c>
      <c r="L8" s="1173">
        <v>0</v>
      </c>
      <c r="M8" s="1173">
        <v>0</v>
      </c>
      <c r="N8" s="1173">
        <v>1</v>
      </c>
      <c r="O8" s="1173">
        <v>0</v>
      </c>
      <c r="P8" s="1173">
        <v>0</v>
      </c>
      <c r="Q8" s="1174">
        <v>0</v>
      </c>
      <c r="S8" s="1162"/>
      <c r="T8" s="1175">
        <v>3</v>
      </c>
      <c r="U8" s="1176" t="s">
        <v>388</v>
      </c>
      <c r="V8" s="1171">
        <f t="shared" si="3"/>
        <v>20</v>
      </c>
      <c r="W8" s="1177">
        <v>3</v>
      </c>
      <c r="X8" s="1178">
        <v>6</v>
      </c>
      <c r="Y8" s="1178">
        <v>4</v>
      </c>
      <c r="Z8" s="1178">
        <v>2</v>
      </c>
      <c r="AA8" s="1178">
        <v>0</v>
      </c>
      <c r="AB8" s="1178">
        <v>0</v>
      </c>
      <c r="AC8" s="1178">
        <v>0</v>
      </c>
      <c r="AD8" s="1178">
        <v>1</v>
      </c>
      <c r="AE8" s="1178">
        <v>2</v>
      </c>
      <c r="AF8" s="1178">
        <v>0</v>
      </c>
      <c r="AG8" s="1178">
        <v>0</v>
      </c>
      <c r="AH8" s="1179">
        <v>2</v>
      </c>
    </row>
    <row r="9" spans="2:34" ht="24" customHeight="1">
      <c r="B9" s="1169"/>
      <c r="C9" s="1181">
        <v>3</v>
      </c>
      <c r="D9" s="1182" t="s">
        <v>389</v>
      </c>
      <c r="E9" s="1171">
        <f t="shared" si="4"/>
        <v>3</v>
      </c>
      <c r="F9" s="1172">
        <v>1</v>
      </c>
      <c r="G9" s="1173">
        <v>0</v>
      </c>
      <c r="H9" s="1173">
        <v>0</v>
      </c>
      <c r="I9" s="1173">
        <v>0</v>
      </c>
      <c r="J9" s="1173">
        <v>0</v>
      </c>
      <c r="K9" s="1173">
        <v>0</v>
      </c>
      <c r="L9" s="1173">
        <v>1</v>
      </c>
      <c r="M9" s="1173">
        <v>0</v>
      </c>
      <c r="N9" s="1173">
        <v>1</v>
      </c>
      <c r="O9" s="1173">
        <v>0</v>
      </c>
      <c r="P9" s="1173">
        <v>0</v>
      </c>
      <c r="Q9" s="1174">
        <v>0</v>
      </c>
      <c r="S9" s="1162"/>
      <c r="T9" s="1180">
        <v>4</v>
      </c>
      <c r="U9" s="1176" t="s">
        <v>390</v>
      </c>
      <c r="V9" s="1171">
        <f t="shared" si="3"/>
        <v>5</v>
      </c>
      <c r="W9" s="1177">
        <v>0</v>
      </c>
      <c r="X9" s="1178">
        <v>1</v>
      </c>
      <c r="Y9" s="1178">
        <v>0</v>
      </c>
      <c r="Z9" s="1178">
        <v>0</v>
      </c>
      <c r="AA9" s="1178">
        <v>1</v>
      </c>
      <c r="AB9" s="1178">
        <v>0</v>
      </c>
      <c r="AC9" s="1178">
        <v>1</v>
      </c>
      <c r="AD9" s="1178">
        <v>1</v>
      </c>
      <c r="AE9" s="1178">
        <v>0</v>
      </c>
      <c r="AF9" s="1178">
        <v>1</v>
      </c>
      <c r="AG9" s="1178">
        <v>0</v>
      </c>
      <c r="AH9" s="1179">
        <v>0</v>
      </c>
    </row>
    <row r="10" spans="2:34" ht="24" customHeight="1">
      <c r="B10" s="1169"/>
      <c r="C10" s="1183">
        <v>4</v>
      </c>
      <c r="D10" s="1184" t="s">
        <v>391</v>
      </c>
      <c r="E10" s="1185">
        <f t="shared" si="4"/>
        <v>8</v>
      </c>
      <c r="F10" s="1186">
        <v>0</v>
      </c>
      <c r="G10" s="1187">
        <v>1</v>
      </c>
      <c r="H10" s="1187">
        <v>1</v>
      </c>
      <c r="I10" s="1187">
        <v>1</v>
      </c>
      <c r="J10" s="1173">
        <v>0</v>
      </c>
      <c r="K10" s="1173">
        <v>0</v>
      </c>
      <c r="L10" s="1173">
        <v>3</v>
      </c>
      <c r="M10" s="1173">
        <v>0</v>
      </c>
      <c r="N10" s="1173">
        <v>1</v>
      </c>
      <c r="O10" s="1173">
        <v>1</v>
      </c>
      <c r="P10" s="1173">
        <v>0</v>
      </c>
      <c r="Q10" s="1174">
        <v>0</v>
      </c>
      <c r="S10" s="1188"/>
      <c r="T10" s="1175">
        <v>9</v>
      </c>
      <c r="U10" s="1176" t="s">
        <v>22</v>
      </c>
      <c r="V10" s="1171">
        <f t="shared" si="3"/>
        <v>0</v>
      </c>
      <c r="W10" s="1177">
        <v>0</v>
      </c>
      <c r="X10" s="1178">
        <v>0</v>
      </c>
      <c r="Y10" s="1178">
        <v>0</v>
      </c>
      <c r="Z10" s="1178">
        <v>0</v>
      </c>
      <c r="AA10" s="1178">
        <v>0</v>
      </c>
      <c r="AB10" s="1178">
        <v>0</v>
      </c>
      <c r="AC10" s="1178">
        <v>0</v>
      </c>
      <c r="AD10" s="1178">
        <v>0</v>
      </c>
      <c r="AE10" s="1178">
        <v>0</v>
      </c>
      <c r="AF10" s="1178">
        <v>0</v>
      </c>
      <c r="AG10" s="1178">
        <v>0</v>
      </c>
      <c r="AH10" s="1179">
        <v>0</v>
      </c>
    </row>
    <row r="11" spans="2:34" ht="24" customHeight="1">
      <c r="B11" s="1169"/>
      <c r="C11" s="1183">
        <v>5</v>
      </c>
      <c r="D11" s="1184" t="s">
        <v>392</v>
      </c>
      <c r="E11" s="1185">
        <f t="shared" si="4"/>
        <v>13</v>
      </c>
      <c r="F11" s="1186">
        <v>3</v>
      </c>
      <c r="G11" s="1187">
        <v>2</v>
      </c>
      <c r="H11" s="1187">
        <v>1</v>
      </c>
      <c r="I11" s="1187">
        <v>0</v>
      </c>
      <c r="J11" s="1173">
        <v>2</v>
      </c>
      <c r="K11" s="1173">
        <v>0</v>
      </c>
      <c r="L11" s="1173">
        <v>1</v>
      </c>
      <c r="M11" s="1173">
        <v>1</v>
      </c>
      <c r="N11" s="1173">
        <v>0</v>
      </c>
      <c r="O11" s="1173">
        <v>1</v>
      </c>
      <c r="P11" s="1173">
        <v>2</v>
      </c>
      <c r="Q11" s="1174">
        <v>0</v>
      </c>
      <c r="S11" s="1169">
        <v>5</v>
      </c>
      <c r="T11" s="1189" t="s">
        <v>393</v>
      </c>
      <c r="U11" s="1190"/>
      <c r="V11" s="1191">
        <f t="shared" si="3"/>
        <v>9</v>
      </c>
      <c r="W11" s="1192">
        <f t="shared" ref="W11:AH11" si="5">SUM(W12:W15)</f>
        <v>2</v>
      </c>
      <c r="X11" s="1193">
        <f t="shared" si="5"/>
        <v>1</v>
      </c>
      <c r="Y11" s="1193">
        <f t="shared" si="5"/>
        <v>1</v>
      </c>
      <c r="Z11" s="1193">
        <f t="shared" si="5"/>
        <v>1</v>
      </c>
      <c r="AA11" s="1193">
        <f t="shared" si="5"/>
        <v>0</v>
      </c>
      <c r="AB11" s="1193">
        <f t="shared" si="5"/>
        <v>1</v>
      </c>
      <c r="AC11" s="1193">
        <f t="shared" si="5"/>
        <v>0</v>
      </c>
      <c r="AD11" s="1193">
        <f t="shared" si="5"/>
        <v>0</v>
      </c>
      <c r="AE11" s="1193">
        <f t="shared" si="5"/>
        <v>0</v>
      </c>
      <c r="AF11" s="1193">
        <f t="shared" si="5"/>
        <v>2</v>
      </c>
      <c r="AG11" s="1193">
        <f t="shared" si="5"/>
        <v>1</v>
      </c>
      <c r="AH11" s="1194">
        <f t="shared" si="5"/>
        <v>0</v>
      </c>
    </row>
    <row r="12" spans="2:34" ht="24" customHeight="1">
      <c r="B12" s="1169"/>
      <c r="C12" s="1195">
        <v>6</v>
      </c>
      <c r="D12" s="1170" t="s">
        <v>394</v>
      </c>
      <c r="E12" s="1185">
        <f t="shared" si="4"/>
        <v>11</v>
      </c>
      <c r="F12" s="1186">
        <v>2</v>
      </c>
      <c r="G12" s="1187">
        <v>1</v>
      </c>
      <c r="H12" s="1187">
        <v>1</v>
      </c>
      <c r="I12" s="1187">
        <v>0</v>
      </c>
      <c r="J12" s="1173">
        <v>0</v>
      </c>
      <c r="K12" s="1173">
        <v>2</v>
      </c>
      <c r="L12" s="1173">
        <v>0</v>
      </c>
      <c r="M12" s="1173">
        <v>1</v>
      </c>
      <c r="N12" s="1173">
        <v>0</v>
      </c>
      <c r="O12" s="1173">
        <v>2</v>
      </c>
      <c r="P12" s="1173">
        <v>1</v>
      </c>
      <c r="Q12" s="1174">
        <v>1</v>
      </c>
      <c r="S12" s="1162"/>
      <c r="T12" s="1195">
        <v>1</v>
      </c>
      <c r="U12" s="1170" t="s">
        <v>395</v>
      </c>
      <c r="V12" s="1185">
        <f>SUM(W12:AH12)</f>
        <v>8</v>
      </c>
      <c r="W12" s="1186">
        <v>2</v>
      </c>
      <c r="X12" s="1187">
        <v>0</v>
      </c>
      <c r="Y12" s="1187">
        <v>1</v>
      </c>
      <c r="Z12" s="1187">
        <v>1</v>
      </c>
      <c r="AA12" s="1187">
        <v>0</v>
      </c>
      <c r="AB12" s="1187">
        <v>1</v>
      </c>
      <c r="AC12" s="1187">
        <v>0</v>
      </c>
      <c r="AD12" s="1187">
        <v>0</v>
      </c>
      <c r="AE12" s="1187">
        <v>0</v>
      </c>
      <c r="AF12" s="1187">
        <v>2</v>
      </c>
      <c r="AG12" s="1187">
        <v>1</v>
      </c>
      <c r="AH12" s="1196">
        <v>0</v>
      </c>
    </row>
    <row r="13" spans="2:34" ht="24" customHeight="1">
      <c r="B13" s="1169"/>
      <c r="C13" s="1180">
        <v>7</v>
      </c>
      <c r="D13" s="1176" t="s">
        <v>396</v>
      </c>
      <c r="E13" s="1171">
        <f t="shared" si="4"/>
        <v>2</v>
      </c>
      <c r="F13" s="1172">
        <v>0</v>
      </c>
      <c r="G13" s="1173">
        <v>0</v>
      </c>
      <c r="H13" s="1173">
        <v>1</v>
      </c>
      <c r="I13" s="1173">
        <v>0</v>
      </c>
      <c r="J13" s="1173">
        <v>0</v>
      </c>
      <c r="K13" s="1173">
        <v>0</v>
      </c>
      <c r="L13" s="1173">
        <v>0</v>
      </c>
      <c r="M13" s="1173">
        <v>0</v>
      </c>
      <c r="N13" s="1173">
        <v>1</v>
      </c>
      <c r="O13" s="1173">
        <v>0</v>
      </c>
      <c r="P13" s="1173">
        <v>0</v>
      </c>
      <c r="Q13" s="1174">
        <v>0</v>
      </c>
      <c r="S13" s="1162"/>
      <c r="T13" s="1180">
        <v>2</v>
      </c>
      <c r="U13" s="1176" t="s">
        <v>397</v>
      </c>
      <c r="V13" s="1171">
        <f>SUM(W13:AH13)</f>
        <v>1</v>
      </c>
      <c r="W13" s="1172">
        <v>0</v>
      </c>
      <c r="X13" s="1173">
        <v>1</v>
      </c>
      <c r="Y13" s="1173">
        <v>0</v>
      </c>
      <c r="Z13" s="1173">
        <v>0</v>
      </c>
      <c r="AA13" s="1173">
        <v>0</v>
      </c>
      <c r="AB13" s="1173">
        <v>0</v>
      </c>
      <c r="AC13" s="1173">
        <v>0</v>
      </c>
      <c r="AD13" s="1173">
        <v>0</v>
      </c>
      <c r="AE13" s="1173">
        <v>0</v>
      </c>
      <c r="AF13" s="1173">
        <v>0</v>
      </c>
      <c r="AG13" s="1173">
        <v>0</v>
      </c>
      <c r="AH13" s="1174">
        <v>0</v>
      </c>
    </row>
    <row r="14" spans="2:34" ht="24" customHeight="1">
      <c r="B14" s="1169"/>
      <c r="C14" s="1181">
        <v>8</v>
      </c>
      <c r="D14" s="1182" t="s">
        <v>398</v>
      </c>
      <c r="E14" s="1171">
        <f t="shared" si="4"/>
        <v>0</v>
      </c>
      <c r="F14" s="1172">
        <v>0</v>
      </c>
      <c r="G14" s="1173">
        <v>0</v>
      </c>
      <c r="H14" s="1173">
        <v>0</v>
      </c>
      <c r="I14" s="1173">
        <v>0</v>
      </c>
      <c r="J14" s="1173">
        <v>0</v>
      </c>
      <c r="K14" s="1173">
        <v>0</v>
      </c>
      <c r="L14" s="1173">
        <v>0</v>
      </c>
      <c r="M14" s="1173">
        <v>0</v>
      </c>
      <c r="N14" s="1173">
        <v>0</v>
      </c>
      <c r="O14" s="1173">
        <v>0</v>
      </c>
      <c r="P14" s="1173">
        <v>0</v>
      </c>
      <c r="Q14" s="1174">
        <v>0</v>
      </c>
      <c r="S14" s="1162"/>
      <c r="T14" s="1175">
        <v>3</v>
      </c>
      <c r="U14" s="1176" t="s">
        <v>393</v>
      </c>
      <c r="V14" s="1171">
        <f>SUM(W14:AH14)</f>
        <v>0</v>
      </c>
      <c r="W14" s="1172">
        <v>0</v>
      </c>
      <c r="X14" s="1173">
        <v>0</v>
      </c>
      <c r="Y14" s="1173">
        <v>0</v>
      </c>
      <c r="Z14" s="1173">
        <v>0</v>
      </c>
      <c r="AA14" s="1173">
        <v>0</v>
      </c>
      <c r="AB14" s="1173">
        <v>0</v>
      </c>
      <c r="AC14" s="1173">
        <v>0</v>
      </c>
      <c r="AD14" s="1173">
        <v>0</v>
      </c>
      <c r="AE14" s="1173">
        <v>0</v>
      </c>
      <c r="AF14" s="1173">
        <v>0</v>
      </c>
      <c r="AG14" s="1173">
        <v>0</v>
      </c>
      <c r="AH14" s="1174">
        <v>0</v>
      </c>
    </row>
    <row r="15" spans="2:34" ht="24" customHeight="1">
      <c r="B15" s="1169"/>
      <c r="C15" s="1195">
        <v>9</v>
      </c>
      <c r="D15" s="1170" t="s">
        <v>22</v>
      </c>
      <c r="E15" s="1185">
        <f t="shared" si="4"/>
        <v>0</v>
      </c>
      <c r="F15" s="1186">
        <v>0</v>
      </c>
      <c r="G15" s="1187">
        <v>0</v>
      </c>
      <c r="H15" s="1187">
        <v>0</v>
      </c>
      <c r="I15" s="1187">
        <v>0</v>
      </c>
      <c r="J15" s="1187">
        <v>0</v>
      </c>
      <c r="K15" s="1187">
        <v>0</v>
      </c>
      <c r="L15" s="1187">
        <v>0</v>
      </c>
      <c r="M15" s="1173">
        <v>0</v>
      </c>
      <c r="N15" s="1173">
        <v>0</v>
      </c>
      <c r="O15" s="1173">
        <v>0</v>
      </c>
      <c r="P15" s="1173">
        <v>0</v>
      </c>
      <c r="Q15" s="1174">
        <v>0</v>
      </c>
      <c r="S15" s="1162"/>
      <c r="T15" s="1175">
        <v>9</v>
      </c>
      <c r="U15" s="1176" t="s">
        <v>22</v>
      </c>
      <c r="V15" s="1171">
        <f>SUM(W15:AH15)</f>
        <v>0</v>
      </c>
      <c r="W15" s="1172">
        <v>0</v>
      </c>
      <c r="X15" s="1173">
        <v>0</v>
      </c>
      <c r="Y15" s="1173">
        <v>0</v>
      </c>
      <c r="Z15" s="1173">
        <v>0</v>
      </c>
      <c r="AA15" s="1173">
        <v>0</v>
      </c>
      <c r="AB15" s="1173">
        <v>0</v>
      </c>
      <c r="AC15" s="1173">
        <v>0</v>
      </c>
      <c r="AD15" s="1173">
        <v>0</v>
      </c>
      <c r="AE15" s="1173">
        <v>0</v>
      </c>
      <c r="AF15" s="1173">
        <v>0</v>
      </c>
      <c r="AG15" s="1173">
        <v>0</v>
      </c>
      <c r="AH15" s="1174">
        <v>0</v>
      </c>
    </row>
    <row r="16" spans="2:34" ht="24" customHeight="1">
      <c r="B16" s="1197">
        <v>2</v>
      </c>
      <c r="C16" s="1189" t="s">
        <v>399</v>
      </c>
      <c r="D16" s="1190"/>
      <c r="E16" s="1191">
        <f t="shared" si="4"/>
        <v>31</v>
      </c>
      <c r="F16" s="1192">
        <f t="shared" ref="F16:Q16" si="6">SUM(F17:F22)</f>
        <v>4</v>
      </c>
      <c r="G16" s="1193">
        <f t="shared" si="6"/>
        <v>5</v>
      </c>
      <c r="H16" s="1193">
        <f t="shared" si="6"/>
        <v>2</v>
      </c>
      <c r="I16" s="1193">
        <f t="shared" si="6"/>
        <v>1</v>
      </c>
      <c r="J16" s="1193">
        <f t="shared" si="6"/>
        <v>2</v>
      </c>
      <c r="K16" s="1193">
        <f t="shared" si="6"/>
        <v>0</v>
      </c>
      <c r="L16" s="1193">
        <f t="shared" si="6"/>
        <v>3</v>
      </c>
      <c r="M16" s="1193">
        <f t="shared" si="6"/>
        <v>3</v>
      </c>
      <c r="N16" s="1193">
        <f t="shared" si="6"/>
        <v>4</v>
      </c>
      <c r="O16" s="1193">
        <f t="shared" si="6"/>
        <v>2</v>
      </c>
      <c r="P16" s="1193">
        <f t="shared" si="6"/>
        <v>3</v>
      </c>
      <c r="Q16" s="1194">
        <f t="shared" si="6"/>
        <v>2</v>
      </c>
      <c r="S16" s="1197">
        <v>6</v>
      </c>
      <c r="T16" s="1198" t="s">
        <v>400</v>
      </c>
      <c r="U16" s="1199"/>
      <c r="V16" s="1200">
        <f t="shared" si="3"/>
        <v>6</v>
      </c>
      <c r="W16" s="1201">
        <f t="shared" ref="W16:AH16" si="7">SUM(W17:W22)</f>
        <v>1</v>
      </c>
      <c r="X16" s="1202">
        <f t="shared" si="7"/>
        <v>2</v>
      </c>
      <c r="Y16" s="1202">
        <f t="shared" si="7"/>
        <v>0</v>
      </c>
      <c r="Z16" s="1202">
        <f t="shared" si="7"/>
        <v>0</v>
      </c>
      <c r="AA16" s="1202">
        <f t="shared" si="7"/>
        <v>0</v>
      </c>
      <c r="AB16" s="1202">
        <f t="shared" si="7"/>
        <v>0</v>
      </c>
      <c r="AC16" s="1202">
        <f t="shared" si="7"/>
        <v>0</v>
      </c>
      <c r="AD16" s="1202">
        <f t="shared" si="7"/>
        <v>2</v>
      </c>
      <c r="AE16" s="1202">
        <f t="shared" si="7"/>
        <v>0</v>
      </c>
      <c r="AF16" s="1202">
        <f t="shared" si="7"/>
        <v>0</v>
      </c>
      <c r="AG16" s="1202">
        <f t="shared" si="7"/>
        <v>0</v>
      </c>
      <c r="AH16" s="1203">
        <f t="shared" si="7"/>
        <v>1</v>
      </c>
    </row>
    <row r="17" spans="2:34" ht="24" customHeight="1">
      <c r="B17" s="1162"/>
      <c r="C17" s="1204" t="s">
        <v>401</v>
      </c>
      <c r="D17" s="1205" t="s">
        <v>402</v>
      </c>
      <c r="E17" s="1200">
        <f t="shared" si="4"/>
        <v>14</v>
      </c>
      <c r="F17" s="1206">
        <v>0</v>
      </c>
      <c r="G17" s="1207">
        <v>4</v>
      </c>
      <c r="H17" s="1207">
        <v>0</v>
      </c>
      <c r="I17" s="1207">
        <v>1</v>
      </c>
      <c r="J17" s="1207">
        <v>1</v>
      </c>
      <c r="K17" s="1173">
        <v>0</v>
      </c>
      <c r="L17" s="1173">
        <v>2</v>
      </c>
      <c r="M17" s="1173">
        <v>2</v>
      </c>
      <c r="N17" s="1173">
        <v>1</v>
      </c>
      <c r="O17" s="1173">
        <v>1</v>
      </c>
      <c r="P17" s="1173">
        <v>0</v>
      </c>
      <c r="Q17" s="1174">
        <v>2</v>
      </c>
      <c r="S17" s="1162"/>
      <c r="T17" s="1208">
        <v>1</v>
      </c>
      <c r="U17" s="1164" t="s">
        <v>403</v>
      </c>
      <c r="V17" s="1200">
        <f t="shared" si="3"/>
        <v>0</v>
      </c>
      <c r="W17" s="1206">
        <v>0</v>
      </c>
      <c r="X17" s="1207">
        <v>0</v>
      </c>
      <c r="Y17" s="1207">
        <v>0</v>
      </c>
      <c r="Z17" s="1207">
        <v>0</v>
      </c>
      <c r="AA17" s="1207">
        <v>0</v>
      </c>
      <c r="AB17" s="1207">
        <v>0</v>
      </c>
      <c r="AC17" s="1207">
        <v>0</v>
      </c>
      <c r="AD17" s="1207">
        <v>0</v>
      </c>
      <c r="AE17" s="1207">
        <v>0</v>
      </c>
      <c r="AF17" s="1207">
        <v>0</v>
      </c>
      <c r="AG17" s="1207">
        <v>0</v>
      </c>
      <c r="AH17" s="1209">
        <v>0</v>
      </c>
    </row>
    <row r="18" spans="2:34" ht="24" customHeight="1">
      <c r="B18" s="1162"/>
      <c r="C18" s="1210" t="s">
        <v>404</v>
      </c>
      <c r="D18" s="1170" t="s">
        <v>405</v>
      </c>
      <c r="E18" s="1185">
        <f t="shared" si="4"/>
        <v>0</v>
      </c>
      <c r="F18" s="1211">
        <v>0</v>
      </c>
      <c r="G18" s="1212">
        <v>0</v>
      </c>
      <c r="H18" s="1212">
        <v>0</v>
      </c>
      <c r="I18" s="1212">
        <v>0</v>
      </c>
      <c r="J18" s="1212">
        <v>0</v>
      </c>
      <c r="K18" s="1178">
        <v>0</v>
      </c>
      <c r="L18" s="1178">
        <v>0</v>
      </c>
      <c r="M18" s="1178">
        <v>0</v>
      </c>
      <c r="N18" s="1178">
        <v>0</v>
      </c>
      <c r="O18" s="1178">
        <v>0</v>
      </c>
      <c r="P18" s="1178">
        <v>0</v>
      </c>
      <c r="Q18" s="1179">
        <v>0</v>
      </c>
      <c r="S18" s="1162"/>
      <c r="T18" s="1180">
        <v>2</v>
      </c>
      <c r="U18" s="1176" t="s">
        <v>406</v>
      </c>
      <c r="V18" s="1171">
        <f t="shared" si="3"/>
        <v>0</v>
      </c>
      <c r="W18" s="1172">
        <v>0</v>
      </c>
      <c r="X18" s="1173">
        <v>0</v>
      </c>
      <c r="Y18" s="1173">
        <v>0</v>
      </c>
      <c r="Z18" s="1173">
        <v>0</v>
      </c>
      <c r="AA18" s="1173">
        <v>0</v>
      </c>
      <c r="AB18" s="1173">
        <v>0</v>
      </c>
      <c r="AC18" s="1173">
        <v>0</v>
      </c>
      <c r="AD18" s="1173">
        <v>0</v>
      </c>
      <c r="AE18" s="1173">
        <v>0</v>
      </c>
      <c r="AF18" s="1173">
        <v>0</v>
      </c>
      <c r="AG18" s="1173">
        <v>0</v>
      </c>
      <c r="AH18" s="1174">
        <v>0</v>
      </c>
    </row>
    <row r="19" spans="2:34" ht="24" customHeight="1">
      <c r="B19" s="1162"/>
      <c r="C19" s="1180">
        <v>5</v>
      </c>
      <c r="D19" s="1176" t="s">
        <v>407</v>
      </c>
      <c r="E19" s="1171">
        <f t="shared" si="4"/>
        <v>7</v>
      </c>
      <c r="F19" s="1177">
        <v>3</v>
      </c>
      <c r="G19" s="1178">
        <v>0</v>
      </c>
      <c r="H19" s="1178">
        <v>2</v>
      </c>
      <c r="I19" s="1178">
        <v>0</v>
      </c>
      <c r="J19" s="1178">
        <v>0</v>
      </c>
      <c r="K19" s="1178">
        <v>0</v>
      </c>
      <c r="L19" s="1178">
        <v>0</v>
      </c>
      <c r="M19" s="1178">
        <v>0</v>
      </c>
      <c r="N19" s="1178">
        <v>0</v>
      </c>
      <c r="O19" s="1178">
        <v>0</v>
      </c>
      <c r="P19" s="1178">
        <v>2</v>
      </c>
      <c r="Q19" s="1179">
        <v>0</v>
      </c>
      <c r="S19" s="1213"/>
      <c r="T19" s="1180">
        <v>3</v>
      </c>
      <c r="U19" s="1176" t="s">
        <v>408</v>
      </c>
      <c r="V19" s="1171">
        <f t="shared" si="3"/>
        <v>1</v>
      </c>
      <c r="W19" s="1172">
        <v>1</v>
      </c>
      <c r="X19" s="1173">
        <v>0</v>
      </c>
      <c r="Y19" s="1173">
        <v>0</v>
      </c>
      <c r="Z19" s="1173">
        <v>0</v>
      </c>
      <c r="AA19" s="1173">
        <v>0</v>
      </c>
      <c r="AB19" s="1173">
        <v>0</v>
      </c>
      <c r="AC19" s="1173">
        <v>0</v>
      </c>
      <c r="AD19" s="1173">
        <v>0</v>
      </c>
      <c r="AE19" s="1173">
        <v>0</v>
      </c>
      <c r="AF19" s="1173">
        <v>0</v>
      </c>
      <c r="AG19" s="1173">
        <v>0</v>
      </c>
      <c r="AH19" s="1174">
        <v>0</v>
      </c>
    </row>
    <row r="20" spans="2:34" ht="24" customHeight="1">
      <c r="B20" s="1162"/>
      <c r="C20" s="1180">
        <v>6</v>
      </c>
      <c r="D20" s="1176" t="s">
        <v>409</v>
      </c>
      <c r="E20" s="1171">
        <f t="shared" si="4"/>
        <v>4</v>
      </c>
      <c r="F20" s="1172">
        <v>1</v>
      </c>
      <c r="G20" s="1173">
        <v>1</v>
      </c>
      <c r="H20" s="1173">
        <v>0</v>
      </c>
      <c r="I20" s="1173">
        <v>0</v>
      </c>
      <c r="J20" s="1173">
        <v>0</v>
      </c>
      <c r="K20" s="1173">
        <v>0</v>
      </c>
      <c r="L20" s="1173">
        <v>0</v>
      </c>
      <c r="M20" s="1173">
        <v>0</v>
      </c>
      <c r="N20" s="1173">
        <v>0</v>
      </c>
      <c r="O20" s="1173">
        <v>1</v>
      </c>
      <c r="P20" s="1173">
        <v>1</v>
      </c>
      <c r="Q20" s="1174">
        <v>0</v>
      </c>
      <c r="S20" s="1213"/>
      <c r="T20" s="1180">
        <v>4</v>
      </c>
      <c r="U20" s="1214" t="s">
        <v>410</v>
      </c>
      <c r="V20" s="1171">
        <f t="shared" si="3"/>
        <v>3</v>
      </c>
      <c r="W20" s="1172">
        <v>0</v>
      </c>
      <c r="X20" s="1173">
        <v>2</v>
      </c>
      <c r="Y20" s="1173">
        <v>0</v>
      </c>
      <c r="Z20" s="1173">
        <v>0</v>
      </c>
      <c r="AA20" s="1173">
        <v>0</v>
      </c>
      <c r="AB20" s="1173">
        <v>0</v>
      </c>
      <c r="AC20" s="1173">
        <v>0</v>
      </c>
      <c r="AD20" s="1173">
        <v>0</v>
      </c>
      <c r="AE20" s="1173">
        <v>0</v>
      </c>
      <c r="AF20" s="1173">
        <v>0</v>
      </c>
      <c r="AG20" s="1173">
        <v>0</v>
      </c>
      <c r="AH20" s="1174">
        <v>1</v>
      </c>
    </row>
    <row r="21" spans="2:34" ht="24" customHeight="1">
      <c r="B21" s="1162"/>
      <c r="C21" s="1181">
        <v>7</v>
      </c>
      <c r="D21" s="1182" t="s">
        <v>411</v>
      </c>
      <c r="E21" s="1171">
        <f t="shared" si="4"/>
        <v>5</v>
      </c>
      <c r="F21" s="1172">
        <v>0</v>
      </c>
      <c r="G21" s="1173">
        <v>0</v>
      </c>
      <c r="H21" s="1173">
        <v>0</v>
      </c>
      <c r="I21" s="1173">
        <v>0</v>
      </c>
      <c r="J21" s="1173">
        <v>1</v>
      </c>
      <c r="K21" s="1173">
        <v>0</v>
      </c>
      <c r="L21" s="1173">
        <v>0</v>
      </c>
      <c r="M21" s="1173">
        <v>1</v>
      </c>
      <c r="N21" s="1173">
        <v>3</v>
      </c>
      <c r="O21" s="1173">
        <v>0</v>
      </c>
      <c r="P21" s="1173">
        <v>0</v>
      </c>
      <c r="Q21" s="1174">
        <v>0</v>
      </c>
      <c r="S21" s="1213"/>
      <c r="T21" s="1175">
        <v>5</v>
      </c>
      <c r="U21" s="1176" t="s">
        <v>412</v>
      </c>
      <c r="V21" s="1171">
        <f t="shared" si="3"/>
        <v>2</v>
      </c>
      <c r="W21" s="1172">
        <v>0</v>
      </c>
      <c r="X21" s="1173">
        <v>0</v>
      </c>
      <c r="Y21" s="1173">
        <v>0</v>
      </c>
      <c r="Z21" s="1173">
        <v>0</v>
      </c>
      <c r="AA21" s="1173">
        <v>0</v>
      </c>
      <c r="AB21" s="1173">
        <v>0</v>
      </c>
      <c r="AC21" s="1173">
        <v>0</v>
      </c>
      <c r="AD21" s="1173">
        <v>2</v>
      </c>
      <c r="AE21" s="1173">
        <v>0</v>
      </c>
      <c r="AF21" s="1173">
        <v>0</v>
      </c>
      <c r="AG21" s="1173">
        <v>0</v>
      </c>
      <c r="AH21" s="1174">
        <v>0</v>
      </c>
    </row>
    <row r="22" spans="2:34" ht="24" customHeight="1">
      <c r="B22" s="1162"/>
      <c r="C22" s="1215">
        <v>9</v>
      </c>
      <c r="D22" s="1216" t="s">
        <v>22</v>
      </c>
      <c r="E22" s="1217">
        <f t="shared" si="4"/>
        <v>1</v>
      </c>
      <c r="F22" s="1218">
        <v>0</v>
      </c>
      <c r="G22" s="1219">
        <v>0</v>
      </c>
      <c r="H22" s="1219">
        <v>0</v>
      </c>
      <c r="I22" s="1219">
        <v>0</v>
      </c>
      <c r="J22" s="1219">
        <v>0</v>
      </c>
      <c r="K22" s="1219">
        <v>0</v>
      </c>
      <c r="L22" s="1219">
        <v>1</v>
      </c>
      <c r="M22" s="1220">
        <v>0</v>
      </c>
      <c r="N22" s="1220">
        <v>0</v>
      </c>
      <c r="O22" s="1220">
        <v>0</v>
      </c>
      <c r="P22" s="1220">
        <v>0</v>
      </c>
      <c r="Q22" s="1221">
        <v>0</v>
      </c>
      <c r="S22" s="1222"/>
      <c r="T22" s="1175">
        <v>9</v>
      </c>
      <c r="U22" s="1176" t="s">
        <v>22</v>
      </c>
      <c r="V22" s="1171">
        <f t="shared" si="3"/>
        <v>0</v>
      </c>
      <c r="W22" s="1172">
        <v>0</v>
      </c>
      <c r="X22" s="1173">
        <v>0</v>
      </c>
      <c r="Y22" s="1173">
        <v>0</v>
      </c>
      <c r="Z22" s="1173">
        <v>0</v>
      </c>
      <c r="AA22" s="1173">
        <v>0</v>
      </c>
      <c r="AB22" s="1173">
        <v>0</v>
      </c>
      <c r="AC22" s="1173">
        <v>0</v>
      </c>
      <c r="AD22" s="1173">
        <v>0</v>
      </c>
      <c r="AE22" s="1173">
        <v>0</v>
      </c>
      <c r="AF22" s="1173">
        <v>0</v>
      </c>
      <c r="AG22" s="1173">
        <v>0</v>
      </c>
      <c r="AH22" s="1174">
        <v>0</v>
      </c>
    </row>
    <row r="23" spans="2:34" ht="24" customHeight="1">
      <c r="B23" s="1197">
        <v>3</v>
      </c>
      <c r="C23" s="1223" t="s">
        <v>413</v>
      </c>
      <c r="D23" s="1224"/>
      <c r="E23" s="1191">
        <f t="shared" si="4"/>
        <v>9</v>
      </c>
      <c r="F23" s="1192">
        <f t="shared" ref="F23:Q23" si="8">SUM(F24:F29)</f>
        <v>1</v>
      </c>
      <c r="G23" s="1193">
        <f t="shared" si="8"/>
        <v>3</v>
      </c>
      <c r="H23" s="1193">
        <f t="shared" si="8"/>
        <v>0</v>
      </c>
      <c r="I23" s="1193">
        <f t="shared" si="8"/>
        <v>1</v>
      </c>
      <c r="J23" s="1193">
        <f t="shared" si="8"/>
        <v>1</v>
      </c>
      <c r="K23" s="1193">
        <f t="shared" si="8"/>
        <v>0</v>
      </c>
      <c r="L23" s="1193">
        <f t="shared" si="8"/>
        <v>1</v>
      </c>
      <c r="M23" s="1193">
        <f t="shared" si="8"/>
        <v>0</v>
      </c>
      <c r="N23" s="1193">
        <f t="shared" si="8"/>
        <v>1</v>
      </c>
      <c r="O23" s="1193">
        <f t="shared" si="8"/>
        <v>0</v>
      </c>
      <c r="P23" s="1193">
        <f t="shared" si="8"/>
        <v>0</v>
      </c>
      <c r="Q23" s="1194">
        <f t="shared" si="8"/>
        <v>1</v>
      </c>
      <c r="S23" s="1169">
        <v>7</v>
      </c>
      <c r="T23" s="1136" t="s">
        <v>414</v>
      </c>
      <c r="U23" s="1137"/>
      <c r="V23" s="1191">
        <f t="shared" si="3"/>
        <v>0</v>
      </c>
      <c r="W23" s="1192">
        <f t="shared" ref="W23:AH23" si="9">SUM(W24:W28)</f>
        <v>0</v>
      </c>
      <c r="X23" s="1193">
        <f t="shared" si="9"/>
        <v>0</v>
      </c>
      <c r="Y23" s="1193">
        <f t="shared" si="9"/>
        <v>0</v>
      </c>
      <c r="Z23" s="1193">
        <f t="shared" si="9"/>
        <v>0</v>
      </c>
      <c r="AA23" s="1193">
        <f t="shared" si="9"/>
        <v>0</v>
      </c>
      <c r="AB23" s="1193">
        <f t="shared" si="9"/>
        <v>0</v>
      </c>
      <c r="AC23" s="1193">
        <f t="shared" si="9"/>
        <v>0</v>
      </c>
      <c r="AD23" s="1193">
        <f t="shared" si="9"/>
        <v>0</v>
      </c>
      <c r="AE23" s="1193">
        <f t="shared" si="9"/>
        <v>0</v>
      </c>
      <c r="AF23" s="1193">
        <f t="shared" si="9"/>
        <v>0</v>
      </c>
      <c r="AG23" s="1193">
        <f t="shared" si="9"/>
        <v>0</v>
      </c>
      <c r="AH23" s="1194">
        <f t="shared" si="9"/>
        <v>0</v>
      </c>
    </row>
    <row r="24" spans="2:34" ht="24" customHeight="1">
      <c r="B24" s="1162"/>
      <c r="C24" s="1195">
        <v>1</v>
      </c>
      <c r="D24" s="1225" t="s">
        <v>415</v>
      </c>
      <c r="E24" s="1185">
        <f t="shared" si="4"/>
        <v>3</v>
      </c>
      <c r="F24" s="1186">
        <v>0</v>
      </c>
      <c r="G24" s="1187">
        <v>1</v>
      </c>
      <c r="H24" s="1187">
        <v>0</v>
      </c>
      <c r="I24" s="1187">
        <v>0</v>
      </c>
      <c r="J24" s="1187">
        <v>1</v>
      </c>
      <c r="K24" s="1187">
        <v>0</v>
      </c>
      <c r="L24" s="1187">
        <v>0</v>
      </c>
      <c r="M24" s="1187">
        <v>0</v>
      </c>
      <c r="N24" s="1187">
        <v>0</v>
      </c>
      <c r="O24" s="1187">
        <v>0</v>
      </c>
      <c r="P24" s="1187">
        <v>0</v>
      </c>
      <c r="Q24" s="1196">
        <v>1</v>
      </c>
      <c r="S24" s="1169"/>
      <c r="T24" s="1163">
        <v>1</v>
      </c>
      <c r="U24" s="1164" t="s">
        <v>416</v>
      </c>
      <c r="V24" s="1185">
        <f t="shared" si="3"/>
        <v>0</v>
      </c>
      <c r="W24" s="1186">
        <v>0</v>
      </c>
      <c r="X24" s="1187">
        <v>0</v>
      </c>
      <c r="Y24" s="1187">
        <v>0</v>
      </c>
      <c r="Z24" s="1187">
        <v>0</v>
      </c>
      <c r="AA24" s="1187">
        <v>0</v>
      </c>
      <c r="AB24" s="1187">
        <v>0</v>
      </c>
      <c r="AC24" s="1187">
        <v>0</v>
      </c>
      <c r="AD24" s="1187">
        <v>0</v>
      </c>
      <c r="AE24" s="1187">
        <v>0</v>
      </c>
      <c r="AF24" s="1187">
        <v>0</v>
      </c>
      <c r="AG24" s="1187">
        <v>0</v>
      </c>
      <c r="AH24" s="1196">
        <v>0</v>
      </c>
    </row>
    <row r="25" spans="2:34" ht="24" customHeight="1">
      <c r="B25" s="1162"/>
      <c r="C25" s="1180">
        <v>2</v>
      </c>
      <c r="D25" s="1226" t="s">
        <v>417</v>
      </c>
      <c r="E25" s="1171">
        <f t="shared" si="4"/>
        <v>5</v>
      </c>
      <c r="F25" s="1172">
        <v>1</v>
      </c>
      <c r="G25" s="1173">
        <v>2</v>
      </c>
      <c r="H25" s="1173">
        <v>0</v>
      </c>
      <c r="I25" s="1173">
        <v>1</v>
      </c>
      <c r="J25" s="1173">
        <v>0</v>
      </c>
      <c r="K25" s="1173">
        <v>0</v>
      </c>
      <c r="L25" s="1173">
        <v>1</v>
      </c>
      <c r="M25" s="1173">
        <v>0</v>
      </c>
      <c r="N25" s="1173">
        <v>0</v>
      </c>
      <c r="O25" s="1173">
        <v>0</v>
      </c>
      <c r="P25" s="1173">
        <v>0</v>
      </c>
      <c r="Q25" s="1174">
        <v>0</v>
      </c>
      <c r="S25" s="1169"/>
      <c r="T25" s="1181">
        <v>2</v>
      </c>
      <c r="U25" s="1182" t="s">
        <v>418</v>
      </c>
      <c r="V25" s="1171">
        <f t="shared" si="3"/>
        <v>0</v>
      </c>
      <c r="W25" s="1172">
        <v>0</v>
      </c>
      <c r="X25" s="1173">
        <v>0</v>
      </c>
      <c r="Y25" s="1173">
        <v>0</v>
      </c>
      <c r="Z25" s="1173">
        <v>0</v>
      </c>
      <c r="AA25" s="1173">
        <v>0</v>
      </c>
      <c r="AB25" s="1173">
        <v>0</v>
      </c>
      <c r="AC25" s="1173">
        <v>0</v>
      </c>
      <c r="AD25" s="1173">
        <v>0</v>
      </c>
      <c r="AE25" s="1173">
        <v>0</v>
      </c>
      <c r="AF25" s="1173">
        <v>0</v>
      </c>
      <c r="AG25" s="1173">
        <v>0</v>
      </c>
      <c r="AH25" s="1174">
        <v>0</v>
      </c>
    </row>
    <row r="26" spans="2:34" ht="24" customHeight="1">
      <c r="B26" s="1162"/>
      <c r="C26" s="1181">
        <v>3</v>
      </c>
      <c r="D26" s="1227" t="s">
        <v>419</v>
      </c>
      <c r="E26" s="1171">
        <f t="shared" si="4"/>
        <v>0</v>
      </c>
      <c r="F26" s="1172">
        <v>0</v>
      </c>
      <c r="G26" s="1173">
        <v>0</v>
      </c>
      <c r="H26" s="1173">
        <v>0</v>
      </c>
      <c r="I26" s="1173">
        <v>0</v>
      </c>
      <c r="J26" s="1173">
        <v>0</v>
      </c>
      <c r="K26" s="1173">
        <v>0</v>
      </c>
      <c r="L26" s="1173">
        <v>0</v>
      </c>
      <c r="M26" s="1173">
        <v>0</v>
      </c>
      <c r="N26" s="1173">
        <v>0</v>
      </c>
      <c r="O26" s="1173">
        <v>0</v>
      </c>
      <c r="P26" s="1173">
        <v>0</v>
      </c>
      <c r="Q26" s="1174">
        <v>0</v>
      </c>
      <c r="S26" s="1169"/>
      <c r="T26" s="1195">
        <v>3</v>
      </c>
      <c r="U26" s="1170" t="s">
        <v>420</v>
      </c>
      <c r="V26" s="1185">
        <f t="shared" si="3"/>
        <v>0</v>
      </c>
      <c r="W26" s="1186">
        <v>0</v>
      </c>
      <c r="X26" s="1173">
        <v>0</v>
      </c>
      <c r="Y26" s="1173">
        <v>0</v>
      </c>
      <c r="Z26" s="1173">
        <v>0</v>
      </c>
      <c r="AA26" s="1173">
        <v>0</v>
      </c>
      <c r="AB26" s="1173">
        <v>0</v>
      </c>
      <c r="AC26" s="1173">
        <v>0</v>
      </c>
      <c r="AD26" s="1173">
        <v>0</v>
      </c>
      <c r="AE26" s="1173">
        <v>0</v>
      </c>
      <c r="AF26" s="1173">
        <v>0</v>
      </c>
      <c r="AG26" s="1173">
        <v>0</v>
      </c>
      <c r="AH26" s="1174">
        <v>0</v>
      </c>
    </row>
    <row r="27" spans="2:34" ht="24" customHeight="1">
      <c r="B27" s="1162"/>
      <c r="C27" s="1181">
        <v>4</v>
      </c>
      <c r="D27" s="1182" t="s">
        <v>421</v>
      </c>
      <c r="E27" s="1171">
        <f t="shared" si="4"/>
        <v>0</v>
      </c>
      <c r="F27" s="1172">
        <v>0</v>
      </c>
      <c r="G27" s="1173">
        <v>0</v>
      </c>
      <c r="H27" s="1173">
        <v>0</v>
      </c>
      <c r="I27" s="1173">
        <v>0</v>
      </c>
      <c r="J27" s="1173">
        <v>0</v>
      </c>
      <c r="K27" s="1173">
        <v>0</v>
      </c>
      <c r="L27" s="1173">
        <v>0</v>
      </c>
      <c r="M27" s="1173">
        <v>0</v>
      </c>
      <c r="N27" s="1173">
        <v>0</v>
      </c>
      <c r="O27" s="1173">
        <v>0</v>
      </c>
      <c r="P27" s="1173">
        <v>0</v>
      </c>
      <c r="Q27" s="1174">
        <v>0</v>
      </c>
      <c r="S27" s="1169"/>
      <c r="T27" s="1180">
        <v>4</v>
      </c>
      <c r="U27" s="1176" t="s">
        <v>422</v>
      </c>
      <c r="V27" s="1171">
        <f t="shared" si="3"/>
        <v>0</v>
      </c>
      <c r="W27" s="1172">
        <v>0</v>
      </c>
      <c r="X27" s="1173">
        <v>0</v>
      </c>
      <c r="Y27" s="1173">
        <v>0</v>
      </c>
      <c r="Z27" s="1173">
        <v>0</v>
      </c>
      <c r="AA27" s="1173">
        <v>0</v>
      </c>
      <c r="AB27" s="1173">
        <v>0</v>
      </c>
      <c r="AC27" s="1173">
        <v>0</v>
      </c>
      <c r="AD27" s="1173">
        <v>0</v>
      </c>
      <c r="AE27" s="1173">
        <v>0</v>
      </c>
      <c r="AF27" s="1173">
        <v>0</v>
      </c>
      <c r="AG27" s="1173">
        <v>0</v>
      </c>
      <c r="AH27" s="1174">
        <v>0</v>
      </c>
    </row>
    <row r="28" spans="2:34" ht="24" customHeight="1">
      <c r="B28" s="1162"/>
      <c r="C28" s="1181">
        <v>5</v>
      </c>
      <c r="D28" s="1182" t="s">
        <v>423</v>
      </c>
      <c r="E28" s="1171">
        <f t="shared" si="4"/>
        <v>1</v>
      </c>
      <c r="F28" s="1172">
        <v>0</v>
      </c>
      <c r="G28" s="1173">
        <v>0</v>
      </c>
      <c r="H28" s="1173">
        <v>0</v>
      </c>
      <c r="I28" s="1173">
        <v>0</v>
      </c>
      <c r="J28" s="1173">
        <v>0</v>
      </c>
      <c r="K28" s="1173">
        <v>0</v>
      </c>
      <c r="L28" s="1173">
        <v>0</v>
      </c>
      <c r="M28" s="1173">
        <v>0</v>
      </c>
      <c r="N28" s="1173">
        <v>1</v>
      </c>
      <c r="O28" s="1173">
        <v>0</v>
      </c>
      <c r="P28" s="1173">
        <v>0</v>
      </c>
      <c r="Q28" s="1174">
        <v>0</v>
      </c>
      <c r="S28" s="1116"/>
      <c r="T28" s="1180">
        <v>9</v>
      </c>
      <c r="U28" s="1176" t="s">
        <v>22</v>
      </c>
      <c r="V28" s="1171">
        <f t="shared" si="3"/>
        <v>0</v>
      </c>
      <c r="W28" s="1172">
        <v>0</v>
      </c>
      <c r="X28" s="1173">
        <v>0</v>
      </c>
      <c r="Y28" s="1173">
        <v>0</v>
      </c>
      <c r="Z28" s="1173">
        <v>0</v>
      </c>
      <c r="AA28" s="1173">
        <v>0</v>
      </c>
      <c r="AB28" s="1173">
        <v>0</v>
      </c>
      <c r="AC28" s="1173">
        <v>0</v>
      </c>
      <c r="AD28" s="1173">
        <v>0</v>
      </c>
      <c r="AE28" s="1173">
        <v>0</v>
      </c>
      <c r="AF28" s="1173">
        <v>0</v>
      </c>
      <c r="AG28" s="1173">
        <v>0</v>
      </c>
      <c r="AH28" s="1174">
        <v>0</v>
      </c>
    </row>
    <row r="29" spans="2:34" ht="24" customHeight="1">
      <c r="B29" s="1188"/>
      <c r="C29" s="1228">
        <v>9</v>
      </c>
      <c r="D29" s="1216" t="s">
        <v>22</v>
      </c>
      <c r="E29" s="1217">
        <f t="shared" si="4"/>
        <v>0</v>
      </c>
      <c r="F29" s="1229">
        <v>0</v>
      </c>
      <c r="G29" s="1219">
        <v>0</v>
      </c>
      <c r="H29" s="1219">
        <v>0</v>
      </c>
      <c r="I29" s="1219">
        <v>0</v>
      </c>
      <c r="J29" s="1219">
        <v>0</v>
      </c>
      <c r="K29" s="1219">
        <v>0</v>
      </c>
      <c r="L29" s="1219">
        <v>0</v>
      </c>
      <c r="M29" s="1219">
        <v>0</v>
      </c>
      <c r="N29" s="1219">
        <v>0</v>
      </c>
      <c r="O29" s="1219">
        <v>0</v>
      </c>
      <c r="P29" s="1219">
        <v>0</v>
      </c>
      <c r="Q29" s="1230">
        <v>0</v>
      </c>
      <c r="S29" s="1197">
        <v>8</v>
      </c>
      <c r="T29" s="1136" t="s">
        <v>424</v>
      </c>
      <c r="U29" s="1137"/>
      <c r="V29" s="1231">
        <f>SUM(V30)</f>
        <v>0</v>
      </c>
      <c r="W29" s="1201">
        <v>0</v>
      </c>
      <c r="X29" s="1202">
        <v>0</v>
      </c>
      <c r="Y29" s="1202">
        <v>0</v>
      </c>
      <c r="Z29" s="1202">
        <v>0</v>
      </c>
      <c r="AA29" s="1202">
        <v>0</v>
      </c>
      <c r="AB29" s="1202">
        <v>0</v>
      </c>
      <c r="AC29" s="1202">
        <v>0</v>
      </c>
      <c r="AD29" s="1202">
        <v>0</v>
      </c>
      <c r="AE29" s="1202">
        <v>0</v>
      </c>
      <c r="AF29" s="1202">
        <v>0</v>
      </c>
      <c r="AG29" s="1202">
        <v>0</v>
      </c>
      <c r="AH29" s="1232">
        <v>0</v>
      </c>
    </row>
    <row r="30" spans="2:34" ht="24" customHeight="1">
      <c r="B30" s="1233"/>
      <c r="C30" s="1234"/>
      <c r="D30" s="1235"/>
      <c r="S30" s="1188"/>
      <c r="T30" s="1208">
        <v>1</v>
      </c>
      <c r="U30" s="1164" t="s">
        <v>425</v>
      </c>
      <c r="V30" s="1200">
        <f t="shared" si="3"/>
        <v>0</v>
      </c>
      <c r="W30" s="1206">
        <v>0</v>
      </c>
      <c r="X30" s="1207">
        <v>0</v>
      </c>
      <c r="Y30" s="1207">
        <v>0</v>
      </c>
      <c r="Z30" s="1207">
        <v>0</v>
      </c>
      <c r="AA30" s="1207">
        <v>0</v>
      </c>
      <c r="AB30" s="1207">
        <v>0</v>
      </c>
      <c r="AC30" s="1207">
        <v>0</v>
      </c>
      <c r="AD30" s="1207">
        <v>0</v>
      </c>
      <c r="AE30" s="1207">
        <v>0</v>
      </c>
      <c r="AF30" s="1207">
        <v>0</v>
      </c>
      <c r="AG30" s="1207">
        <v>0</v>
      </c>
      <c r="AH30" s="1209">
        <v>0</v>
      </c>
    </row>
    <row r="31" spans="2:34" ht="24" customHeight="1">
      <c r="S31" s="1169">
        <v>9</v>
      </c>
      <c r="T31" s="1136" t="s">
        <v>426</v>
      </c>
      <c r="U31" s="1137"/>
      <c r="V31" s="1200">
        <f t="shared" si="3"/>
        <v>63</v>
      </c>
      <c r="W31" s="1206">
        <v>6</v>
      </c>
      <c r="X31" s="1207">
        <v>10</v>
      </c>
      <c r="Y31" s="1207">
        <v>5</v>
      </c>
      <c r="Z31" s="1207">
        <v>3</v>
      </c>
      <c r="AA31" s="1207">
        <v>5</v>
      </c>
      <c r="AB31" s="1207">
        <v>3</v>
      </c>
      <c r="AC31" s="1207">
        <v>5</v>
      </c>
      <c r="AD31" s="1207">
        <v>1</v>
      </c>
      <c r="AE31" s="1207">
        <v>6</v>
      </c>
      <c r="AF31" s="1207">
        <v>7</v>
      </c>
      <c r="AG31" s="1207">
        <v>2</v>
      </c>
      <c r="AH31" s="1209">
        <v>10</v>
      </c>
    </row>
    <row r="32" spans="2:34" ht="24" customHeight="1">
      <c r="S32" s="1238">
        <v>10</v>
      </c>
      <c r="T32" s="1189" t="s">
        <v>22</v>
      </c>
      <c r="U32" s="1190"/>
      <c r="V32" s="1191">
        <f t="shared" si="3"/>
        <v>3</v>
      </c>
      <c r="W32" s="1239">
        <v>0</v>
      </c>
      <c r="X32" s="1240">
        <v>1</v>
      </c>
      <c r="Y32" s="1240">
        <v>1</v>
      </c>
      <c r="Z32" s="1240">
        <v>0</v>
      </c>
      <c r="AA32" s="1240">
        <v>0</v>
      </c>
      <c r="AB32" s="1240">
        <v>0</v>
      </c>
      <c r="AC32" s="1240">
        <v>1</v>
      </c>
      <c r="AD32" s="1240">
        <v>0</v>
      </c>
      <c r="AE32" s="1240">
        <v>0</v>
      </c>
      <c r="AF32" s="1240">
        <v>0</v>
      </c>
      <c r="AG32" s="1240">
        <v>0</v>
      </c>
      <c r="AH32" s="1241">
        <v>0</v>
      </c>
    </row>
    <row r="33" spans="19:20" ht="13.5" customHeight="1">
      <c r="S33" s="1236"/>
      <c r="T33" s="1237"/>
    </row>
  </sheetData>
  <mergeCells count="65">
    <mergeCell ref="T31:U31"/>
    <mergeCell ref="T32:U32"/>
    <mergeCell ref="T11:U11"/>
    <mergeCell ref="C16:D16"/>
    <mergeCell ref="T16:U16"/>
    <mergeCell ref="C23:D23"/>
    <mergeCell ref="T23:U23"/>
    <mergeCell ref="T29:U29"/>
    <mergeCell ref="AD4:AD5"/>
    <mergeCell ref="AE4:AE5"/>
    <mergeCell ref="AF4:AF5"/>
    <mergeCell ref="AG4:AG5"/>
    <mergeCell ref="AH4:AH5"/>
    <mergeCell ref="C6:D6"/>
    <mergeCell ref="X4:X5"/>
    <mergeCell ref="Y4:Y5"/>
    <mergeCell ref="Z4:Z5"/>
    <mergeCell ref="AA4:AA5"/>
    <mergeCell ref="AB4:AB5"/>
    <mergeCell ref="AC4:AC5"/>
    <mergeCell ref="P4:P5"/>
    <mergeCell ref="Q4:Q5"/>
    <mergeCell ref="S4:S5"/>
    <mergeCell ref="T4:U5"/>
    <mergeCell ref="V4:V5"/>
    <mergeCell ref="W4:W5"/>
    <mergeCell ref="J4:J5"/>
    <mergeCell ref="K4:K5"/>
    <mergeCell ref="L4:L5"/>
    <mergeCell ref="M4:M5"/>
    <mergeCell ref="N4:N5"/>
    <mergeCell ref="O4:O5"/>
    <mergeCell ref="B4:D5"/>
    <mergeCell ref="E4:E5"/>
    <mergeCell ref="F4:F5"/>
    <mergeCell ref="G4:G5"/>
    <mergeCell ref="H4:H5"/>
    <mergeCell ref="I4:I5"/>
    <mergeCell ref="AC2:AC3"/>
    <mergeCell ref="AD2:AD3"/>
    <mergeCell ref="AE2:AE3"/>
    <mergeCell ref="AF2:AF3"/>
    <mergeCell ref="AG2:AG3"/>
    <mergeCell ref="AH2:AH3"/>
    <mergeCell ref="W2:W3"/>
    <mergeCell ref="X2:X3"/>
    <mergeCell ref="Y2:Y3"/>
    <mergeCell ref="Z2:Z3"/>
    <mergeCell ref="AA2:AA3"/>
    <mergeCell ref="AB2:AB3"/>
    <mergeCell ref="M2:M3"/>
    <mergeCell ref="N2:N3"/>
    <mergeCell ref="O2:O3"/>
    <mergeCell ref="P2:P3"/>
    <mergeCell ref="Q2:Q3"/>
    <mergeCell ref="V2:V3"/>
    <mergeCell ref="G1:L1"/>
    <mergeCell ref="E2:E3"/>
    <mergeCell ref="F2:F3"/>
    <mergeCell ref="G2:G3"/>
    <mergeCell ref="H2:H3"/>
    <mergeCell ref="I2:I3"/>
    <mergeCell ref="J2:J3"/>
    <mergeCell ref="K2:K3"/>
    <mergeCell ref="L2:L3"/>
  </mergeCells>
  <phoneticPr fontId="1"/>
  <printOptions horizontalCentered="1"/>
  <pageMargins left="0.39370078740157483" right="0.39370078740157483" top="0.39370078740157483" bottom="0.39370078740157483" header="0.9055118110236221" footer="0.51181102362204722"/>
  <pageSetup paperSize="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92D050"/>
  </sheetPr>
  <dimension ref="A1:V29"/>
  <sheetViews>
    <sheetView showZeros="0" view="pageBreakPreview" zoomScaleNormal="100" zoomScaleSheetLayoutView="100" workbookViewId="0">
      <selection activeCell="R10" sqref="R10"/>
    </sheetView>
  </sheetViews>
  <sheetFormatPr defaultRowHeight="13.5"/>
  <cols>
    <col min="1" max="1" width="1.625" style="1249" customWidth="1"/>
    <col min="2" max="2" width="12" style="1295" customWidth="1"/>
    <col min="3" max="4" width="9" style="1248" customWidth="1"/>
    <col min="5" max="5" width="12.375" style="1248" customWidth="1"/>
    <col min="6" max="6" width="12.5" style="1295" customWidth="1"/>
    <col min="7" max="7" width="15.125" style="1248" customWidth="1"/>
    <col min="8" max="8" width="13.625" style="1248" customWidth="1"/>
    <col min="9" max="9" width="19.625" style="1248" customWidth="1"/>
    <col min="10" max="14" width="6.625" style="1248" customWidth="1"/>
    <col min="15" max="15" width="10.125" style="1294" bestFit="1" customWidth="1"/>
    <col min="16" max="17" width="10.125" style="1294" customWidth="1"/>
    <col min="18" max="18" width="11.5" style="1248" bestFit="1" customWidth="1"/>
    <col min="19" max="19" width="7.375" style="1248" customWidth="1"/>
    <col min="20" max="20" width="7.375" style="1295" customWidth="1"/>
    <col min="21" max="22" width="7.375" style="1248" customWidth="1"/>
    <col min="23" max="256" width="9" style="1248"/>
    <col min="257" max="257" width="1.625" style="1248" customWidth="1"/>
    <col min="258" max="258" width="12" style="1248" customWidth="1"/>
    <col min="259" max="260" width="9" style="1248" customWidth="1"/>
    <col min="261" max="261" width="12.375" style="1248" customWidth="1"/>
    <col min="262" max="262" width="12.5" style="1248" customWidth="1"/>
    <col min="263" max="263" width="15.125" style="1248" customWidth="1"/>
    <col min="264" max="264" width="13.625" style="1248" customWidth="1"/>
    <col min="265" max="265" width="19.625" style="1248" customWidth="1"/>
    <col min="266" max="270" width="6.625" style="1248" customWidth="1"/>
    <col min="271" max="271" width="10.125" style="1248" bestFit="1" customWidth="1"/>
    <col min="272" max="273" width="10.125" style="1248" customWidth="1"/>
    <col min="274" max="274" width="11.5" style="1248" bestFit="1" customWidth="1"/>
    <col min="275" max="278" width="7.375" style="1248" customWidth="1"/>
    <col min="279" max="512" width="9" style="1248"/>
    <col min="513" max="513" width="1.625" style="1248" customWidth="1"/>
    <col min="514" max="514" width="12" style="1248" customWidth="1"/>
    <col min="515" max="516" width="9" style="1248" customWidth="1"/>
    <col min="517" max="517" width="12.375" style="1248" customWidth="1"/>
    <col min="518" max="518" width="12.5" style="1248" customWidth="1"/>
    <col min="519" max="519" width="15.125" style="1248" customWidth="1"/>
    <col min="520" max="520" width="13.625" style="1248" customWidth="1"/>
    <col min="521" max="521" width="19.625" style="1248" customWidth="1"/>
    <col min="522" max="526" width="6.625" style="1248" customWidth="1"/>
    <col min="527" max="527" width="10.125" style="1248" bestFit="1" customWidth="1"/>
    <col min="528" max="529" width="10.125" style="1248" customWidth="1"/>
    <col min="530" max="530" width="11.5" style="1248" bestFit="1" customWidth="1"/>
    <col min="531" max="534" width="7.375" style="1248" customWidth="1"/>
    <col min="535" max="768" width="9" style="1248"/>
    <col min="769" max="769" width="1.625" style="1248" customWidth="1"/>
    <col min="770" max="770" width="12" style="1248" customWidth="1"/>
    <col min="771" max="772" width="9" style="1248" customWidth="1"/>
    <col min="773" max="773" width="12.375" style="1248" customWidth="1"/>
    <col min="774" max="774" width="12.5" style="1248" customWidth="1"/>
    <col min="775" max="775" width="15.125" style="1248" customWidth="1"/>
    <col min="776" max="776" width="13.625" style="1248" customWidth="1"/>
    <col min="777" max="777" width="19.625" style="1248" customWidth="1"/>
    <col min="778" max="782" width="6.625" style="1248" customWidth="1"/>
    <col min="783" max="783" width="10.125" style="1248" bestFit="1" customWidth="1"/>
    <col min="784" max="785" width="10.125" style="1248" customWidth="1"/>
    <col min="786" max="786" width="11.5" style="1248" bestFit="1" customWidth="1"/>
    <col min="787" max="790" width="7.375" style="1248" customWidth="1"/>
    <col min="791" max="1024" width="9" style="1248"/>
    <col min="1025" max="1025" width="1.625" style="1248" customWidth="1"/>
    <col min="1026" max="1026" width="12" style="1248" customWidth="1"/>
    <col min="1027" max="1028" width="9" style="1248" customWidth="1"/>
    <col min="1029" max="1029" width="12.375" style="1248" customWidth="1"/>
    <col min="1030" max="1030" width="12.5" style="1248" customWidth="1"/>
    <col min="1031" max="1031" width="15.125" style="1248" customWidth="1"/>
    <col min="1032" max="1032" width="13.625" style="1248" customWidth="1"/>
    <col min="1033" max="1033" width="19.625" style="1248" customWidth="1"/>
    <col min="1034" max="1038" width="6.625" style="1248" customWidth="1"/>
    <col min="1039" max="1039" width="10.125" style="1248" bestFit="1" customWidth="1"/>
    <col min="1040" max="1041" width="10.125" style="1248" customWidth="1"/>
    <col min="1042" max="1042" width="11.5" style="1248" bestFit="1" customWidth="1"/>
    <col min="1043" max="1046" width="7.375" style="1248" customWidth="1"/>
    <col min="1047" max="1280" width="9" style="1248"/>
    <col min="1281" max="1281" width="1.625" style="1248" customWidth="1"/>
    <col min="1282" max="1282" width="12" style="1248" customWidth="1"/>
    <col min="1283" max="1284" width="9" style="1248" customWidth="1"/>
    <col min="1285" max="1285" width="12.375" style="1248" customWidth="1"/>
    <col min="1286" max="1286" width="12.5" style="1248" customWidth="1"/>
    <col min="1287" max="1287" width="15.125" style="1248" customWidth="1"/>
    <col min="1288" max="1288" width="13.625" style="1248" customWidth="1"/>
    <col min="1289" max="1289" width="19.625" style="1248" customWidth="1"/>
    <col min="1290" max="1294" width="6.625" style="1248" customWidth="1"/>
    <col min="1295" max="1295" width="10.125" style="1248" bestFit="1" customWidth="1"/>
    <col min="1296" max="1297" width="10.125" style="1248" customWidth="1"/>
    <col min="1298" max="1298" width="11.5" style="1248" bestFit="1" customWidth="1"/>
    <col min="1299" max="1302" width="7.375" style="1248" customWidth="1"/>
    <col min="1303" max="1536" width="9" style="1248"/>
    <col min="1537" max="1537" width="1.625" style="1248" customWidth="1"/>
    <col min="1538" max="1538" width="12" style="1248" customWidth="1"/>
    <col min="1539" max="1540" width="9" style="1248" customWidth="1"/>
    <col min="1541" max="1541" width="12.375" style="1248" customWidth="1"/>
    <col min="1542" max="1542" width="12.5" style="1248" customWidth="1"/>
    <col min="1543" max="1543" width="15.125" style="1248" customWidth="1"/>
    <col min="1544" max="1544" width="13.625" style="1248" customWidth="1"/>
    <col min="1545" max="1545" width="19.625" style="1248" customWidth="1"/>
    <col min="1546" max="1550" width="6.625" style="1248" customWidth="1"/>
    <col min="1551" max="1551" width="10.125" style="1248" bestFit="1" customWidth="1"/>
    <col min="1552" max="1553" width="10.125" style="1248" customWidth="1"/>
    <col min="1554" max="1554" width="11.5" style="1248" bestFit="1" customWidth="1"/>
    <col min="1555" max="1558" width="7.375" style="1248" customWidth="1"/>
    <col min="1559" max="1792" width="9" style="1248"/>
    <col min="1793" max="1793" width="1.625" style="1248" customWidth="1"/>
    <col min="1794" max="1794" width="12" style="1248" customWidth="1"/>
    <col min="1795" max="1796" width="9" style="1248" customWidth="1"/>
    <col min="1797" max="1797" width="12.375" style="1248" customWidth="1"/>
    <col min="1798" max="1798" width="12.5" style="1248" customWidth="1"/>
    <col min="1799" max="1799" width="15.125" style="1248" customWidth="1"/>
    <col min="1800" max="1800" width="13.625" style="1248" customWidth="1"/>
    <col min="1801" max="1801" width="19.625" style="1248" customWidth="1"/>
    <col min="1802" max="1806" width="6.625" style="1248" customWidth="1"/>
    <col min="1807" max="1807" width="10.125" style="1248" bestFit="1" customWidth="1"/>
    <col min="1808" max="1809" width="10.125" style="1248" customWidth="1"/>
    <col min="1810" max="1810" width="11.5" style="1248" bestFit="1" customWidth="1"/>
    <col min="1811" max="1814" width="7.375" style="1248" customWidth="1"/>
    <col min="1815" max="2048" width="9" style="1248"/>
    <col min="2049" max="2049" width="1.625" style="1248" customWidth="1"/>
    <col min="2050" max="2050" width="12" style="1248" customWidth="1"/>
    <col min="2051" max="2052" width="9" style="1248" customWidth="1"/>
    <col min="2053" max="2053" width="12.375" style="1248" customWidth="1"/>
    <col min="2054" max="2054" width="12.5" style="1248" customWidth="1"/>
    <col min="2055" max="2055" width="15.125" style="1248" customWidth="1"/>
    <col min="2056" max="2056" width="13.625" style="1248" customWidth="1"/>
    <col min="2057" max="2057" width="19.625" style="1248" customWidth="1"/>
    <col min="2058" max="2062" width="6.625" style="1248" customWidth="1"/>
    <col min="2063" max="2063" width="10.125" style="1248" bestFit="1" customWidth="1"/>
    <col min="2064" max="2065" width="10.125" style="1248" customWidth="1"/>
    <col min="2066" max="2066" width="11.5" style="1248" bestFit="1" customWidth="1"/>
    <col min="2067" max="2070" width="7.375" style="1248" customWidth="1"/>
    <col min="2071" max="2304" width="9" style="1248"/>
    <col min="2305" max="2305" width="1.625" style="1248" customWidth="1"/>
    <col min="2306" max="2306" width="12" style="1248" customWidth="1"/>
    <col min="2307" max="2308" width="9" style="1248" customWidth="1"/>
    <col min="2309" max="2309" width="12.375" style="1248" customWidth="1"/>
    <col min="2310" max="2310" width="12.5" style="1248" customWidth="1"/>
    <col min="2311" max="2311" width="15.125" style="1248" customWidth="1"/>
    <col min="2312" max="2312" width="13.625" style="1248" customWidth="1"/>
    <col min="2313" max="2313" width="19.625" style="1248" customWidth="1"/>
    <col min="2314" max="2318" width="6.625" style="1248" customWidth="1"/>
    <col min="2319" max="2319" width="10.125" style="1248" bestFit="1" customWidth="1"/>
    <col min="2320" max="2321" width="10.125" style="1248" customWidth="1"/>
    <col min="2322" max="2322" width="11.5" style="1248" bestFit="1" customWidth="1"/>
    <col min="2323" max="2326" width="7.375" style="1248" customWidth="1"/>
    <col min="2327" max="2560" width="9" style="1248"/>
    <col min="2561" max="2561" width="1.625" style="1248" customWidth="1"/>
    <col min="2562" max="2562" width="12" style="1248" customWidth="1"/>
    <col min="2563" max="2564" width="9" style="1248" customWidth="1"/>
    <col min="2565" max="2565" width="12.375" style="1248" customWidth="1"/>
    <col min="2566" max="2566" width="12.5" style="1248" customWidth="1"/>
    <col min="2567" max="2567" width="15.125" style="1248" customWidth="1"/>
    <col min="2568" max="2568" width="13.625" style="1248" customWidth="1"/>
    <col min="2569" max="2569" width="19.625" style="1248" customWidth="1"/>
    <col min="2570" max="2574" width="6.625" style="1248" customWidth="1"/>
    <col min="2575" max="2575" width="10.125" style="1248" bestFit="1" customWidth="1"/>
    <col min="2576" max="2577" width="10.125" style="1248" customWidth="1"/>
    <col min="2578" max="2578" width="11.5" style="1248" bestFit="1" customWidth="1"/>
    <col min="2579" max="2582" width="7.375" style="1248" customWidth="1"/>
    <col min="2583" max="2816" width="9" style="1248"/>
    <col min="2817" max="2817" width="1.625" style="1248" customWidth="1"/>
    <col min="2818" max="2818" width="12" style="1248" customWidth="1"/>
    <col min="2819" max="2820" width="9" style="1248" customWidth="1"/>
    <col min="2821" max="2821" width="12.375" style="1248" customWidth="1"/>
    <col min="2822" max="2822" width="12.5" style="1248" customWidth="1"/>
    <col min="2823" max="2823" width="15.125" style="1248" customWidth="1"/>
    <col min="2824" max="2824" width="13.625" style="1248" customWidth="1"/>
    <col min="2825" max="2825" width="19.625" style="1248" customWidth="1"/>
    <col min="2826" max="2830" width="6.625" style="1248" customWidth="1"/>
    <col min="2831" max="2831" width="10.125" style="1248" bestFit="1" customWidth="1"/>
    <col min="2832" max="2833" width="10.125" style="1248" customWidth="1"/>
    <col min="2834" max="2834" width="11.5" style="1248" bestFit="1" customWidth="1"/>
    <col min="2835" max="2838" width="7.375" style="1248" customWidth="1"/>
    <col min="2839" max="3072" width="9" style="1248"/>
    <col min="3073" max="3073" width="1.625" style="1248" customWidth="1"/>
    <col min="3074" max="3074" width="12" style="1248" customWidth="1"/>
    <col min="3075" max="3076" width="9" style="1248" customWidth="1"/>
    <col min="3077" max="3077" width="12.375" style="1248" customWidth="1"/>
    <col min="3078" max="3078" width="12.5" style="1248" customWidth="1"/>
    <col min="3079" max="3079" width="15.125" style="1248" customWidth="1"/>
    <col min="3080" max="3080" width="13.625" style="1248" customWidth="1"/>
    <col min="3081" max="3081" width="19.625" style="1248" customWidth="1"/>
    <col min="3082" max="3086" width="6.625" style="1248" customWidth="1"/>
    <col min="3087" max="3087" width="10.125" style="1248" bestFit="1" customWidth="1"/>
    <col min="3088" max="3089" width="10.125" style="1248" customWidth="1"/>
    <col min="3090" max="3090" width="11.5" style="1248" bestFit="1" customWidth="1"/>
    <col min="3091" max="3094" width="7.375" style="1248" customWidth="1"/>
    <col min="3095" max="3328" width="9" style="1248"/>
    <col min="3329" max="3329" width="1.625" style="1248" customWidth="1"/>
    <col min="3330" max="3330" width="12" style="1248" customWidth="1"/>
    <col min="3331" max="3332" width="9" style="1248" customWidth="1"/>
    <col min="3333" max="3333" width="12.375" style="1248" customWidth="1"/>
    <col min="3334" max="3334" width="12.5" style="1248" customWidth="1"/>
    <col min="3335" max="3335" width="15.125" style="1248" customWidth="1"/>
    <col min="3336" max="3336" width="13.625" style="1248" customWidth="1"/>
    <col min="3337" max="3337" width="19.625" style="1248" customWidth="1"/>
    <col min="3338" max="3342" width="6.625" style="1248" customWidth="1"/>
    <col min="3343" max="3343" width="10.125" style="1248" bestFit="1" customWidth="1"/>
    <col min="3344" max="3345" width="10.125" style="1248" customWidth="1"/>
    <col min="3346" max="3346" width="11.5" style="1248" bestFit="1" customWidth="1"/>
    <col min="3347" max="3350" width="7.375" style="1248" customWidth="1"/>
    <col min="3351" max="3584" width="9" style="1248"/>
    <col min="3585" max="3585" width="1.625" style="1248" customWidth="1"/>
    <col min="3586" max="3586" width="12" style="1248" customWidth="1"/>
    <col min="3587" max="3588" width="9" style="1248" customWidth="1"/>
    <col min="3589" max="3589" width="12.375" style="1248" customWidth="1"/>
    <col min="3590" max="3590" width="12.5" style="1248" customWidth="1"/>
    <col min="3591" max="3591" width="15.125" style="1248" customWidth="1"/>
    <col min="3592" max="3592" width="13.625" style="1248" customWidth="1"/>
    <col min="3593" max="3593" width="19.625" style="1248" customWidth="1"/>
    <col min="3594" max="3598" width="6.625" style="1248" customWidth="1"/>
    <col min="3599" max="3599" width="10.125" style="1248" bestFit="1" customWidth="1"/>
    <col min="3600" max="3601" width="10.125" style="1248" customWidth="1"/>
    <col min="3602" max="3602" width="11.5" style="1248" bestFit="1" customWidth="1"/>
    <col min="3603" max="3606" width="7.375" style="1248" customWidth="1"/>
    <col min="3607" max="3840" width="9" style="1248"/>
    <col min="3841" max="3841" width="1.625" style="1248" customWidth="1"/>
    <col min="3842" max="3842" width="12" style="1248" customWidth="1"/>
    <col min="3843" max="3844" width="9" style="1248" customWidth="1"/>
    <col min="3845" max="3845" width="12.375" style="1248" customWidth="1"/>
    <col min="3846" max="3846" width="12.5" style="1248" customWidth="1"/>
    <col min="3847" max="3847" width="15.125" style="1248" customWidth="1"/>
    <col min="3848" max="3848" width="13.625" style="1248" customWidth="1"/>
    <col min="3849" max="3849" width="19.625" style="1248" customWidth="1"/>
    <col min="3850" max="3854" width="6.625" style="1248" customWidth="1"/>
    <col min="3855" max="3855" width="10.125" style="1248" bestFit="1" customWidth="1"/>
    <col min="3856" max="3857" width="10.125" style="1248" customWidth="1"/>
    <col min="3858" max="3858" width="11.5" style="1248" bestFit="1" customWidth="1"/>
    <col min="3859" max="3862" width="7.375" style="1248" customWidth="1"/>
    <col min="3863" max="4096" width="9" style="1248"/>
    <col min="4097" max="4097" width="1.625" style="1248" customWidth="1"/>
    <col min="4098" max="4098" width="12" style="1248" customWidth="1"/>
    <col min="4099" max="4100" width="9" style="1248" customWidth="1"/>
    <col min="4101" max="4101" width="12.375" style="1248" customWidth="1"/>
    <col min="4102" max="4102" width="12.5" style="1248" customWidth="1"/>
    <col min="4103" max="4103" width="15.125" style="1248" customWidth="1"/>
    <col min="4104" max="4104" width="13.625" style="1248" customWidth="1"/>
    <col min="4105" max="4105" width="19.625" style="1248" customWidth="1"/>
    <col min="4106" max="4110" width="6.625" style="1248" customWidth="1"/>
    <col min="4111" max="4111" width="10.125" style="1248" bestFit="1" customWidth="1"/>
    <col min="4112" max="4113" width="10.125" style="1248" customWidth="1"/>
    <col min="4114" max="4114" width="11.5" style="1248" bestFit="1" customWidth="1"/>
    <col min="4115" max="4118" width="7.375" style="1248" customWidth="1"/>
    <col min="4119" max="4352" width="9" style="1248"/>
    <col min="4353" max="4353" width="1.625" style="1248" customWidth="1"/>
    <col min="4354" max="4354" width="12" style="1248" customWidth="1"/>
    <col min="4355" max="4356" width="9" style="1248" customWidth="1"/>
    <col min="4357" max="4357" width="12.375" style="1248" customWidth="1"/>
    <col min="4358" max="4358" width="12.5" style="1248" customWidth="1"/>
    <col min="4359" max="4359" width="15.125" style="1248" customWidth="1"/>
    <col min="4360" max="4360" width="13.625" style="1248" customWidth="1"/>
    <col min="4361" max="4361" width="19.625" style="1248" customWidth="1"/>
    <col min="4362" max="4366" width="6.625" style="1248" customWidth="1"/>
    <col min="4367" max="4367" width="10.125" style="1248" bestFit="1" customWidth="1"/>
    <col min="4368" max="4369" width="10.125" style="1248" customWidth="1"/>
    <col min="4370" max="4370" width="11.5" style="1248" bestFit="1" customWidth="1"/>
    <col min="4371" max="4374" width="7.375" style="1248" customWidth="1"/>
    <col min="4375" max="4608" width="9" style="1248"/>
    <col min="4609" max="4609" width="1.625" style="1248" customWidth="1"/>
    <col min="4610" max="4610" width="12" style="1248" customWidth="1"/>
    <col min="4611" max="4612" width="9" style="1248" customWidth="1"/>
    <col min="4613" max="4613" width="12.375" style="1248" customWidth="1"/>
    <col min="4614" max="4614" width="12.5" style="1248" customWidth="1"/>
    <col min="4615" max="4615" width="15.125" style="1248" customWidth="1"/>
    <col min="4616" max="4616" width="13.625" style="1248" customWidth="1"/>
    <col min="4617" max="4617" width="19.625" style="1248" customWidth="1"/>
    <col min="4618" max="4622" width="6.625" style="1248" customWidth="1"/>
    <col min="4623" max="4623" width="10.125" style="1248" bestFit="1" customWidth="1"/>
    <col min="4624" max="4625" width="10.125" style="1248" customWidth="1"/>
    <col min="4626" max="4626" width="11.5" style="1248" bestFit="1" customWidth="1"/>
    <col min="4627" max="4630" width="7.375" style="1248" customWidth="1"/>
    <col min="4631" max="4864" width="9" style="1248"/>
    <col min="4865" max="4865" width="1.625" style="1248" customWidth="1"/>
    <col min="4866" max="4866" width="12" style="1248" customWidth="1"/>
    <col min="4867" max="4868" width="9" style="1248" customWidth="1"/>
    <col min="4869" max="4869" width="12.375" style="1248" customWidth="1"/>
    <col min="4870" max="4870" width="12.5" style="1248" customWidth="1"/>
    <col min="4871" max="4871" width="15.125" style="1248" customWidth="1"/>
    <col min="4872" max="4872" width="13.625" style="1248" customWidth="1"/>
    <col min="4873" max="4873" width="19.625" style="1248" customWidth="1"/>
    <col min="4874" max="4878" width="6.625" style="1248" customWidth="1"/>
    <col min="4879" max="4879" width="10.125" style="1248" bestFit="1" customWidth="1"/>
    <col min="4880" max="4881" width="10.125" style="1248" customWidth="1"/>
    <col min="4882" max="4882" width="11.5" style="1248" bestFit="1" customWidth="1"/>
    <col min="4883" max="4886" width="7.375" style="1248" customWidth="1"/>
    <col min="4887" max="5120" width="9" style="1248"/>
    <col min="5121" max="5121" width="1.625" style="1248" customWidth="1"/>
    <col min="5122" max="5122" width="12" style="1248" customWidth="1"/>
    <col min="5123" max="5124" width="9" style="1248" customWidth="1"/>
    <col min="5125" max="5125" width="12.375" style="1248" customWidth="1"/>
    <col min="5126" max="5126" width="12.5" style="1248" customWidth="1"/>
    <col min="5127" max="5127" width="15.125" style="1248" customWidth="1"/>
    <col min="5128" max="5128" width="13.625" style="1248" customWidth="1"/>
    <col min="5129" max="5129" width="19.625" style="1248" customWidth="1"/>
    <col min="5130" max="5134" width="6.625" style="1248" customWidth="1"/>
    <col min="5135" max="5135" width="10.125" style="1248" bestFit="1" customWidth="1"/>
    <col min="5136" max="5137" width="10.125" style="1248" customWidth="1"/>
    <col min="5138" max="5138" width="11.5" style="1248" bestFit="1" customWidth="1"/>
    <col min="5139" max="5142" width="7.375" style="1248" customWidth="1"/>
    <col min="5143" max="5376" width="9" style="1248"/>
    <col min="5377" max="5377" width="1.625" style="1248" customWidth="1"/>
    <col min="5378" max="5378" width="12" style="1248" customWidth="1"/>
    <col min="5379" max="5380" width="9" style="1248" customWidth="1"/>
    <col min="5381" max="5381" width="12.375" style="1248" customWidth="1"/>
    <col min="5382" max="5382" width="12.5" style="1248" customWidth="1"/>
    <col min="5383" max="5383" width="15.125" style="1248" customWidth="1"/>
    <col min="5384" max="5384" width="13.625" style="1248" customWidth="1"/>
    <col min="5385" max="5385" width="19.625" style="1248" customWidth="1"/>
    <col min="5386" max="5390" width="6.625" style="1248" customWidth="1"/>
    <col min="5391" max="5391" width="10.125" style="1248" bestFit="1" customWidth="1"/>
    <col min="5392" max="5393" width="10.125" style="1248" customWidth="1"/>
    <col min="5394" max="5394" width="11.5" style="1248" bestFit="1" customWidth="1"/>
    <col min="5395" max="5398" width="7.375" style="1248" customWidth="1"/>
    <col min="5399" max="5632" width="9" style="1248"/>
    <col min="5633" max="5633" width="1.625" style="1248" customWidth="1"/>
    <col min="5634" max="5634" width="12" style="1248" customWidth="1"/>
    <col min="5635" max="5636" width="9" style="1248" customWidth="1"/>
    <col min="5637" max="5637" width="12.375" style="1248" customWidth="1"/>
    <col min="5638" max="5638" width="12.5" style="1248" customWidth="1"/>
    <col min="5639" max="5639" width="15.125" style="1248" customWidth="1"/>
    <col min="5640" max="5640" width="13.625" style="1248" customWidth="1"/>
    <col min="5641" max="5641" width="19.625" style="1248" customWidth="1"/>
    <col min="5642" max="5646" width="6.625" style="1248" customWidth="1"/>
    <col min="5647" max="5647" width="10.125" style="1248" bestFit="1" customWidth="1"/>
    <col min="5648" max="5649" width="10.125" style="1248" customWidth="1"/>
    <col min="5650" max="5650" width="11.5" style="1248" bestFit="1" customWidth="1"/>
    <col min="5651" max="5654" width="7.375" style="1248" customWidth="1"/>
    <col min="5655" max="5888" width="9" style="1248"/>
    <col min="5889" max="5889" width="1.625" style="1248" customWidth="1"/>
    <col min="5890" max="5890" width="12" style="1248" customWidth="1"/>
    <col min="5891" max="5892" width="9" style="1248" customWidth="1"/>
    <col min="5893" max="5893" width="12.375" style="1248" customWidth="1"/>
    <col min="5894" max="5894" width="12.5" style="1248" customWidth="1"/>
    <col min="5895" max="5895" width="15.125" style="1248" customWidth="1"/>
    <col min="5896" max="5896" width="13.625" style="1248" customWidth="1"/>
    <col min="5897" max="5897" width="19.625" style="1248" customWidth="1"/>
    <col min="5898" max="5902" width="6.625" style="1248" customWidth="1"/>
    <col min="5903" max="5903" width="10.125" style="1248" bestFit="1" customWidth="1"/>
    <col min="5904" max="5905" width="10.125" style="1248" customWidth="1"/>
    <col min="5906" max="5906" width="11.5" style="1248" bestFit="1" customWidth="1"/>
    <col min="5907" max="5910" width="7.375" style="1248" customWidth="1"/>
    <col min="5911" max="6144" width="9" style="1248"/>
    <col min="6145" max="6145" width="1.625" style="1248" customWidth="1"/>
    <col min="6146" max="6146" width="12" style="1248" customWidth="1"/>
    <col min="6147" max="6148" width="9" style="1248" customWidth="1"/>
    <col min="6149" max="6149" width="12.375" style="1248" customWidth="1"/>
    <col min="6150" max="6150" width="12.5" style="1248" customWidth="1"/>
    <col min="6151" max="6151" width="15.125" style="1248" customWidth="1"/>
    <col min="6152" max="6152" width="13.625" style="1248" customWidth="1"/>
    <col min="6153" max="6153" width="19.625" style="1248" customWidth="1"/>
    <col min="6154" max="6158" width="6.625" style="1248" customWidth="1"/>
    <col min="6159" max="6159" width="10.125" style="1248" bestFit="1" customWidth="1"/>
    <col min="6160" max="6161" width="10.125" style="1248" customWidth="1"/>
    <col min="6162" max="6162" width="11.5" style="1248" bestFit="1" customWidth="1"/>
    <col min="6163" max="6166" width="7.375" style="1248" customWidth="1"/>
    <col min="6167" max="6400" width="9" style="1248"/>
    <col min="6401" max="6401" width="1.625" style="1248" customWidth="1"/>
    <col min="6402" max="6402" width="12" style="1248" customWidth="1"/>
    <col min="6403" max="6404" width="9" style="1248" customWidth="1"/>
    <col min="6405" max="6405" width="12.375" style="1248" customWidth="1"/>
    <col min="6406" max="6406" width="12.5" style="1248" customWidth="1"/>
    <col min="6407" max="6407" width="15.125" style="1248" customWidth="1"/>
    <col min="6408" max="6408" width="13.625" style="1248" customWidth="1"/>
    <col min="6409" max="6409" width="19.625" style="1248" customWidth="1"/>
    <col min="6410" max="6414" width="6.625" style="1248" customWidth="1"/>
    <col min="6415" max="6415" width="10.125" style="1248" bestFit="1" customWidth="1"/>
    <col min="6416" max="6417" width="10.125" style="1248" customWidth="1"/>
    <col min="6418" max="6418" width="11.5" style="1248" bestFit="1" customWidth="1"/>
    <col min="6419" max="6422" width="7.375" style="1248" customWidth="1"/>
    <col min="6423" max="6656" width="9" style="1248"/>
    <col min="6657" max="6657" width="1.625" style="1248" customWidth="1"/>
    <col min="6658" max="6658" width="12" style="1248" customWidth="1"/>
    <col min="6659" max="6660" width="9" style="1248" customWidth="1"/>
    <col min="6661" max="6661" width="12.375" style="1248" customWidth="1"/>
    <col min="6662" max="6662" width="12.5" style="1248" customWidth="1"/>
    <col min="6663" max="6663" width="15.125" style="1248" customWidth="1"/>
    <col min="6664" max="6664" width="13.625" style="1248" customWidth="1"/>
    <col min="6665" max="6665" width="19.625" style="1248" customWidth="1"/>
    <col min="6666" max="6670" width="6.625" style="1248" customWidth="1"/>
    <col min="6671" max="6671" width="10.125" style="1248" bestFit="1" customWidth="1"/>
    <col min="6672" max="6673" width="10.125" style="1248" customWidth="1"/>
    <col min="6674" max="6674" width="11.5" style="1248" bestFit="1" customWidth="1"/>
    <col min="6675" max="6678" width="7.375" style="1248" customWidth="1"/>
    <col min="6679" max="6912" width="9" style="1248"/>
    <col min="6913" max="6913" width="1.625" style="1248" customWidth="1"/>
    <col min="6914" max="6914" width="12" style="1248" customWidth="1"/>
    <col min="6915" max="6916" width="9" style="1248" customWidth="1"/>
    <col min="6917" max="6917" width="12.375" style="1248" customWidth="1"/>
    <col min="6918" max="6918" width="12.5" style="1248" customWidth="1"/>
    <col min="6919" max="6919" width="15.125" style="1248" customWidth="1"/>
    <col min="6920" max="6920" width="13.625" style="1248" customWidth="1"/>
    <col min="6921" max="6921" width="19.625" style="1248" customWidth="1"/>
    <col min="6922" max="6926" width="6.625" style="1248" customWidth="1"/>
    <col min="6927" max="6927" width="10.125" style="1248" bestFit="1" customWidth="1"/>
    <col min="6928" max="6929" width="10.125" style="1248" customWidth="1"/>
    <col min="6930" max="6930" width="11.5" style="1248" bestFit="1" customWidth="1"/>
    <col min="6931" max="6934" width="7.375" style="1248" customWidth="1"/>
    <col min="6935" max="7168" width="9" style="1248"/>
    <col min="7169" max="7169" width="1.625" style="1248" customWidth="1"/>
    <col min="7170" max="7170" width="12" style="1248" customWidth="1"/>
    <col min="7171" max="7172" width="9" style="1248" customWidth="1"/>
    <col min="7173" max="7173" width="12.375" style="1248" customWidth="1"/>
    <col min="7174" max="7174" width="12.5" style="1248" customWidth="1"/>
    <col min="7175" max="7175" width="15.125" style="1248" customWidth="1"/>
    <col min="7176" max="7176" width="13.625" style="1248" customWidth="1"/>
    <col min="7177" max="7177" width="19.625" style="1248" customWidth="1"/>
    <col min="7178" max="7182" width="6.625" style="1248" customWidth="1"/>
    <col min="7183" max="7183" width="10.125" style="1248" bestFit="1" customWidth="1"/>
    <col min="7184" max="7185" width="10.125" style="1248" customWidth="1"/>
    <col min="7186" max="7186" width="11.5" style="1248" bestFit="1" customWidth="1"/>
    <col min="7187" max="7190" width="7.375" style="1248" customWidth="1"/>
    <col min="7191" max="7424" width="9" style="1248"/>
    <col min="7425" max="7425" width="1.625" style="1248" customWidth="1"/>
    <col min="7426" max="7426" width="12" style="1248" customWidth="1"/>
    <col min="7427" max="7428" width="9" style="1248" customWidth="1"/>
    <col min="7429" max="7429" width="12.375" style="1248" customWidth="1"/>
    <col min="7430" max="7430" width="12.5" style="1248" customWidth="1"/>
    <col min="7431" max="7431" width="15.125" style="1248" customWidth="1"/>
    <col min="7432" max="7432" width="13.625" style="1248" customWidth="1"/>
    <col min="7433" max="7433" width="19.625" style="1248" customWidth="1"/>
    <col min="7434" max="7438" width="6.625" style="1248" customWidth="1"/>
    <col min="7439" max="7439" width="10.125" style="1248" bestFit="1" customWidth="1"/>
    <col min="7440" max="7441" width="10.125" style="1248" customWidth="1"/>
    <col min="7442" max="7442" width="11.5" style="1248" bestFit="1" customWidth="1"/>
    <col min="7443" max="7446" width="7.375" style="1248" customWidth="1"/>
    <col min="7447" max="7680" width="9" style="1248"/>
    <col min="7681" max="7681" width="1.625" style="1248" customWidth="1"/>
    <col min="7682" max="7682" width="12" style="1248" customWidth="1"/>
    <col min="7683" max="7684" width="9" style="1248" customWidth="1"/>
    <col min="7685" max="7685" width="12.375" style="1248" customWidth="1"/>
    <col min="7686" max="7686" width="12.5" style="1248" customWidth="1"/>
    <col min="7687" max="7687" width="15.125" style="1248" customWidth="1"/>
    <col min="7688" max="7688" width="13.625" style="1248" customWidth="1"/>
    <col min="7689" max="7689" width="19.625" style="1248" customWidth="1"/>
    <col min="7690" max="7694" width="6.625" style="1248" customWidth="1"/>
    <col min="7695" max="7695" width="10.125" style="1248" bestFit="1" customWidth="1"/>
    <col min="7696" max="7697" width="10.125" style="1248" customWidth="1"/>
    <col min="7698" max="7698" width="11.5" style="1248" bestFit="1" customWidth="1"/>
    <col min="7699" max="7702" width="7.375" style="1248" customWidth="1"/>
    <col min="7703" max="7936" width="9" style="1248"/>
    <col min="7937" max="7937" width="1.625" style="1248" customWidth="1"/>
    <col min="7938" max="7938" width="12" style="1248" customWidth="1"/>
    <col min="7939" max="7940" width="9" style="1248" customWidth="1"/>
    <col min="7941" max="7941" width="12.375" style="1248" customWidth="1"/>
    <col min="7942" max="7942" width="12.5" style="1248" customWidth="1"/>
    <col min="7943" max="7943" width="15.125" style="1248" customWidth="1"/>
    <col min="7944" max="7944" width="13.625" style="1248" customWidth="1"/>
    <col min="7945" max="7945" width="19.625" style="1248" customWidth="1"/>
    <col min="7946" max="7950" width="6.625" style="1248" customWidth="1"/>
    <col min="7951" max="7951" width="10.125" style="1248" bestFit="1" customWidth="1"/>
    <col min="7952" max="7953" width="10.125" style="1248" customWidth="1"/>
    <col min="7954" max="7954" width="11.5" style="1248" bestFit="1" customWidth="1"/>
    <col min="7955" max="7958" width="7.375" style="1248" customWidth="1"/>
    <col min="7959" max="8192" width="9" style="1248"/>
    <col min="8193" max="8193" width="1.625" style="1248" customWidth="1"/>
    <col min="8194" max="8194" width="12" style="1248" customWidth="1"/>
    <col min="8195" max="8196" width="9" style="1248" customWidth="1"/>
    <col min="8197" max="8197" width="12.375" style="1248" customWidth="1"/>
    <col min="8198" max="8198" width="12.5" style="1248" customWidth="1"/>
    <col min="8199" max="8199" width="15.125" style="1248" customWidth="1"/>
    <col min="8200" max="8200" width="13.625" style="1248" customWidth="1"/>
    <col min="8201" max="8201" width="19.625" style="1248" customWidth="1"/>
    <col min="8202" max="8206" width="6.625" style="1248" customWidth="1"/>
    <col min="8207" max="8207" width="10.125" style="1248" bestFit="1" customWidth="1"/>
    <col min="8208" max="8209" width="10.125" style="1248" customWidth="1"/>
    <col min="8210" max="8210" width="11.5" style="1248" bestFit="1" customWidth="1"/>
    <col min="8211" max="8214" width="7.375" style="1248" customWidth="1"/>
    <col min="8215" max="8448" width="9" style="1248"/>
    <col min="8449" max="8449" width="1.625" style="1248" customWidth="1"/>
    <col min="8450" max="8450" width="12" style="1248" customWidth="1"/>
    <col min="8451" max="8452" width="9" style="1248" customWidth="1"/>
    <col min="8453" max="8453" width="12.375" style="1248" customWidth="1"/>
    <col min="8454" max="8454" width="12.5" style="1248" customWidth="1"/>
    <col min="8455" max="8455" width="15.125" style="1248" customWidth="1"/>
    <col min="8456" max="8456" width="13.625" style="1248" customWidth="1"/>
    <col min="8457" max="8457" width="19.625" style="1248" customWidth="1"/>
    <col min="8458" max="8462" width="6.625" style="1248" customWidth="1"/>
    <col min="8463" max="8463" width="10.125" style="1248" bestFit="1" customWidth="1"/>
    <col min="8464" max="8465" width="10.125" style="1248" customWidth="1"/>
    <col min="8466" max="8466" width="11.5" style="1248" bestFit="1" customWidth="1"/>
    <col min="8467" max="8470" width="7.375" style="1248" customWidth="1"/>
    <col min="8471" max="8704" width="9" style="1248"/>
    <col min="8705" max="8705" width="1.625" style="1248" customWidth="1"/>
    <col min="8706" max="8706" width="12" style="1248" customWidth="1"/>
    <col min="8707" max="8708" width="9" style="1248" customWidth="1"/>
    <col min="8709" max="8709" width="12.375" style="1248" customWidth="1"/>
    <col min="8710" max="8710" width="12.5" style="1248" customWidth="1"/>
    <col min="8711" max="8711" width="15.125" style="1248" customWidth="1"/>
    <col min="8712" max="8712" width="13.625" style="1248" customWidth="1"/>
    <col min="8713" max="8713" width="19.625" style="1248" customWidth="1"/>
    <col min="8714" max="8718" width="6.625" style="1248" customWidth="1"/>
    <col min="8719" max="8719" width="10.125" style="1248" bestFit="1" customWidth="1"/>
    <col min="8720" max="8721" width="10.125" style="1248" customWidth="1"/>
    <col min="8722" max="8722" width="11.5" style="1248" bestFit="1" customWidth="1"/>
    <col min="8723" max="8726" width="7.375" style="1248" customWidth="1"/>
    <col min="8727" max="8960" width="9" style="1248"/>
    <col min="8961" max="8961" width="1.625" style="1248" customWidth="1"/>
    <col min="8962" max="8962" width="12" style="1248" customWidth="1"/>
    <col min="8963" max="8964" width="9" style="1248" customWidth="1"/>
    <col min="8965" max="8965" width="12.375" style="1248" customWidth="1"/>
    <col min="8966" max="8966" width="12.5" style="1248" customWidth="1"/>
    <col min="8967" max="8967" width="15.125" style="1248" customWidth="1"/>
    <col min="8968" max="8968" width="13.625" style="1248" customWidth="1"/>
    <col min="8969" max="8969" width="19.625" style="1248" customWidth="1"/>
    <col min="8970" max="8974" width="6.625" style="1248" customWidth="1"/>
    <col min="8975" max="8975" width="10.125" style="1248" bestFit="1" customWidth="1"/>
    <col min="8976" max="8977" width="10.125" style="1248" customWidth="1"/>
    <col min="8978" max="8978" width="11.5" style="1248" bestFit="1" customWidth="1"/>
    <col min="8979" max="8982" width="7.375" style="1248" customWidth="1"/>
    <col min="8983" max="9216" width="9" style="1248"/>
    <col min="9217" max="9217" width="1.625" style="1248" customWidth="1"/>
    <col min="9218" max="9218" width="12" style="1248" customWidth="1"/>
    <col min="9219" max="9220" width="9" style="1248" customWidth="1"/>
    <col min="9221" max="9221" width="12.375" style="1248" customWidth="1"/>
    <col min="9222" max="9222" width="12.5" style="1248" customWidth="1"/>
    <col min="9223" max="9223" width="15.125" style="1248" customWidth="1"/>
    <col min="9224" max="9224" width="13.625" style="1248" customWidth="1"/>
    <col min="9225" max="9225" width="19.625" style="1248" customWidth="1"/>
    <col min="9226" max="9230" width="6.625" style="1248" customWidth="1"/>
    <col min="9231" max="9231" width="10.125" style="1248" bestFit="1" customWidth="1"/>
    <col min="9232" max="9233" width="10.125" style="1248" customWidth="1"/>
    <col min="9234" max="9234" width="11.5" style="1248" bestFit="1" customWidth="1"/>
    <col min="9235" max="9238" width="7.375" style="1248" customWidth="1"/>
    <col min="9239" max="9472" width="9" style="1248"/>
    <col min="9473" max="9473" width="1.625" style="1248" customWidth="1"/>
    <col min="9474" max="9474" width="12" style="1248" customWidth="1"/>
    <col min="9475" max="9476" width="9" style="1248" customWidth="1"/>
    <col min="9477" max="9477" width="12.375" style="1248" customWidth="1"/>
    <col min="9478" max="9478" width="12.5" style="1248" customWidth="1"/>
    <col min="9479" max="9479" width="15.125" style="1248" customWidth="1"/>
    <col min="9480" max="9480" width="13.625" style="1248" customWidth="1"/>
    <col min="9481" max="9481" width="19.625" style="1248" customWidth="1"/>
    <col min="9482" max="9486" width="6.625" style="1248" customWidth="1"/>
    <col min="9487" max="9487" width="10.125" style="1248" bestFit="1" customWidth="1"/>
    <col min="9488" max="9489" width="10.125" style="1248" customWidth="1"/>
    <col min="9490" max="9490" width="11.5" style="1248" bestFit="1" customWidth="1"/>
    <col min="9491" max="9494" width="7.375" style="1248" customWidth="1"/>
    <col min="9495" max="9728" width="9" style="1248"/>
    <col min="9729" max="9729" width="1.625" style="1248" customWidth="1"/>
    <col min="9730" max="9730" width="12" style="1248" customWidth="1"/>
    <col min="9731" max="9732" width="9" style="1248" customWidth="1"/>
    <col min="9733" max="9733" width="12.375" style="1248" customWidth="1"/>
    <col min="9734" max="9734" width="12.5" style="1248" customWidth="1"/>
    <col min="9735" max="9735" width="15.125" style="1248" customWidth="1"/>
    <col min="9736" max="9736" width="13.625" style="1248" customWidth="1"/>
    <col min="9737" max="9737" width="19.625" style="1248" customWidth="1"/>
    <col min="9738" max="9742" width="6.625" style="1248" customWidth="1"/>
    <col min="9743" max="9743" width="10.125" style="1248" bestFit="1" customWidth="1"/>
    <col min="9744" max="9745" width="10.125" style="1248" customWidth="1"/>
    <col min="9746" max="9746" width="11.5" style="1248" bestFit="1" customWidth="1"/>
    <col min="9747" max="9750" width="7.375" style="1248" customWidth="1"/>
    <col min="9751" max="9984" width="9" style="1248"/>
    <col min="9985" max="9985" width="1.625" style="1248" customWidth="1"/>
    <col min="9986" max="9986" width="12" style="1248" customWidth="1"/>
    <col min="9987" max="9988" width="9" style="1248" customWidth="1"/>
    <col min="9989" max="9989" width="12.375" style="1248" customWidth="1"/>
    <col min="9990" max="9990" width="12.5" style="1248" customWidth="1"/>
    <col min="9991" max="9991" width="15.125" style="1248" customWidth="1"/>
    <col min="9992" max="9992" width="13.625" style="1248" customWidth="1"/>
    <col min="9993" max="9993" width="19.625" style="1248" customWidth="1"/>
    <col min="9994" max="9998" width="6.625" style="1248" customWidth="1"/>
    <col min="9999" max="9999" width="10.125" style="1248" bestFit="1" customWidth="1"/>
    <col min="10000" max="10001" width="10.125" style="1248" customWidth="1"/>
    <col min="10002" max="10002" width="11.5" style="1248" bestFit="1" customWidth="1"/>
    <col min="10003" max="10006" width="7.375" style="1248" customWidth="1"/>
    <col min="10007" max="10240" width="9" style="1248"/>
    <col min="10241" max="10241" width="1.625" style="1248" customWidth="1"/>
    <col min="10242" max="10242" width="12" style="1248" customWidth="1"/>
    <col min="10243" max="10244" width="9" style="1248" customWidth="1"/>
    <col min="10245" max="10245" width="12.375" style="1248" customWidth="1"/>
    <col min="10246" max="10246" width="12.5" style="1248" customWidth="1"/>
    <col min="10247" max="10247" width="15.125" style="1248" customWidth="1"/>
    <col min="10248" max="10248" width="13.625" style="1248" customWidth="1"/>
    <col min="10249" max="10249" width="19.625" style="1248" customWidth="1"/>
    <col min="10250" max="10254" width="6.625" style="1248" customWidth="1"/>
    <col min="10255" max="10255" width="10.125" style="1248" bestFit="1" customWidth="1"/>
    <col min="10256" max="10257" width="10.125" style="1248" customWidth="1"/>
    <col min="10258" max="10258" width="11.5" style="1248" bestFit="1" customWidth="1"/>
    <col min="10259" max="10262" width="7.375" style="1248" customWidth="1"/>
    <col min="10263" max="10496" width="9" style="1248"/>
    <col min="10497" max="10497" width="1.625" style="1248" customWidth="1"/>
    <col min="10498" max="10498" width="12" style="1248" customWidth="1"/>
    <col min="10499" max="10500" width="9" style="1248" customWidth="1"/>
    <col min="10501" max="10501" width="12.375" style="1248" customWidth="1"/>
    <col min="10502" max="10502" width="12.5" style="1248" customWidth="1"/>
    <col min="10503" max="10503" width="15.125" style="1248" customWidth="1"/>
    <col min="10504" max="10504" width="13.625" style="1248" customWidth="1"/>
    <col min="10505" max="10505" width="19.625" style="1248" customWidth="1"/>
    <col min="10506" max="10510" width="6.625" style="1248" customWidth="1"/>
    <col min="10511" max="10511" width="10.125" style="1248" bestFit="1" customWidth="1"/>
    <col min="10512" max="10513" width="10.125" style="1248" customWidth="1"/>
    <col min="10514" max="10514" width="11.5" style="1248" bestFit="1" customWidth="1"/>
    <col min="10515" max="10518" width="7.375" style="1248" customWidth="1"/>
    <col min="10519" max="10752" width="9" style="1248"/>
    <col min="10753" max="10753" width="1.625" style="1248" customWidth="1"/>
    <col min="10754" max="10754" width="12" style="1248" customWidth="1"/>
    <col min="10755" max="10756" width="9" style="1248" customWidth="1"/>
    <col min="10757" max="10757" width="12.375" style="1248" customWidth="1"/>
    <col min="10758" max="10758" width="12.5" style="1248" customWidth="1"/>
    <col min="10759" max="10759" width="15.125" style="1248" customWidth="1"/>
    <col min="10760" max="10760" width="13.625" style="1248" customWidth="1"/>
    <col min="10761" max="10761" width="19.625" style="1248" customWidth="1"/>
    <col min="10762" max="10766" width="6.625" style="1248" customWidth="1"/>
    <col min="10767" max="10767" width="10.125" style="1248" bestFit="1" customWidth="1"/>
    <col min="10768" max="10769" width="10.125" style="1248" customWidth="1"/>
    <col min="10770" max="10770" width="11.5" style="1248" bestFit="1" customWidth="1"/>
    <col min="10771" max="10774" width="7.375" style="1248" customWidth="1"/>
    <col min="10775" max="11008" width="9" style="1248"/>
    <col min="11009" max="11009" width="1.625" style="1248" customWidth="1"/>
    <col min="11010" max="11010" width="12" style="1248" customWidth="1"/>
    <col min="11011" max="11012" width="9" style="1248" customWidth="1"/>
    <col min="11013" max="11013" width="12.375" style="1248" customWidth="1"/>
    <col min="11014" max="11014" width="12.5" style="1248" customWidth="1"/>
    <col min="11015" max="11015" width="15.125" style="1248" customWidth="1"/>
    <col min="11016" max="11016" width="13.625" style="1248" customWidth="1"/>
    <col min="11017" max="11017" width="19.625" style="1248" customWidth="1"/>
    <col min="11018" max="11022" width="6.625" style="1248" customWidth="1"/>
    <col min="11023" max="11023" width="10.125" style="1248" bestFit="1" customWidth="1"/>
    <col min="11024" max="11025" width="10.125" style="1248" customWidth="1"/>
    <col min="11026" max="11026" width="11.5" style="1248" bestFit="1" customWidth="1"/>
    <col min="11027" max="11030" width="7.375" style="1248" customWidth="1"/>
    <col min="11031" max="11264" width="9" style="1248"/>
    <col min="11265" max="11265" width="1.625" style="1248" customWidth="1"/>
    <col min="11266" max="11266" width="12" style="1248" customWidth="1"/>
    <col min="11267" max="11268" width="9" style="1248" customWidth="1"/>
    <col min="11269" max="11269" width="12.375" style="1248" customWidth="1"/>
    <col min="11270" max="11270" width="12.5" style="1248" customWidth="1"/>
    <col min="11271" max="11271" width="15.125" style="1248" customWidth="1"/>
    <col min="11272" max="11272" width="13.625" style="1248" customWidth="1"/>
    <col min="11273" max="11273" width="19.625" style="1248" customWidth="1"/>
    <col min="11274" max="11278" width="6.625" style="1248" customWidth="1"/>
    <col min="11279" max="11279" width="10.125" style="1248" bestFit="1" customWidth="1"/>
    <col min="11280" max="11281" width="10.125" style="1248" customWidth="1"/>
    <col min="11282" max="11282" width="11.5" style="1248" bestFit="1" customWidth="1"/>
    <col min="11283" max="11286" width="7.375" style="1248" customWidth="1"/>
    <col min="11287" max="11520" width="9" style="1248"/>
    <col min="11521" max="11521" width="1.625" style="1248" customWidth="1"/>
    <col min="11522" max="11522" width="12" style="1248" customWidth="1"/>
    <col min="11523" max="11524" width="9" style="1248" customWidth="1"/>
    <col min="11525" max="11525" width="12.375" style="1248" customWidth="1"/>
    <col min="11526" max="11526" width="12.5" style="1248" customWidth="1"/>
    <col min="11527" max="11527" width="15.125" style="1248" customWidth="1"/>
    <col min="11528" max="11528" width="13.625" style="1248" customWidth="1"/>
    <col min="11529" max="11529" width="19.625" style="1248" customWidth="1"/>
    <col min="11530" max="11534" width="6.625" style="1248" customWidth="1"/>
    <col min="11535" max="11535" width="10.125" style="1248" bestFit="1" customWidth="1"/>
    <col min="11536" max="11537" width="10.125" style="1248" customWidth="1"/>
    <col min="11538" max="11538" width="11.5" style="1248" bestFit="1" customWidth="1"/>
    <col min="11539" max="11542" width="7.375" style="1248" customWidth="1"/>
    <col min="11543" max="11776" width="9" style="1248"/>
    <col min="11777" max="11777" width="1.625" style="1248" customWidth="1"/>
    <col min="11778" max="11778" width="12" style="1248" customWidth="1"/>
    <col min="11779" max="11780" width="9" style="1248" customWidth="1"/>
    <col min="11781" max="11781" width="12.375" style="1248" customWidth="1"/>
    <col min="11782" max="11782" width="12.5" style="1248" customWidth="1"/>
    <col min="11783" max="11783" width="15.125" style="1248" customWidth="1"/>
    <col min="11784" max="11784" width="13.625" style="1248" customWidth="1"/>
    <col min="11785" max="11785" width="19.625" style="1248" customWidth="1"/>
    <col min="11786" max="11790" width="6.625" style="1248" customWidth="1"/>
    <col min="11791" max="11791" width="10.125" style="1248" bestFit="1" customWidth="1"/>
    <col min="11792" max="11793" width="10.125" style="1248" customWidth="1"/>
    <col min="11794" max="11794" width="11.5" style="1248" bestFit="1" customWidth="1"/>
    <col min="11795" max="11798" width="7.375" style="1248" customWidth="1"/>
    <col min="11799" max="12032" width="9" style="1248"/>
    <col min="12033" max="12033" width="1.625" style="1248" customWidth="1"/>
    <col min="12034" max="12034" width="12" style="1248" customWidth="1"/>
    <col min="12035" max="12036" width="9" style="1248" customWidth="1"/>
    <col min="12037" max="12037" width="12.375" style="1248" customWidth="1"/>
    <col min="12038" max="12038" width="12.5" style="1248" customWidth="1"/>
    <col min="12039" max="12039" width="15.125" style="1248" customWidth="1"/>
    <col min="12040" max="12040" width="13.625" style="1248" customWidth="1"/>
    <col min="12041" max="12041" width="19.625" style="1248" customWidth="1"/>
    <col min="12042" max="12046" width="6.625" style="1248" customWidth="1"/>
    <col min="12047" max="12047" width="10.125" style="1248" bestFit="1" customWidth="1"/>
    <col min="12048" max="12049" width="10.125" style="1248" customWidth="1"/>
    <col min="12050" max="12050" width="11.5" style="1248" bestFit="1" customWidth="1"/>
    <col min="12051" max="12054" width="7.375" style="1248" customWidth="1"/>
    <col min="12055" max="12288" width="9" style="1248"/>
    <col min="12289" max="12289" width="1.625" style="1248" customWidth="1"/>
    <col min="12290" max="12290" width="12" style="1248" customWidth="1"/>
    <col min="12291" max="12292" width="9" style="1248" customWidth="1"/>
    <col min="12293" max="12293" width="12.375" style="1248" customWidth="1"/>
    <col min="12294" max="12294" width="12.5" style="1248" customWidth="1"/>
    <col min="12295" max="12295" width="15.125" style="1248" customWidth="1"/>
    <col min="12296" max="12296" width="13.625" style="1248" customWidth="1"/>
    <col min="12297" max="12297" width="19.625" style="1248" customWidth="1"/>
    <col min="12298" max="12302" width="6.625" style="1248" customWidth="1"/>
    <col min="12303" max="12303" width="10.125" style="1248" bestFit="1" customWidth="1"/>
    <col min="12304" max="12305" width="10.125" style="1248" customWidth="1"/>
    <col min="12306" max="12306" width="11.5" style="1248" bestFit="1" customWidth="1"/>
    <col min="12307" max="12310" width="7.375" style="1248" customWidth="1"/>
    <col min="12311" max="12544" width="9" style="1248"/>
    <col min="12545" max="12545" width="1.625" style="1248" customWidth="1"/>
    <col min="12546" max="12546" width="12" style="1248" customWidth="1"/>
    <col min="12547" max="12548" width="9" style="1248" customWidth="1"/>
    <col min="12549" max="12549" width="12.375" style="1248" customWidth="1"/>
    <col min="12550" max="12550" width="12.5" style="1248" customWidth="1"/>
    <col min="12551" max="12551" width="15.125" style="1248" customWidth="1"/>
    <col min="12552" max="12552" width="13.625" style="1248" customWidth="1"/>
    <col min="12553" max="12553" width="19.625" style="1248" customWidth="1"/>
    <col min="12554" max="12558" width="6.625" style="1248" customWidth="1"/>
    <col min="12559" max="12559" width="10.125" style="1248" bestFit="1" customWidth="1"/>
    <col min="12560" max="12561" width="10.125" style="1248" customWidth="1"/>
    <col min="12562" max="12562" width="11.5" style="1248" bestFit="1" customWidth="1"/>
    <col min="12563" max="12566" width="7.375" style="1248" customWidth="1"/>
    <col min="12567" max="12800" width="9" style="1248"/>
    <col min="12801" max="12801" width="1.625" style="1248" customWidth="1"/>
    <col min="12802" max="12802" width="12" style="1248" customWidth="1"/>
    <col min="12803" max="12804" width="9" style="1248" customWidth="1"/>
    <col min="12805" max="12805" width="12.375" style="1248" customWidth="1"/>
    <col min="12806" max="12806" width="12.5" style="1248" customWidth="1"/>
    <col min="12807" max="12807" width="15.125" style="1248" customWidth="1"/>
    <col min="12808" max="12808" width="13.625" style="1248" customWidth="1"/>
    <col min="12809" max="12809" width="19.625" style="1248" customWidth="1"/>
    <col min="12810" max="12814" width="6.625" style="1248" customWidth="1"/>
    <col min="12815" max="12815" width="10.125" style="1248" bestFit="1" customWidth="1"/>
    <col min="12816" max="12817" width="10.125" style="1248" customWidth="1"/>
    <col min="12818" max="12818" width="11.5" style="1248" bestFit="1" customWidth="1"/>
    <col min="12819" max="12822" width="7.375" style="1248" customWidth="1"/>
    <col min="12823" max="13056" width="9" style="1248"/>
    <col min="13057" max="13057" width="1.625" style="1248" customWidth="1"/>
    <col min="13058" max="13058" width="12" style="1248" customWidth="1"/>
    <col min="13059" max="13060" width="9" style="1248" customWidth="1"/>
    <col min="13061" max="13061" width="12.375" style="1248" customWidth="1"/>
    <col min="13062" max="13062" width="12.5" style="1248" customWidth="1"/>
    <col min="13063" max="13063" width="15.125" style="1248" customWidth="1"/>
    <col min="13064" max="13064" width="13.625" style="1248" customWidth="1"/>
    <col min="13065" max="13065" width="19.625" style="1248" customWidth="1"/>
    <col min="13066" max="13070" width="6.625" style="1248" customWidth="1"/>
    <col min="13071" max="13071" width="10.125" style="1248" bestFit="1" customWidth="1"/>
    <col min="13072" max="13073" width="10.125" style="1248" customWidth="1"/>
    <col min="13074" max="13074" width="11.5" style="1248" bestFit="1" customWidth="1"/>
    <col min="13075" max="13078" width="7.375" style="1248" customWidth="1"/>
    <col min="13079" max="13312" width="9" style="1248"/>
    <col min="13313" max="13313" width="1.625" style="1248" customWidth="1"/>
    <col min="13314" max="13314" width="12" style="1248" customWidth="1"/>
    <col min="13315" max="13316" width="9" style="1248" customWidth="1"/>
    <col min="13317" max="13317" width="12.375" style="1248" customWidth="1"/>
    <col min="13318" max="13318" width="12.5" style="1248" customWidth="1"/>
    <col min="13319" max="13319" width="15.125" style="1248" customWidth="1"/>
    <col min="13320" max="13320" width="13.625" style="1248" customWidth="1"/>
    <col min="13321" max="13321" width="19.625" style="1248" customWidth="1"/>
    <col min="13322" max="13326" width="6.625" style="1248" customWidth="1"/>
    <col min="13327" max="13327" width="10.125" style="1248" bestFit="1" customWidth="1"/>
    <col min="13328" max="13329" width="10.125" style="1248" customWidth="1"/>
    <col min="13330" max="13330" width="11.5" style="1248" bestFit="1" customWidth="1"/>
    <col min="13331" max="13334" width="7.375" style="1248" customWidth="1"/>
    <col min="13335" max="13568" width="9" style="1248"/>
    <col min="13569" max="13569" width="1.625" style="1248" customWidth="1"/>
    <col min="13570" max="13570" width="12" style="1248" customWidth="1"/>
    <col min="13571" max="13572" width="9" style="1248" customWidth="1"/>
    <col min="13573" max="13573" width="12.375" style="1248" customWidth="1"/>
    <col min="13574" max="13574" width="12.5" style="1248" customWidth="1"/>
    <col min="13575" max="13575" width="15.125" style="1248" customWidth="1"/>
    <col min="13576" max="13576" width="13.625" style="1248" customWidth="1"/>
    <col min="13577" max="13577" width="19.625" style="1248" customWidth="1"/>
    <col min="13578" max="13582" width="6.625" style="1248" customWidth="1"/>
    <col min="13583" max="13583" width="10.125" style="1248" bestFit="1" customWidth="1"/>
    <col min="13584" max="13585" width="10.125" style="1248" customWidth="1"/>
    <col min="13586" max="13586" width="11.5" style="1248" bestFit="1" customWidth="1"/>
    <col min="13587" max="13590" width="7.375" style="1248" customWidth="1"/>
    <col min="13591" max="13824" width="9" style="1248"/>
    <col min="13825" max="13825" width="1.625" style="1248" customWidth="1"/>
    <col min="13826" max="13826" width="12" style="1248" customWidth="1"/>
    <col min="13827" max="13828" width="9" style="1248" customWidth="1"/>
    <col min="13829" max="13829" width="12.375" style="1248" customWidth="1"/>
    <col min="13830" max="13830" width="12.5" style="1248" customWidth="1"/>
    <col min="13831" max="13831" width="15.125" style="1248" customWidth="1"/>
    <col min="13832" max="13832" width="13.625" style="1248" customWidth="1"/>
    <col min="13833" max="13833" width="19.625" style="1248" customWidth="1"/>
    <col min="13834" max="13838" width="6.625" style="1248" customWidth="1"/>
    <col min="13839" max="13839" width="10.125" style="1248" bestFit="1" customWidth="1"/>
    <col min="13840" max="13841" width="10.125" style="1248" customWidth="1"/>
    <col min="13842" max="13842" width="11.5" style="1248" bestFit="1" customWidth="1"/>
    <col min="13843" max="13846" width="7.375" style="1248" customWidth="1"/>
    <col min="13847" max="14080" width="9" style="1248"/>
    <col min="14081" max="14081" width="1.625" style="1248" customWidth="1"/>
    <col min="14082" max="14082" width="12" style="1248" customWidth="1"/>
    <col min="14083" max="14084" width="9" style="1248" customWidth="1"/>
    <col min="14085" max="14085" width="12.375" style="1248" customWidth="1"/>
    <col min="14086" max="14086" width="12.5" style="1248" customWidth="1"/>
    <col min="14087" max="14087" width="15.125" style="1248" customWidth="1"/>
    <col min="14088" max="14088" width="13.625" style="1248" customWidth="1"/>
    <col min="14089" max="14089" width="19.625" style="1248" customWidth="1"/>
    <col min="14090" max="14094" width="6.625" style="1248" customWidth="1"/>
    <col min="14095" max="14095" width="10.125" style="1248" bestFit="1" customWidth="1"/>
    <col min="14096" max="14097" width="10.125" style="1248" customWidth="1"/>
    <col min="14098" max="14098" width="11.5" style="1248" bestFit="1" customWidth="1"/>
    <col min="14099" max="14102" width="7.375" style="1248" customWidth="1"/>
    <col min="14103" max="14336" width="9" style="1248"/>
    <col min="14337" max="14337" width="1.625" style="1248" customWidth="1"/>
    <col min="14338" max="14338" width="12" style="1248" customWidth="1"/>
    <col min="14339" max="14340" width="9" style="1248" customWidth="1"/>
    <col min="14341" max="14341" width="12.375" style="1248" customWidth="1"/>
    <col min="14342" max="14342" width="12.5" style="1248" customWidth="1"/>
    <col min="14343" max="14343" width="15.125" style="1248" customWidth="1"/>
    <col min="14344" max="14344" width="13.625" style="1248" customWidth="1"/>
    <col min="14345" max="14345" width="19.625" style="1248" customWidth="1"/>
    <col min="14346" max="14350" width="6.625" style="1248" customWidth="1"/>
    <col min="14351" max="14351" width="10.125" style="1248" bestFit="1" customWidth="1"/>
    <col min="14352" max="14353" width="10.125" style="1248" customWidth="1"/>
    <col min="14354" max="14354" width="11.5" style="1248" bestFit="1" customWidth="1"/>
    <col min="14355" max="14358" width="7.375" style="1248" customWidth="1"/>
    <col min="14359" max="14592" width="9" style="1248"/>
    <col min="14593" max="14593" width="1.625" style="1248" customWidth="1"/>
    <col min="14594" max="14594" width="12" style="1248" customWidth="1"/>
    <col min="14595" max="14596" width="9" style="1248" customWidth="1"/>
    <col min="14597" max="14597" width="12.375" style="1248" customWidth="1"/>
    <col min="14598" max="14598" width="12.5" style="1248" customWidth="1"/>
    <col min="14599" max="14599" width="15.125" style="1248" customWidth="1"/>
    <col min="14600" max="14600" width="13.625" style="1248" customWidth="1"/>
    <col min="14601" max="14601" width="19.625" style="1248" customWidth="1"/>
    <col min="14602" max="14606" width="6.625" style="1248" customWidth="1"/>
    <col min="14607" max="14607" width="10.125" style="1248" bestFit="1" customWidth="1"/>
    <col min="14608" max="14609" width="10.125" style="1248" customWidth="1"/>
    <col min="14610" max="14610" width="11.5" style="1248" bestFit="1" customWidth="1"/>
    <col min="14611" max="14614" width="7.375" style="1248" customWidth="1"/>
    <col min="14615" max="14848" width="9" style="1248"/>
    <col min="14849" max="14849" width="1.625" style="1248" customWidth="1"/>
    <col min="14850" max="14850" width="12" style="1248" customWidth="1"/>
    <col min="14851" max="14852" width="9" style="1248" customWidth="1"/>
    <col min="14853" max="14853" width="12.375" style="1248" customWidth="1"/>
    <col min="14854" max="14854" width="12.5" style="1248" customWidth="1"/>
    <col min="14855" max="14855" width="15.125" style="1248" customWidth="1"/>
    <col min="14856" max="14856" width="13.625" style="1248" customWidth="1"/>
    <col min="14857" max="14857" width="19.625" style="1248" customWidth="1"/>
    <col min="14858" max="14862" width="6.625" style="1248" customWidth="1"/>
    <col min="14863" max="14863" width="10.125" style="1248" bestFit="1" customWidth="1"/>
    <col min="14864" max="14865" width="10.125" style="1248" customWidth="1"/>
    <col min="14866" max="14866" width="11.5" style="1248" bestFit="1" customWidth="1"/>
    <col min="14867" max="14870" width="7.375" style="1248" customWidth="1"/>
    <col min="14871" max="15104" width="9" style="1248"/>
    <col min="15105" max="15105" width="1.625" style="1248" customWidth="1"/>
    <col min="15106" max="15106" width="12" style="1248" customWidth="1"/>
    <col min="15107" max="15108" width="9" style="1248" customWidth="1"/>
    <col min="15109" max="15109" width="12.375" style="1248" customWidth="1"/>
    <col min="15110" max="15110" width="12.5" style="1248" customWidth="1"/>
    <col min="15111" max="15111" width="15.125" style="1248" customWidth="1"/>
    <col min="15112" max="15112" width="13.625" style="1248" customWidth="1"/>
    <col min="15113" max="15113" width="19.625" style="1248" customWidth="1"/>
    <col min="15114" max="15118" width="6.625" style="1248" customWidth="1"/>
    <col min="15119" max="15119" width="10.125" style="1248" bestFit="1" customWidth="1"/>
    <col min="15120" max="15121" width="10.125" style="1248" customWidth="1"/>
    <col min="15122" max="15122" width="11.5" style="1248" bestFit="1" customWidth="1"/>
    <col min="15123" max="15126" width="7.375" style="1248" customWidth="1"/>
    <col min="15127" max="15360" width="9" style="1248"/>
    <col min="15361" max="15361" width="1.625" style="1248" customWidth="1"/>
    <col min="15362" max="15362" width="12" style="1248" customWidth="1"/>
    <col min="15363" max="15364" width="9" style="1248" customWidth="1"/>
    <col min="15365" max="15365" width="12.375" style="1248" customWidth="1"/>
    <col min="15366" max="15366" width="12.5" style="1248" customWidth="1"/>
    <col min="15367" max="15367" width="15.125" style="1248" customWidth="1"/>
    <col min="15368" max="15368" width="13.625" style="1248" customWidth="1"/>
    <col min="15369" max="15369" width="19.625" style="1248" customWidth="1"/>
    <col min="15370" max="15374" width="6.625" style="1248" customWidth="1"/>
    <col min="15375" max="15375" width="10.125" style="1248" bestFit="1" customWidth="1"/>
    <col min="15376" max="15377" width="10.125" style="1248" customWidth="1"/>
    <col min="15378" max="15378" width="11.5" style="1248" bestFit="1" customWidth="1"/>
    <col min="15379" max="15382" width="7.375" style="1248" customWidth="1"/>
    <col min="15383" max="15616" width="9" style="1248"/>
    <col min="15617" max="15617" width="1.625" style="1248" customWidth="1"/>
    <col min="15618" max="15618" width="12" style="1248" customWidth="1"/>
    <col min="15619" max="15620" width="9" style="1248" customWidth="1"/>
    <col min="15621" max="15621" width="12.375" style="1248" customWidth="1"/>
    <col min="15622" max="15622" width="12.5" style="1248" customWidth="1"/>
    <col min="15623" max="15623" width="15.125" style="1248" customWidth="1"/>
    <col min="15624" max="15624" width="13.625" style="1248" customWidth="1"/>
    <col min="15625" max="15625" width="19.625" style="1248" customWidth="1"/>
    <col min="15626" max="15630" width="6.625" style="1248" customWidth="1"/>
    <col min="15631" max="15631" width="10.125" style="1248" bestFit="1" customWidth="1"/>
    <col min="15632" max="15633" width="10.125" style="1248" customWidth="1"/>
    <col min="15634" max="15634" width="11.5" style="1248" bestFit="1" customWidth="1"/>
    <col min="15635" max="15638" width="7.375" style="1248" customWidth="1"/>
    <col min="15639" max="15872" width="9" style="1248"/>
    <col min="15873" max="15873" width="1.625" style="1248" customWidth="1"/>
    <col min="15874" max="15874" width="12" style="1248" customWidth="1"/>
    <col min="15875" max="15876" width="9" style="1248" customWidth="1"/>
    <col min="15877" max="15877" width="12.375" style="1248" customWidth="1"/>
    <col min="15878" max="15878" width="12.5" style="1248" customWidth="1"/>
    <col min="15879" max="15879" width="15.125" style="1248" customWidth="1"/>
    <col min="15880" max="15880" width="13.625" style="1248" customWidth="1"/>
    <col min="15881" max="15881" width="19.625" style="1248" customWidth="1"/>
    <col min="15882" max="15886" width="6.625" style="1248" customWidth="1"/>
    <col min="15887" max="15887" width="10.125" style="1248" bestFit="1" customWidth="1"/>
    <col min="15888" max="15889" width="10.125" style="1248" customWidth="1"/>
    <col min="15890" max="15890" width="11.5" style="1248" bestFit="1" customWidth="1"/>
    <col min="15891" max="15894" width="7.375" style="1248" customWidth="1"/>
    <col min="15895" max="16128" width="9" style="1248"/>
    <col min="16129" max="16129" width="1.625" style="1248" customWidth="1"/>
    <col min="16130" max="16130" width="12" style="1248" customWidth="1"/>
    <col min="16131" max="16132" width="9" style="1248" customWidth="1"/>
    <col min="16133" max="16133" width="12.375" style="1248" customWidth="1"/>
    <col min="16134" max="16134" width="12.5" style="1248" customWidth="1"/>
    <col min="16135" max="16135" width="15.125" style="1248" customWidth="1"/>
    <col min="16136" max="16136" width="13.625" style="1248" customWidth="1"/>
    <col min="16137" max="16137" width="19.625" style="1248" customWidth="1"/>
    <col min="16138" max="16142" width="6.625" style="1248" customWidth="1"/>
    <col min="16143" max="16143" width="10.125" style="1248" bestFit="1" customWidth="1"/>
    <col min="16144" max="16145" width="10.125" style="1248" customWidth="1"/>
    <col min="16146" max="16146" width="11.5" style="1248" bestFit="1" customWidth="1"/>
    <col min="16147" max="16150" width="7.375" style="1248" customWidth="1"/>
    <col min="16151" max="16384" width="9" style="1248"/>
  </cols>
  <sheetData>
    <row r="1" spans="1:22" ht="24" customHeight="1">
      <c r="A1" s="1242" t="s">
        <v>427</v>
      </c>
      <c r="B1" s="1243"/>
      <c r="C1" s="1243"/>
      <c r="D1" s="1243"/>
      <c r="E1" s="1243"/>
      <c r="F1" s="1243"/>
      <c r="G1" s="1243"/>
      <c r="H1" s="1243"/>
      <c r="I1" s="1244"/>
      <c r="J1" s="1244"/>
      <c r="K1" s="1244"/>
      <c r="L1" s="1244"/>
      <c r="M1" s="1244"/>
      <c r="N1" s="1244"/>
      <c r="O1" s="1245"/>
      <c r="P1" s="1245"/>
      <c r="Q1" s="1245"/>
      <c r="R1" s="1244"/>
      <c r="S1" s="1246"/>
      <c r="T1" s="1247"/>
      <c r="U1" s="1246"/>
      <c r="V1" s="1244"/>
    </row>
    <row r="2" spans="1:22" ht="21.95" customHeight="1">
      <c r="B2" s="1250" t="s">
        <v>428</v>
      </c>
      <c r="C2" s="1251"/>
      <c r="D2" s="1251"/>
      <c r="E2" s="1252" t="s">
        <v>429</v>
      </c>
      <c r="F2" s="1253" t="s">
        <v>430</v>
      </c>
      <c r="G2" s="1253"/>
      <c r="H2" s="1254"/>
      <c r="I2" s="1255"/>
      <c r="J2" s="1256" t="s">
        <v>431</v>
      </c>
      <c r="K2" s="1257"/>
      <c r="L2" s="1257"/>
      <c r="M2" s="1257"/>
      <c r="N2" s="1258"/>
      <c r="O2" s="1253" t="s">
        <v>432</v>
      </c>
      <c r="P2" s="1253"/>
      <c r="Q2" s="1253"/>
      <c r="R2" s="1253"/>
      <c r="S2" s="1259" t="s">
        <v>433</v>
      </c>
      <c r="T2" s="1259" t="s">
        <v>434</v>
      </c>
      <c r="U2" s="1260"/>
      <c r="V2" s="1261" t="s">
        <v>435</v>
      </c>
    </row>
    <row r="3" spans="1:22" ht="21.95" customHeight="1">
      <c r="B3" s="1262"/>
      <c r="C3" s="1263" t="s">
        <v>436</v>
      </c>
      <c r="D3" s="1263" t="s">
        <v>437</v>
      </c>
      <c r="E3" s="1264"/>
      <c r="F3" s="1250" t="s">
        <v>438</v>
      </c>
      <c r="G3" s="1252" t="s">
        <v>439</v>
      </c>
      <c r="H3" s="1254" t="s">
        <v>440</v>
      </c>
      <c r="I3" s="1255"/>
      <c r="J3" s="1262" t="s">
        <v>441</v>
      </c>
      <c r="K3" s="1252" t="s">
        <v>442</v>
      </c>
      <c r="L3" s="1251" t="s">
        <v>443</v>
      </c>
      <c r="M3" s="1251" t="s">
        <v>444</v>
      </c>
      <c r="N3" s="1251" t="s">
        <v>445</v>
      </c>
      <c r="O3" s="1265" t="s">
        <v>446</v>
      </c>
      <c r="P3" s="1265" t="s">
        <v>447</v>
      </c>
      <c r="Q3" s="1265" t="s">
        <v>448</v>
      </c>
      <c r="R3" s="1266" t="s">
        <v>289</v>
      </c>
      <c r="S3" s="1267"/>
      <c r="T3" s="1267"/>
      <c r="U3" s="1268" t="s">
        <v>449</v>
      </c>
      <c r="V3" s="1269"/>
    </row>
    <row r="4" spans="1:22" ht="21.95" customHeight="1">
      <c r="B4" s="1270"/>
      <c r="C4" s="1271"/>
      <c r="D4" s="1271"/>
      <c r="E4" s="1272"/>
      <c r="F4" s="1270"/>
      <c r="G4" s="1272"/>
      <c r="H4" s="1273"/>
      <c r="I4" s="1255"/>
      <c r="J4" s="1270"/>
      <c r="K4" s="1272"/>
      <c r="L4" s="1271" t="s">
        <v>450</v>
      </c>
      <c r="M4" s="1274" t="s">
        <v>451</v>
      </c>
      <c r="N4" s="1271" t="s">
        <v>452</v>
      </c>
      <c r="O4" s="1275"/>
      <c r="P4" s="1275"/>
      <c r="Q4" s="1275"/>
      <c r="R4" s="1276" t="s">
        <v>291</v>
      </c>
      <c r="S4" s="706"/>
      <c r="T4" s="706"/>
      <c r="U4" s="1277"/>
      <c r="V4" s="1278"/>
    </row>
    <row r="5" spans="1:22" ht="45" customHeight="1">
      <c r="B5" s="1279" t="s">
        <v>453</v>
      </c>
      <c r="C5" s="1280">
        <v>0.12916666666666668</v>
      </c>
      <c r="D5" s="1281">
        <v>0.2076388888888889</v>
      </c>
      <c r="E5" s="1282" t="s">
        <v>454</v>
      </c>
      <c r="F5" s="1283" t="s">
        <v>455</v>
      </c>
      <c r="G5" s="1284" t="s">
        <v>456</v>
      </c>
      <c r="H5" s="1284" t="s">
        <v>457</v>
      </c>
      <c r="I5" s="1285"/>
      <c r="J5" s="1286" t="s">
        <v>458</v>
      </c>
      <c r="K5" s="1287" t="s">
        <v>459</v>
      </c>
      <c r="L5" s="1286">
        <v>17</v>
      </c>
      <c r="M5" s="1286">
        <v>5</v>
      </c>
      <c r="N5" s="1286">
        <v>55</v>
      </c>
      <c r="O5" s="1288">
        <v>139</v>
      </c>
      <c r="P5" s="1288">
        <v>109</v>
      </c>
      <c r="Q5" s="1289"/>
      <c r="R5" s="1290">
        <v>15121</v>
      </c>
      <c r="S5" s="1286">
        <v>4</v>
      </c>
      <c r="T5" s="1286">
        <v>1</v>
      </c>
      <c r="U5" s="1286">
        <v>0</v>
      </c>
      <c r="V5" s="1286">
        <v>0</v>
      </c>
    </row>
    <row r="6" spans="1:22" ht="45" customHeight="1">
      <c r="B6" s="1279" t="s">
        <v>453</v>
      </c>
      <c r="C6" s="1280">
        <v>0.30208333333333331</v>
      </c>
      <c r="D6" s="1281">
        <v>0.35138888888888892</v>
      </c>
      <c r="E6" s="1282" t="s">
        <v>454</v>
      </c>
      <c r="F6" s="1283" t="s">
        <v>460</v>
      </c>
      <c r="G6" s="1284" t="s">
        <v>461</v>
      </c>
      <c r="H6" s="1284" t="s">
        <v>462</v>
      </c>
      <c r="I6" s="1285"/>
      <c r="J6" s="1286" t="s">
        <v>463</v>
      </c>
      <c r="K6" s="1287" t="s">
        <v>464</v>
      </c>
      <c r="L6" s="1286">
        <v>1</v>
      </c>
      <c r="M6" s="1286">
        <v>5</v>
      </c>
      <c r="N6" s="1286">
        <v>44</v>
      </c>
      <c r="O6" s="1288">
        <v>118</v>
      </c>
      <c r="P6" s="1288"/>
      <c r="Q6" s="1288"/>
      <c r="R6" s="1290">
        <v>15432</v>
      </c>
      <c r="S6" s="1286">
        <v>2</v>
      </c>
      <c r="T6" s="1286">
        <v>1</v>
      </c>
      <c r="U6" s="1286">
        <v>0</v>
      </c>
      <c r="V6" s="1286">
        <v>0</v>
      </c>
    </row>
    <row r="7" spans="1:22" ht="45" customHeight="1">
      <c r="B7" s="1279" t="s">
        <v>465</v>
      </c>
      <c r="C7" s="1280">
        <v>7.2916666666666671E-2</v>
      </c>
      <c r="D7" s="1291">
        <v>0.26597222222222222</v>
      </c>
      <c r="E7" s="1282" t="s">
        <v>454</v>
      </c>
      <c r="F7" s="1283" t="s">
        <v>466</v>
      </c>
      <c r="G7" s="1284" t="s">
        <v>456</v>
      </c>
      <c r="H7" s="1284" t="s">
        <v>467</v>
      </c>
      <c r="I7" s="1285"/>
      <c r="J7" s="1286" t="s">
        <v>463</v>
      </c>
      <c r="K7" s="1287" t="s">
        <v>459</v>
      </c>
      <c r="L7" s="1286">
        <v>1</v>
      </c>
      <c r="M7" s="1286">
        <v>4</v>
      </c>
      <c r="N7" s="1286">
        <v>50</v>
      </c>
      <c r="O7" s="1288">
        <v>862</v>
      </c>
      <c r="P7" s="1288">
        <v>5</v>
      </c>
      <c r="Q7" s="1288"/>
      <c r="R7" s="1290">
        <v>42081</v>
      </c>
      <c r="S7" s="1286">
        <v>6</v>
      </c>
      <c r="T7" s="1286">
        <v>3</v>
      </c>
      <c r="U7" s="1286">
        <v>0</v>
      </c>
      <c r="V7" s="1286">
        <v>1</v>
      </c>
    </row>
    <row r="8" spans="1:22" ht="45" customHeight="1">
      <c r="B8" s="1279" t="s">
        <v>465</v>
      </c>
      <c r="C8" s="1280">
        <v>0.31944444444444448</v>
      </c>
      <c r="D8" s="1281">
        <v>0.47916666666666669</v>
      </c>
      <c r="E8" s="1282" t="s">
        <v>454</v>
      </c>
      <c r="F8" s="1283" t="s">
        <v>460</v>
      </c>
      <c r="G8" s="1284" t="s">
        <v>468</v>
      </c>
      <c r="H8" s="1284" t="s">
        <v>468</v>
      </c>
      <c r="I8" s="1285"/>
      <c r="J8" s="1286" t="s">
        <v>463</v>
      </c>
      <c r="K8" s="1287" t="s">
        <v>469</v>
      </c>
      <c r="L8" s="1286">
        <v>5</v>
      </c>
      <c r="M8" s="1292">
        <v>3</v>
      </c>
      <c r="N8" s="1286">
        <v>82</v>
      </c>
      <c r="O8" s="1288">
        <v>1072</v>
      </c>
      <c r="P8" s="1288">
        <v>7</v>
      </c>
      <c r="Q8" s="1288"/>
      <c r="R8" s="1290">
        <v>72023</v>
      </c>
      <c r="S8" s="1286">
        <v>6</v>
      </c>
      <c r="T8" s="1286">
        <v>5</v>
      </c>
      <c r="U8" s="1286">
        <v>1</v>
      </c>
      <c r="V8" s="1286">
        <v>0</v>
      </c>
    </row>
    <row r="9" spans="1:22" ht="45" customHeight="1">
      <c r="B9" s="1279" t="s">
        <v>465</v>
      </c>
      <c r="C9" s="1280">
        <v>0.10416666666666667</v>
      </c>
      <c r="D9" s="1291">
        <v>0.21527777777777779</v>
      </c>
      <c r="E9" s="1282" t="s">
        <v>454</v>
      </c>
      <c r="F9" s="1283" t="s">
        <v>470</v>
      </c>
      <c r="G9" s="1284" t="s">
        <v>468</v>
      </c>
      <c r="H9" s="1284" t="s">
        <v>468</v>
      </c>
      <c r="I9" s="1285"/>
      <c r="J9" s="1286" t="s">
        <v>463</v>
      </c>
      <c r="K9" s="1287" t="s">
        <v>469</v>
      </c>
      <c r="L9" s="1286">
        <v>5</v>
      </c>
      <c r="M9" s="1286">
        <v>3</v>
      </c>
      <c r="N9" s="1286">
        <v>82</v>
      </c>
      <c r="O9" s="1288">
        <v>710</v>
      </c>
      <c r="P9" s="1288"/>
      <c r="Q9" s="1288"/>
      <c r="R9" s="1290">
        <v>162000</v>
      </c>
      <c r="S9" s="1286">
        <v>1</v>
      </c>
      <c r="T9" s="1286">
        <v>0</v>
      </c>
      <c r="U9" s="1286">
        <v>0</v>
      </c>
      <c r="V9" s="1286">
        <v>0</v>
      </c>
    </row>
    <row r="10" spans="1:22" ht="45" customHeight="1">
      <c r="B10" s="1279" t="s">
        <v>471</v>
      </c>
      <c r="C10" s="1280">
        <v>0.39583333333333331</v>
      </c>
      <c r="D10" s="1281">
        <v>0.55694444444444446</v>
      </c>
      <c r="E10" s="1282" t="s">
        <v>454</v>
      </c>
      <c r="F10" s="1283" t="s">
        <v>472</v>
      </c>
      <c r="G10" s="1284" t="s">
        <v>473</v>
      </c>
      <c r="H10" s="1284" t="s">
        <v>462</v>
      </c>
      <c r="I10" s="1285"/>
      <c r="J10" s="1286" t="s">
        <v>463</v>
      </c>
      <c r="K10" s="1287" t="s">
        <v>474</v>
      </c>
      <c r="L10" s="1286">
        <v>1</v>
      </c>
      <c r="M10" s="1286">
        <v>9</v>
      </c>
      <c r="N10" s="1286">
        <v>98</v>
      </c>
      <c r="O10" s="1288">
        <v>636</v>
      </c>
      <c r="P10" s="1288"/>
      <c r="Q10" s="1289"/>
      <c r="R10" s="1290">
        <v>11909</v>
      </c>
      <c r="S10" s="1286">
        <v>1</v>
      </c>
      <c r="T10" s="1286">
        <v>5</v>
      </c>
      <c r="U10" s="1286">
        <v>0</v>
      </c>
      <c r="V10" s="1286">
        <v>0</v>
      </c>
    </row>
    <row r="11" spans="1:22" ht="45" customHeight="1">
      <c r="B11" s="1279" t="s">
        <v>475</v>
      </c>
      <c r="C11" s="1280">
        <v>0.15625</v>
      </c>
      <c r="D11" s="1281">
        <v>0.18819444444444444</v>
      </c>
      <c r="E11" s="1282" t="s">
        <v>454</v>
      </c>
      <c r="F11" s="1283" t="s">
        <v>476</v>
      </c>
      <c r="G11" s="1284" t="s">
        <v>477</v>
      </c>
      <c r="H11" s="1284" t="s">
        <v>478</v>
      </c>
      <c r="I11" s="1285"/>
      <c r="J11" s="1286" t="s">
        <v>463</v>
      </c>
      <c r="K11" s="1287" t="s">
        <v>459</v>
      </c>
      <c r="L11" s="1286">
        <v>2</v>
      </c>
      <c r="M11" s="1286">
        <v>16</v>
      </c>
      <c r="N11" s="1286">
        <v>89</v>
      </c>
      <c r="O11" s="1288">
        <v>139</v>
      </c>
      <c r="P11" s="1288"/>
      <c r="Q11" s="1288"/>
      <c r="R11" s="1290">
        <v>30361</v>
      </c>
      <c r="S11" s="1286">
        <v>1</v>
      </c>
      <c r="T11" s="1286"/>
      <c r="U11" s="1286"/>
      <c r="V11" s="1286"/>
    </row>
    <row r="12" spans="1:22" ht="45" customHeight="1">
      <c r="B12" s="1279" t="s">
        <v>479</v>
      </c>
      <c r="C12" s="1280">
        <v>0.56597222222222221</v>
      </c>
      <c r="D12" s="1291">
        <v>0.77083333333333337</v>
      </c>
      <c r="E12" s="1282" t="s">
        <v>480</v>
      </c>
      <c r="F12" s="1283" t="s">
        <v>470</v>
      </c>
      <c r="G12" s="1284" t="s">
        <v>468</v>
      </c>
      <c r="H12" s="1284" t="s">
        <v>468</v>
      </c>
      <c r="I12" s="1285"/>
      <c r="J12" s="1286" t="s">
        <v>481</v>
      </c>
      <c r="K12" s="1287" t="s">
        <v>482</v>
      </c>
      <c r="L12" s="1286">
        <v>1</v>
      </c>
      <c r="M12" s="1286">
        <v>21</v>
      </c>
      <c r="N12" s="1286">
        <v>89</v>
      </c>
      <c r="O12" s="1288"/>
      <c r="P12" s="1288"/>
      <c r="Q12" s="1288"/>
      <c r="R12" s="1290">
        <v>81153</v>
      </c>
      <c r="S12" s="1286">
        <v>1</v>
      </c>
      <c r="T12" s="1286">
        <v>0</v>
      </c>
      <c r="U12" s="1286">
        <v>0</v>
      </c>
      <c r="V12" s="1286">
        <v>0</v>
      </c>
    </row>
    <row r="13" spans="1:22" ht="45" customHeight="1">
      <c r="B13" s="1279" t="s">
        <v>483</v>
      </c>
      <c r="C13" s="1280">
        <v>0.44444444444444442</v>
      </c>
      <c r="D13" s="1281">
        <v>0.59166666666666667</v>
      </c>
      <c r="E13" s="1282" t="s">
        <v>454</v>
      </c>
      <c r="F13" s="1283" t="s">
        <v>484</v>
      </c>
      <c r="G13" s="1284" t="s">
        <v>468</v>
      </c>
      <c r="H13" s="1284" t="s">
        <v>468</v>
      </c>
      <c r="I13" s="1285"/>
      <c r="J13" s="1286" t="s">
        <v>463</v>
      </c>
      <c r="K13" s="1287" t="s">
        <v>482</v>
      </c>
      <c r="L13" s="1286">
        <v>5</v>
      </c>
      <c r="M13" s="1292">
        <v>30</v>
      </c>
      <c r="N13" s="1286">
        <v>94</v>
      </c>
      <c r="O13" s="1288">
        <v>557</v>
      </c>
      <c r="P13" s="1288">
        <v>557</v>
      </c>
      <c r="Q13" s="1288"/>
      <c r="R13" s="1290">
        <v>14130</v>
      </c>
      <c r="S13" s="1286">
        <v>2</v>
      </c>
      <c r="T13" s="1286">
        <v>1</v>
      </c>
      <c r="U13" s="1286">
        <v>0</v>
      </c>
      <c r="V13" s="1286">
        <v>1</v>
      </c>
    </row>
    <row r="14" spans="1:22" ht="45" customHeight="1">
      <c r="B14" s="1279" t="s">
        <v>485</v>
      </c>
      <c r="C14" s="1280">
        <v>3.4722222222222224E-2</v>
      </c>
      <c r="D14" s="1291">
        <v>8.3333333333333329E-2</v>
      </c>
      <c r="E14" s="1282" t="s">
        <v>454</v>
      </c>
      <c r="F14" s="1283" t="s">
        <v>472</v>
      </c>
      <c r="G14" s="1284" t="s">
        <v>486</v>
      </c>
      <c r="H14" s="1284" t="s">
        <v>468</v>
      </c>
      <c r="I14" s="1285"/>
      <c r="J14" s="1286" t="s">
        <v>458</v>
      </c>
      <c r="K14" s="1287" t="s">
        <v>487</v>
      </c>
      <c r="L14" s="1286">
        <v>6</v>
      </c>
      <c r="M14" s="1286">
        <v>22</v>
      </c>
      <c r="N14" s="1286">
        <v>75</v>
      </c>
      <c r="O14" s="1288">
        <v>173</v>
      </c>
      <c r="P14" s="1288">
        <v>15</v>
      </c>
      <c r="Q14" s="1288"/>
      <c r="R14" s="1290">
        <v>13419</v>
      </c>
      <c r="S14" s="1286">
        <v>5</v>
      </c>
      <c r="T14" s="1286">
        <v>2</v>
      </c>
      <c r="U14" s="1286">
        <v>0</v>
      </c>
      <c r="V14" s="1286">
        <v>1</v>
      </c>
    </row>
    <row r="15" spans="1:22" ht="45" customHeight="1">
      <c r="B15" s="1279" t="s">
        <v>488</v>
      </c>
      <c r="C15" s="1280">
        <v>0.18333333333333335</v>
      </c>
      <c r="D15" s="1291">
        <v>0.33611111111111108</v>
      </c>
      <c r="E15" s="1282" t="s">
        <v>454</v>
      </c>
      <c r="F15" s="1283" t="s">
        <v>470</v>
      </c>
      <c r="G15" s="1284" t="s">
        <v>468</v>
      </c>
      <c r="H15" s="1284" t="s">
        <v>468</v>
      </c>
      <c r="I15" s="1285"/>
      <c r="J15" s="1286" t="s">
        <v>489</v>
      </c>
      <c r="K15" s="1287" t="s">
        <v>490</v>
      </c>
      <c r="L15" s="1292">
        <v>2</v>
      </c>
      <c r="M15" s="1286">
        <v>7</v>
      </c>
      <c r="N15" s="1286">
        <v>71</v>
      </c>
      <c r="O15" s="1288">
        <v>523</v>
      </c>
      <c r="P15" s="1288"/>
      <c r="Q15" s="1288">
        <v>3</v>
      </c>
      <c r="R15" s="1290">
        <v>17420</v>
      </c>
      <c r="S15" s="1286">
        <v>4</v>
      </c>
      <c r="T15" s="1286">
        <v>2</v>
      </c>
      <c r="U15" s="1286">
        <v>0</v>
      </c>
      <c r="V15" s="1286">
        <v>0</v>
      </c>
    </row>
    <row r="16" spans="1:22" ht="20.100000000000001" customHeight="1">
      <c r="B16" s="1293" t="s">
        <v>491</v>
      </c>
      <c r="C16" s="1293"/>
      <c r="D16" s="1293"/>
      <c r="E16" s="1293"/>
      <c r="F16" s="1293"/>
      <c r="G16" s="1293"/>
      <c r="H16" s="1293"/>
    </row>
    <row r="17" spans="2:8" ht="20.100000000000001" customHeight="1">
      <c r="B17" s="1296" t="s">
        <v>492</v>
      </c>
      <c r="C17" s="1297"/>
      <c r="D17" s="1297"/>
      <c r="E17" s="1297"/>
      <c r="F17" s="1297"/>
      <c r="G17" s="1298"/>
      <c r="H17" s="1297"/>
    </row>
    <row r="18" spans="2:8">
      <c r="B18" s="1299"/>
      <c r="C18" s="1300"/>
      <c r="D18" s="1300"/>
      <c r="E18" s="1300"/>
      <c r="F18" s="1299"/>
      <c r="H18" s="1300"/>
    </row>
    <row r="19" spans="2:8">
      <c r="B19" s="1299"/>
      <c r="C19" s="1300"/>
      <c r="D19" s="1300"/>
      <c r="E19" s="1300"/>
      <c r="F19" s="1299"/>
      <c r="G19" s="1300"/>
      <c r="H19" s="1300"/>
    </row>
    <row r="20" spans="2:8">
      <c r="B20" s="1299"/>
      <c r="C20" s="1300"/>
      <c r="D20" s="1300"/>
      <c r="E20" s="1300"/>
      <c r="F20" s="1299"/>
      <c r="G20" s="1300"/>
      <c r="H20" s="1300"/>
    </row>
    <row r="21" spans="2:8">
      <c r="B21" s="1299"/>
      <c r="C21" s="1300"/>
      <c r="D21" s="1300"/>
      <c r="E21" s="1300"/>
      <c r="F21" s="1299"/>
      <c r="G21" s="1300"/>
      <c r="H21" s="1300"/>
    </row>
    <row r="22" spans="2:8">
      <c r="B22" s="1299"/>
      <c r="C22" s="1300"/>
      <c r="D22" s="1300"/>
      <c r="E22" s="1300"/>
      <c r="F22" s="1299"/>
      <c r="G22" s="1300"/>
      <c r="H22" s="1300"/>
    </row>
    <row r="23" spans="2:8">
      <c r="B23" s="1299"/>
      <c r="C23" s="1300"/>
      <c r="D23" s="1300"/>
      <c r="E23" s="1300"/>
      <c r="F23" s="1299"/>
      <c r="G23" s="1300"/>
      <c r="H23" s="1300"/>
    </row>
    <row r="24" spans="2:8">
      <c r="B24" s="1299"/>
      <c r="C24" s="1300"/>
      <c r="D24" s="1300"/>
      <c r="E24" s="1300"/>
      <c r="F24" s="1299"/>
      <c r="G24" s="1300"/>
      <c r="H24" s="1300"/>
    </row>
    <row r="25" spans="2:8">
      <c r="B25" s="1299"/>
      <c r="C25" s="1300"/>
      <c r="D25" s="1300"/>
      <c r="E25" s="1300"/>
      <c r="F25" s="1299"/>
      <c r="G25" s="1300"/>
      <c r="H25" s="1300"/>
    </row>
    <row r="26" spans="2:8">
      <c r="B26" s="1299"/>
      <c r="C26" s="1300"/>
      <c r="D26" s="1300"/>
      <c r="E26" s="1300"/>
      <c r="F26" s="1299"/>
      <c r="G26" s="1300"/>
      <c r="H26" s="1300"/>
    </row>
    <row r="27" spans="2:8">
      <c r="B27" s="1299"/>
      <c r="C27" s="1300"/>
      <c r="D27" s="1300"/>
      <c r="E27" s="1300"/>
      <c r="F27" s="1299"/>
      <c r="G27" s="1300"/>
      <c r="H27" s="1300"/>
    </row>
    <row r="28" spans="2:8">
      <c r="B28" s="1299"/>
      <c r="C28" s="1300"/>
      <c r="D28" s="1300"/>
      <c r="E28" s="1300"/>
      <c r="F28" s="1299"/>
      <c r="G28" s="1300"/>
      <c r="H28" s="1300"/>
    </row>
    <row r="29" spans="2:8">
      <c r="B29" s="1299"/>
      <c r="C29" s="1300"/>
      <c r="D29" s="1300"/>
      <c r="E29" s="1300"/>
      <c r="F29" s="1299"/>
      <c r="G29" s="1300"/>
      <c r="H29" s="1300"/>
    </row>
  </sheetData>
  <mergeCells count="17">
    <mergeCell ref="B16:H16"/>
    <mergeCell ref="T2:T4"/>
    <mergeCell ref="V2:V4"/>
    <mergeCell ref="F3:F4"/>
    <mergeCell ref="G3:G4"/>
    <mergeCell ref="H3:H4"/>
    <mergeCell ref="J3:J4"/>
    <mergeCell ref="K3:K4"/>
    <mergeCell ref="O3:O4"/>
    <mergeCell ref="P3:P4"/>
    <mergeCell ref="Q3:Q4"/>
    <mergeCell ref="B2:B4"/>
    <mergeCell ref="E2:E4"/>
    <mergeCell ref="F2:H2"/>
    <mergeCell ref="J2:N2"/>
    <mergeCell ref="O2:R2"/>
    <mergeCell ref="S2:S4"/>
  </mergeCells>
  <phoneticPr fontId="1"/>
  <printOptions horizontalCentered="1"/>
  <pageMargins left="0.39370078740157483" right="0.39370078740157483" top="0.39370078740157483" bottom="0.39370078740157483" header="0.51181102362204722" footer="0.51181102362204722"/>
  <pageSetup paperSize="8" scale="90" orientation="landscape" r:id="rId1"/>
  <headerFooter alignWithMargins="0"/>
</worksheet>
</file>

<file path=xl/worksheets/sheet12.xml><?xml version="1.0" encoding="utf-8"?>
<worksheet xmlns="http://schemas.openxmlformats.org/spreadsheetml/2006/main" xmlns:r="http://schemas.openxmlformats.org/officeDocument/2006/relationships">
  <sheetPr>
    <tabColor rgb="FF92D050"/>
  </sheetPr>
  <dimension ref="B1:O24"/>
  <sheetViews>
    <sheetView workbookViewId="0">
      <selection activeCell="R10" sqref="R10"/>
    </sheetView>
  </sheetViews>
  <sheetFormatPr defaultRowHeight="13.5"/>
  <cols>
    <col min="1" max="1" width="1.625" style="1103" customWidth="1"/>
    <col min="2" max="3" width="3.625" style="1103" customWidth="1"/>
    <col min="4" max="4" width="4.625" style="1103" customWidth="1"/>
    <col min="5" max="5" width="15.625" style="1103" customWidth="1"/>
    <col min="6" max="15" width="5.625" style="1103" customWidth="1"/>
    <col min="16" max="16" width="1.625" style="1103" customWidth="1"/>
    <col min="17" max="46" width="4.625" style="1103" customWidth="1"/>
    <col min="47" max="256" width="9" style="1103"/>
    <col min="257" max="257" width="1.625" style="1103" customWidth="1"/>
    <col min="258" max="259" width="3.625" style="1103" customWidth="1"/>
    <col min="260" max="260" width="4.625" style="1103" customWidth="1"/>
    <col min="261" max="261" width="15.625" style="1103" customWidth="1"/>
    <col min="262" max="271" width="5.625" style="1103" customWidth="1"/>
    <col min="272" max="272" width="1.625" style="1103" customWidth="1"/>
    <col min="273" max="302" width="4.625" style="1103" customWidth="1"/>
    <col min="303" max="512" width="9" style="1103"/>
    <col min="513" max="513" width="1.625" style="1103" customWidth="1"/>
    <col min="514" max="515" width="3.625" style="1103" customWidth="1"/>
    <col min="516" max="516" width="4.625" style="1103" customWidth="1"/>
    <col min="517" max="517" width="15.625" style="1103" customWidth="1"/>
    <col min="518" max="527" width="5.625" style="1103" customWidth="1"/>
    <col min="528" max="528" width="1.625" style="1103" customWidth="1"/>
    <col min="529" max="558" width="4.625" style="1103" customWidth="1"/>
    <col min="559" max="768" width="9" style="1103"/>
    <col min="769" max="769" width="1.625" style="1103" customWidth="1"/>
    <col min="770" max="771" width="3.625" style="1103" customWidth="1"/>
    <col min="772" max="772" width="4.625" style="1103" customWidth="1"/>
    <col min="773" max="773" width="15.625" style="1103" customWidth="1"/>
    <col min="774" max="783" width="5.625" style="1103" customWidth="1"/>
    <col min="784" max="784" width="1.625" style="1103" customWidth="1"/>
    <col min="785" max="814" width="4.625" style="1103" customWidth="1"/>
    <col min="815" max="1024" width="9" style="1103"/>
    <col min="1025" max="1025" width="1.625" style="1103" customWidth="1"/>
    <col min="1026" max="1027" width="3.625" style="1103" customWidth="1"/>
    <col min="1028" max="1028" width="4.625" style="1103" customWidth="1"/>
    <col min="1029" max="1029" width="15.625" style="1103" customWidth="1"/>
    <col min="1030" max="1039" width="5.625" style="1103" customWidth="1"/>
    <col min="1040" max="1040" width="1.625" style="1103" customWidth="1"/>
    <col min="1041" max="1070" width="4.625" style="1103" customWidth="1"/>
    <col min="1071" max="1280" width="9" style="1103"/>
    <col min="1281" max="1281" width="1.625" style="1103" customWidth="1"/>
    <col min="1282" max="1283" width="3.625" style="1103" customWidth="1"/>
    <col min="1284" max="1284" width="4.625" style="1103" customWidth="1"/>
    <col min="1285" max="1285" width="15.625" style="1103" customWidth="1"/>
    <col min="1286" max="1295" width="5.625" style="1103" customWidth="1"/>
    <col min="1296" max="1296" width="1.625" style="1103" customWidth="1"/>
    <col min="1297" max="1326" width="4.625" style="1103" customWidth="1"/>
    <col min="1327" max="1536" width="9" style="1103"/>
    <col min="1537" max="1537" width="1.625" style="1103" customWidth="1"/>
    <col min="1538" max="1539" width="3.625" style="1103" customWidth="1"/>
    <col min="1540" max="1540" width="4.625" style="1103" customWidth="1"/>
    <col min="1541" max="1541" width="15.625" style="1103" customWidth="1"/>
    <col min="1542" max="1551" width="5.625" style="1103" customWidth="1"/>
    <col min="1552" max="1552" width="1.625" style="1103" customWidth="1"/>
    <col min="1553" max="1582" width="4.625" style="1103" customWidth="1"/>
    <col min="1583" max="1792" width="9" style="1103"/>
    <col min="1793" max="1793" width="1.625" style="1103" customWidth="1"/>
    <col min="1794" max="1795" width="3.625" style="1103" customWidth="1"/>
    <col min="1796" max="1796" width="4.625" style="1103" customWidth="1"/>
    <col min="1797" max="1797" width="15.625" style="1103" customWidth="1"/>
    <col min="1798" max="1807" width="5.625" style="1103" customWidth="1"/>
    <col min="1808" max="1808" width="1.625" style="1103" customWidth="1"/>
    <col min="1809" max="1838" width="4.625" style="1103" customWidth="1"/>
    <col min="1839" max="2048" width="9" style="1103"/>
    <col min="2049" max="2049" width="1.625" style="1103" customWidth="1"/>
    <col min="2050" max="2051" width="3.625" style="1103" customWidth="1"/>
    <col min="2052" max="2052" width="4.625" style="1103" customWidth="1"/>
    <col min="2053" max="2053" width="15.625" style="1103" customWidth="1"/>
    <col min="2054" max="2063" width="5.625" style="1103" customWidth="1"/>
    <col min="2064" max="2064" width="1.625" style="1103" customWidth="1"/>
    <col min="2065" max="2094" width="4.625" style="1103" customWidth="1"/>
    <col min="2095" max="2304" width="9" style="1103"/>
    <col min="2305" max="2305" width="1.625" style="1103" customWidth="1"/>
    <col min="2306" max="2307" width="3.625" style="1103" customWidth="1"/>
    <col min="2308" max="2308" width="4.625" style="1103" customWidth="1"/>
    <col min="2309" max="2309" width="15.625" style="1103" customWidth="1"/>
    <col min="2310" max="2319" width="5.625" style="1103" customWidth="1"/>
    <col min="2320" max="2320" width="1.625" style="1103" customWidth="1"/>
    <col min="2321" max="2350" width="4.625" style="1103" customWidth="1"/>
    <col min="2351" max="2560" width="9" style="1103"/>
    <col min="2561" max="2561" width="1.625" style="1103" customWidth="1"/>
    <col min="2562" max="2563" width="3.625" style="1103" customWidth="1"/>
    <col min="2564" max="2564" width="4.625" style="1103" customWidth="1"/>
    <col min="2565" max="2565" width="15.625" style="1103" customWidth="1"/>
    <col min="2566" max="2575" width="5.625" style="1103" customWidth="1"/>
    <col min="2576" max="2576" width="1.625" style="1103" customWidth="1"/>
    <col min="2577" max="2606" width="4.625" style="1103" customWidth="1"/>
    <col min="2607" max="2816" width="9" style="1103"/>
    <col min="2817" max="2817" width="1.625" style="1103" customWidth="1"/>
    <col min="2818" max="2819" width="3.625" style="1103" customWidth="1"/>
    <col min="2820" max="2820" width="4.625" style="1103" customWidth="1"/>
    <col min="2821" max="2821" width="15.625" style="1103" customWidth="1"/>
    <col min="2822" max="2831" width="5.625" style="1103" customWidth="1"/>
    <col min="2832" max="2832" width="1.625" style="1103" customWidth="1"/>
    <col min="2833" max="2862" width="4.625" style="1103" customWidth="1"/>
    <col min="2863" max="3072" width="9" style="1103"/>
    <col min="3073" max="3073" width="1.625" style="1103" customWidth="1"/>
    <col min="3074" max="3075" width="3.625" style="1103" customWidth="1"/>
    <col min="3076" max="3076" width="4.625" style="1103" customWidth="1"/>
    <col min="3077" max="3077" width="15.625" style="1103" customWidth="1"/>
    <col min="3078" max="3087" width="5.625" style="1103" customWidth="1"/>
    <col min="3088" max="3088" width="1.625" style="1103" customWidth="1"/>
    <col min="3089" max="3118" width="4.625" style="1103" customWidth="1"/>
    <col min="3119" max="3328" width="9" style="1103"/>
    <col min="3329" max="3329" width="1.625" style="1103" customWidth="1"/>
    <col min="3330" max="3331" width="3.625" style="1103" customWidth="1"/>
    <col min="3332" max="3332" width="4.625" style="1103" customWidth="1"/>
    <col min="3333" max="3333" width="15.625" style="1103" customWidth="1"/>
    <col min="3334" max="3343" width="5.625" style="1103" customWidth="1"/>
    <col min="3344" max="3344" width="1.625" style="1103" customWidth="1"/>
    <col min="3345" max="3374" width="4.625" style="1103" customWidth="1"/>
    <col min="3375" max="3584" width="9" style="1103"/>
    <col min="3585" max="3585" width="1.625" style="1103" customWidth="1"/>
    <col min="3586" max="3587" width="3.625" style="1103" customWidth="1"/>
    <col min="3588" max="3588" width="4.625" style="1103" customWidth="1"/>
    <col min="3589" max="3589" width="15.625" style="1103" customWidth="1"/>
    <col min="3590" max="3599" width="5.625" style="1103" customWidth="1"/>
    <col min="3600" max="3600" width="1.625" style="1103" customWidth="1"/>
    <col min="3601" max="3630" width="4.625" style="1103" customWidth="1"/>
    <col min="3631" max="3840" width="9" style="1103"/>
    <col min="3841" max="3841" width="1.625" style="1103" customWidth="1"/>
    <col min="3842" max="3843" width="3.625" style="1103" customWidth="1"/>
    <col min="3844" max="3844" width="4.625" style="1103" customWidth="1"/>
    <col min="3845" max="3845" width="15.625" style="1103" customWidth="1"/>
    <col min="3846" max="3855" width="5.625" style="1103" customWidth="1"/>
    <col min="3856" max="3856" width="1.625" style="1103" customWidth="1"/>
    <col min="3857" max="3886" width="4.625" style="1103" customWidth="1"/>
    <col min="3887" max="4096" width="9" style="1103"/>
    <col min="4097" max="4097" width="1.625" style="1103" customWidth="1"/>
    <col min="4098" max="4099" width="3.625" style="1103" customWidth="1"/>
    <col min="4100" max="4100" width="4.625" style="1103" customWidth="1"/>
    <col min="4101" max="4101" width="15.625" style="1103" customWidth="1"/>
    <col min="4102" max="4111" width="5.625" style="1103" customWidth="1"/>
    <col min="4112" max="4112" width="1.625" style="1103" customWidth="1"/>
    <col min="4113" max="4142" width="4.625" style="1103" customWidth="1"/>
    <col min="4143" max="4352" width="9" style="1103"/>
    <col min="4353" max="4353" width="1.625" style="1103" customWidth="1"/>
    <col min="4354" max="4355" width="3.625" style="1103" customWidth="1"/>
    <col min="4356" max="4356" width="4.625" style="1103" customWidth="1"/>
    <col min="4357" max="4357" width="15.625" style="1103" customWidth="1"/>
    <col min="4358" max="4367" width="5.625" style="1103" customWidth="1"/>
    <col min="4368" max="4368" width="1.625" style="1103" customWidth="1"/>
    <col min="4369" max="4398" width="4.625" style="1103" customWidth="1"/>
    <col min="4399" max="4608" width="9" style="1103"/>
    <col min="4609" max="4609" width="1.625" style="1103" customWidth="1"/>
    <col min="4610" max="4611" width="3.625" style="1103" customWidth="1"/>
    <col min="4612" max="4612" width="4.625" style="1103" customWidth="1"/>
    <col min="4613" max="4613" width="15.625" style="1103" customWidth="1"/>
    <col min="4614" max="4623" width="5.625" style="1103" customWidth="1"/>
    <col min="4624" max="4624" width="1.625" style="1103" customWidth="1"/>
    <col min="4625" max="4654" width="4.625" style="1103" customWidth="1"/>
    <col min="4655" max="4864" width="9" style="1103"/>
    <col min="4865" max="4865" width="1.625" style="1103" customWidth="1"/>
    <col min="4866" max="4867" width="3.625" style="1103" customWidth="1"/>
    <col min="4868" max="4868" width="4.625" style="1103" customWidth="1"/>
    <col min="4869" max="4869" width="15.625" style="1103" customWidth="1"/>
    <col min="4870" max="4879" width="5.625" style="1103" customWidth="1"/>
    <col min="4880" max="4880" width="1.625" style="1103" customWidth="1"/>
    <col min="4881" max="4910" width="4.625" style="1103" customWidth="1"/>
    <col min="4911" max="5120" width="9" style="1103"/>
    <col min="5121" max="5121" width="1.625" style="1103" customWidth="1"/>
    <col min="5122" max="5123" width="3.625" style="1103" customWidth="1"/>
    <col min="5124" max="5124" width="4.625" style="1103" customWidth="1"/>
    <col min="5125" max="5125" width="15.625" style="1103" customWidth="1"/>
    <col min="5126" max="5135" width="5.625" style="1103" customWidth="1"/>
    <col min="5136" max="5136" width="1.625" style="1103" customWidth="1"/>
    <col min="5137" max="5166" width="4.625" style="1103" customWidth="1"/>
    <col min="5167" max="5376" width="9" style="1103"/>
    <col min="5377" max="5377" width="1.625" style="1103" customWidth="1"/>
    <col min="5378" max="5379" width="3.625" style="1103" customWidth="1"/>
    <col min="5380" max="5380" width="4.625" style="1103" customWidth="1"/>
    <col min="5381" max="5381" width="15.625" style="1103" customWidth="1"/>
    <col min="5382" max="5391" width="5.625" style="1103" customWidth="1"/>
    <col min="5392" max="5392" width="1.625" style="1103" customWidth="1"/>
    <col min="5393" max="5422" width="4.625" style="1103" customWidth="1"/>
    <col min="5423" max="5632" width="9" style="1103"/>
    <col min="5633" max="5633" width="1.625" style="1103" customWidth="1"/>
    <col min="5634" max="5635" width="3.625" style="1103" customWidth="1"/>
    <col min="5636" max="5636" width="4.625" style="1103" customWidth="1"/>
    <col min="5637" max="5637" width="15.625" style="1103" customWidth="1"/>
    <col min="5638" max="5647" width="5.625" style="1103" customWidth="1"/>
    <col min="5648" max="5648" width="1.625" style="1103" customWidth="1"/>
    <col min="5649" max="5678" width="4.625" style="1103" customWidth="1"/>
    <col min="5679" max="5888" width="9" style="1103"/>
    <col min="5889" max="5889" width="1.625" style="1103" customWidth="1"/>
    <col min="5890" max="5891" width="3.625" style="1103" customWidth="1"/>
    <col min="5892" max="5892" width="4.625" style="1103" customWidth="1"/>
    <col min="5893" max="5893" width="15.625" style="1103" customWidth="1"/>
    <col min="5894" max="5903" width="5.625" style="1103" customWidth="1"/>
    <col min="5904" max="5904" width="1.625" style="1103" customWidth="1"/>
    <col min="5905" max="5934" width="4.625" style="1103" customWidth="1"/>
    <col min="5935" max="6144" width="9" style="1103"/>
    <col min="6145" max="6145" width="1.625" style="1103" customWidth="1"/>
    <col min="6146" max="6147" width="3.625" style="1103" customWidth="1"/>
    <col min="6148" max="6148" width="4.625" style="1103" customWidth="1"/>
    <col min="6149" max="6149" width="15.625" style="1103" customWidth="1"/>
    <col min="6150" max="6159" width="5.625" style="1103" customWidth="1"/>
    <col min="6160" max="6160" width="1.625" style="1103" customWidth="1"/>
    <col min="6161" max="6190" width="4.625" style="1103" customWidth="1"/>
    <col min="6191" max="6400" width="9" style="1103"/>
    <col min="6401" max="6401" width="1.625" style="1103" customWidth="1"/>
    <col min="6402" max="6403" width="3.625" style="1103" customWidth="1"/>
    <col min="6404" max="6404" width="4.625" style="1103" customWidth="1"/>
    <col min="6405" max="6405" width="15.625" style="1103" customWidth="1"/>
    <col min="6406" max="6415" width="5.625" style="1103" customWidth="1"/>
    <col min="6416" max="6416" width="1.625" style="1103" customWidth="1"/>
    <col min="6417" max="6446" width="4.625" style="1103" customWidth="1"/>
    <col min="6447" max="6656" width="9" style="1103"/>
    <col min="6657" max="6657" width="1.625" style="1103" customWidth="1"/>
    <col min="6658" max="6659" width="3.625" style="1103" customWidth="1"/>
    <col min="6660" max="6660" width="4.625" style="1103" customWidth="1"/>
    <col min="6661" max="6661" width="15.625" style="1103" customWidth="1"/>
    <col min="6662" max="6671" width="5.625" style="1103" customWidth="1"/>
    <col min="6672" max="6672" width="1.625" style="1103" customWidth="1"/>
    <col min="6673" max="6702" width="4.625" style="1103" customWidth="1"/>
    <col min="6703" max="6912" width="9" style="1103"/>
    <col min="6913" max="6913" width="1.625" style="1103" customWidth="1"/>
    <col min="6914" max="6915" width="3.625" style="1103" customWidth="1"/>
    <col min="6916" max="6916" width="4.625" style="1103" customWidth="1"/>
    <col min="6917" max="6917" width="15.625" style="1103" customWidth="1"/>
    <col min="6918" max="6927" width="5.625" style="1103" customWidth="1"/>
    <col min="6928" max="6928" width="1.625" style="1103" customWidth="1"/>
    <col min="6929" max="6958" width="4.625" style="1103" customWidth="1"/>
    <col min="6959" max="7168" width="9" style="1103"/>
    <col min="7169" max="7169" width="1.625" style="1103" customWidth="1"/>
    <col min="7170" max="7171" width="3.625" style="1103" customWidth="1"/>
    <col min="7172" max="7172" width="4.625" style="1103" customWidth="1"/>
    <col min="7173" max="7173" width="15.625" style="1103" customWidth="1"/>
    <col min="7174" max="7183" width="5.625" style="1103" customWidth="1"/>
    <col min="7184" max="7184" width="1.625" style="1103" customWidth="1"/>
    <col min="7185" max="7214" width="4.625" style="1103" customWidth="1"/>
    <col min="7215" max="7424" width="9" style="1103"/>
    <col min="7425" max="7425" width="1.625" style="1103" customWidth="1"/>
    <col min="7426" max="7427" width="3.625" style="1103" customWidth="1"/>
    <col min="7428" max="7428" width="4.625" style="1103" customWidth="1"/>
    <col min="7429" max="7429" width="15.625" style="1103" customWidth="1"/>
    <col min="7430" max="7439" width="5.625" style="1103" customWidth="1"/>
    <col min="7440" max="7440" width="1.625" style="1103" customWidth="1"/>
    <col min="7441" max="7470" width="4.625" style="1103" customWidth="1"/>
    <col min="7471" max="7680" width="9" style="1103"/>
    <col min="7681" max="7681" width="1.625" style="1103" customWidth="1"/>
    <col min="7682" max="7683" width="3.625" style="1103" customWidth="1"/>
    <col min="7684" max="7684" width="4.625" style="1103" customWidth="1"/>
    <col min="7685" max="7685" width="15.625" style="1103" customWidth="1"/>
    <col min="7686" max="7695" width="5.625" style="1103" customWidth="1"/>
    <col min="7696" max="7696" width="1.625" style="1103" customWidth="1"/>
    <col min="7697" max="7726" width="4.625" style="1103" customWidth="1"/>
    <col min="7727" max="7936" width="9" style="1103"/>
    <col min="7937" max="7937" width="1.625" style="1103" customWidth="1"/>
    <col min="7938" max="7939" width="3.625" style="1103" customWidth="1"/>
    <col min="7940" max="7940" width="4.625" style="1103" customWidth="1"/>
    <col min="7941" max="7941" width="15.625" style="1103" customWidth="1"/>
    <col min="7942" max="7951" width="5.625" style="1103" customWidth="1"/>
    <col min="7952" max="7952" width="1.625" style="1103" customWidth="1"/>
    <col min="7953" max="7982" width="4.625" style="1103" customWidth="1"/>
    <col min="7983" max="8192" width="9" style="1103"/>
    <col min="8193" max="8193" width="1.625" style="1103" customWidth="1"/>
    <col min="8194" max="8195" width="3.625" style="1103" customWidth="1"/>
    <col min="8196" max="8196" width="4.625" style="1103" customWidth="1"/>
    <col min="8197" max="8197" width="15.625" style="1103" customWidth="1"/>
    <col min="8198" max="8207" width="5.625" style="1103" customWidth="1"/>
    <col min="8208" max="8208" width="1.625" style="1103" customWidth="1"/>
    <col min="8209" max="8238" width="4.625" style="1103" customWidth="1"/>
    <col min="8239" max="8448" width="9" style="1103"/>
    <col min="8449" max="8449" width="1.625" style="1103" customWidth="1"/>
    <col min="8450" max="8451" width="3.625" style="1103" customWidth="1"/>
    <col min="8452" max="8452" width="4.625" style="1103" customWidth="1"/>
    <col min="8453" max="8453" width="15.625" style="1103" customWidth="1"/>
    <col min="8454" max="8463" width="5.625" style="1103" customWidth="1"/>
    <col min="8464" max="8464" width="1.625" style="1103" customWidth="1"/>
    <col min="8465" max="8494" width="4.625" style="1103" customWidth="1"/>
    <col min="8495" max="8704" width="9" style="1103"/>
    <col min="8705" max="8705" width="1.625" style="1103" customWidth="1"/>
    <col min="8706" max="8707" width="3.625" style="1103" customWidth="1"/>
    <col min="8708" max="8708" width="4.625" style="1103" customWidth="1"/>
    <col min="8709" max="8709" width="15.625" style="1103" customWidth="1"/>
    <col min="8710" max="8719" width="5.625" style="1103" customWidth="1"/>
    <col min="8720" max="8720" width="1.625" style="1103" customWidth="1"/>
    <col min="8721" max="8750" width="4.625" style="1103" customWidth="1"/>
    <col min="8751" max="8960" width="9" style="1103"/>
    <col min="8961" max="8961" width="1.625" style="1103" customWidth="1"/>
    <col min="8962" max="8963" width="3.625" style="1103" customWidth="1"/>
    <col min="8964" max="8964" width="4.625" style="1103" customWidth="1"/>
    <col min="8965" max="8965" width="15.625" style="1103" customWidth="1"/>
    <col min="8966" max="8975" width="5.625" style="1103" customWidth="1"/>
    <col min="8976" max="8976" width="1.625" style="1103" customWidth="1"/>
    <col min="8977" max="9006" width="4.625" style="1103" customWidth="1"/>
    <col min="9007" max="9216" width="9" style="1103"/>
    <col min="9217" max="9217" width="1.625" style="1103" customWidth="1"/>
    <col min="9218" max="9219" width="3.625" style="1103" customWidth="1"/>
    <col min="9220" max="9220" width="4.625" style="1103" customWidth="1"/>
    <col min="9221" max="9221" width="15.625" style="1103" customWidth="1"/>
    <col min="9222" max="9231" width="5.625" style="1103" customWidth="1"/>
    <col min="9232" max="9232" width="1.625" style="1103" customWidth="1"/>
    <col min="9233" max="9262" width="4.625" style="1103" customWidth="1"/>
    <col min="9263" max="9472" width="9" style="1103"/>
    <col min="9473" max="9473" width="1.625" style="1103" customWidth="1"/>
    <col min="9474" max="9475" width="3.625" style="1103" customWidth="1"/>
    <col min="9476" max="9476" width="4.625" style="1103" customWidth="1"/>
    <col min="9477" max="9477" width="15.625" style="1103" customWidth="1"/>
    <col min="9478" max="9487" width="5.625" style="1103" customWidth="1"/>
    <col min="9488" max="9488" width="1.625" style="1103" customWidth="1"/>
    <col min="9489" max="9518" width="4.625" style="1103" customWidth="1"/>
    <col min="9519" max="9728" width="9" style="1103"/>
    <col min="9729" max="9729" width="1.625" style="1103" customWidth="1"/>
    <col min="9730" max="9731" width="3.625" style="1103" customWidth="1"/>
    <col min="9732" max="9732" width="4.625" style="1103" customWidth="1"/>
    <col min="9733" max="9733" width="15.625" style="1103" customWidth="1"/>
    <col min="9734" max="9743" width="5.625" style="1103" customWidth="1"/>
    <col min="9744" max="9744" width="1.625" style="1103" customWidth="1"/>
    <col min="9745" max="9774" width="4.625" style="1103" customWidth="1"/>
    <col min="9775" max="9984" width="9" style="1103"/>
    <col min="9985" max="9985" width="1.625" style="1103" customWidth="1"/>
    <col min="9986" max="9987" width="3.625" style="1103" customWidth="1"/>
    <col min="9988" max="9988" width="4.625" style="1103" customWidth="1"/>
    <col min="9989" max="9989" width="15.625" style="1103" customWidth="1"/>
    <col min="9990" max="9999" width="5.625" style="1103" customWidth="1"/>
    <col min="10000" max="10000" width="1.625" style="1103" customWidth="1"/>
    <col min="10001" max="10030" width="4.625" style="1103" customWidth="1"/>
    <col min="10031" max="10240" width="9" style="1103"/>
    <col min="10241" max="10241" width="1.625" style="1103" customWidth="1"/>
    <col min="10242" max="10243" width="3.625" style="1103" customWidth="1"/>
    <col min="10244" max="10244" width="4.625" style="1103" customWidth="1"/>
    <col min="10245" max="10245" width="15.625" style="1103" customWidth="1"/>
    <col min="10246" max="10255" width="5.625" style="1103" customWidth="1"/>
    <col min="10256" max="10256" width="1.625" style="1103" customWidth="1"/>
    <col min="10257" max="10286" width="4.625" style="1103" customWidth="1"/>
    <col min="10287" max="10496" width="9" style="1103"/>
    <col min="10497" max="10497" width="1.625" style="1103" customWidth="1"/>
    <col min="10498" max="10499" width="3.625" style="1103" customWidth="1"/>
    <col min="10500" max="10500" width="4.625" style="1103" customWidth="1"/>
    <col min="10501" max="10501" width="15.625" style="1103" customWidth="1"/>
    <col min="10502" max="10511" width="5.625" style="1103" customWidth="1"/>
    <col min="10512" max="10512" width="1.625" style="1103" customWidth="1"/>
    <col min="10513" max="10542" width="4.625" style="1103" customWidth="1"/>
    <col min="10543" max="10752" width="9" style="1103"/>
    <col min="10753" max="10753" width="1.625" style="1103" customWidth="1"/>
    <col min="10754" max="10755" width="3.625" style="1103" customWidth="1"/>
    <col min="10756" max="10756" width="4.625" style="1103" customWidth="1"/>
    <col min="10757" max="10757" width="15.625" style="1103" customWidth="1"/>
    <col min="10758" max="10767" width="5.625" style="1103" customWidth="1"/>
    <col min="10768" max="10768" width="1.625" style="1103" customWidth="1"/>
    <col min="10769" max="10798" width="4.625" style="1103" customWidth="1"/>
    <col min="10799" max="11008" width="9" style="1103"/>
    <col min="11009" max="11009" width="1.625" style="1103" customWidth="1"/>
    <col min="11010" max="11011" width="3.625" style="1103" customWidth="1"/>
    <col min="11012" max="11012" width="4.625" style="1103" customWidth="1"/>
    <col min="11013" max="11013" width="15.625" style="1103" customWidth="1"/>
    <col min="11014" max="11023" width="5.625" style="1103" customWidth="1"/>
    <col min="11024" max="11024" width="1.625" style="1103" customWidth="1"/>
    <col min="11025" max="11054" width="4.625" style="1103" customWidth="1"/>
    <col min="11055" max="11264" width="9" style="1103"/>
    <col min="11265" max="11265" width="1.625" style="1103" customWidth="1"/>
    <col min="11266" max="11267" width="3.625" style="1103" customWidth="1"/>
    <col min="11268" max="11268" width="4.625" style="1103" customWidth="1"/>
    <col min="11269" max="11269" width="15.625" style="1103" customWidth="1"/>
    <col min="11270" max="11279" width="5.625" style="1103" customWidth="1"/>
    <col min="11280" max="11280" width="1.625" style="1103" customWidth="1"/>
    <col min="11281" max="11310" width="4.625" style="1103" customWidth="1"/>
    <col min="11311" max="11520" width="9" style="1103"/>
    <col min="11521" max="11521" width="1.625" style="1103" customWidth="1"/>
    <col min="11522" max="11523" width="3.625" style="1103" customWidth="1"/>
    <col min="11524" max="11524" width="4.625" style="1103" customWidth="1"/>
    <col min="11525" max="11525" width="15.625" style="1103" customWidth="1"/>
    <col min="11526" max="11535" width="5.625" style="1103" customWidth="1"/>
    <col min="11536" max="11536" width="1.625" style="1103" customWidth="1"/>
    <col min="11537" max="11566" width="4.625" style="1103" customWidth="1"/>
    <col min="11567" max="11776" width="9" style="1103"/>
    <col min="11777" max="11777" width="1.625" style="1103" customWidth="1"/>
    <col min="11778" max="11779" width="3.625" style="1103" customWidth="1"/>
    <col min="11780" max="11780" width="4.625" style="1103" customWidth="1"/>
    <col min="11781" max="11781" width="15.625" style="1103" customWidth="1"/>
    <col min="11782" max="11791" width="5.625" style="1103" customWidth="1"/>
    <col min="11792" max="11792" width="1.625" style="1103" customWidth="1"/>
    <col min="11793" max="11822" width="4.625" style="1103" customWidth="1"/>
    <col min="11823" max="12032" width="9" style="1103"/>
    <col min="12033" max="12033" width="1.625" style="1103" customWidth="1"/>
    <col min="12034" max="12035" width="3.625" style="1103" customWidth="1"/>
    <col min="12036" max="12036" width="4.625" style="1103" customWidth="1"/>
    <col min="12037" max="12037" width="15.625" style="1103" customWidth="1"/>
    <col min="12038" max="12047" width="5.625" style="1103" customWidth="1"/>
    <col min="12048" max="12048" width="1.625" style="1103" customWidth="1"/>
    <col min="12049" max="12078" width="4.625" style="1103" customWidth="1"/>
    <col min="12079" max="12288" width="9" style="1103"/>
    <col min="12289" max="12289" width="1.625" style="1103" customWidth="1"/>
    <col min="12290" max="12291" width="3.625" style="1103" customWidth="1"/>
    <col min="12292" max="12292" width="4.625" style="1103" customWidth="1"/>
    <col min="12293" max="12293" width="15.625" style="1103" customWidth="1"/>
    <col min="12294" max="12303" width="5.625" style="1103" customWidth="1"/>
    <col min="12304" max="12304" width="1.625" style="1103" customWidth="1"/>
    <col min="12305" max="12334" width="4.625" style="1103" customWidth="1"/>
    <col min="12335" max="12544" width="9" style="1103"/>
    <col min="12545" max="12545" width="1.625" style="1103" customWidth="1"/>
    <col min="12546" max="12547" width="3.625" style="1103" customWidth="1"/>
    <col min="12548" max="12548" width="4.625" style="1103" customWidth="1"/>
    <col min="12549" max="12549" width="15.625" style="1103" customWidth="1"/>
    <col min="12550" max="12559" width="5.625" style="1103" customWidth="1"/>
    <col min="12560" max="12560" width="1.625" style="1103" customWidth="1"/>
    <col min="12561" max="12590" width="4.625" style="1103" customWidth="1"/>
    <col min="12591" max="12800" width="9" style="1103"/>
    <col min="12801" max="12801" width="1.625" style="1103" customWidth="1"/>
    <col min="12802" max="12803" width="3.625" style="1103" customWidth="1"/>
    <col min="12804" max="12804" width="4.625" style="1103" customWidth="1"/>
    <col min="12805" max="12805" width="15.625" style="1103" customWidth="1"/>
    <col min="12806" max="12815" width="5.625" style="1103" customWidth="1"/>
    <col min="12816" max="12816" width="1.625" style="1103" customWidth="1"/>
    <col min="12817" max="12846" width="4.625" style="1103" customWidth="1"/>
    <col min="12847" max="13056" width="9" style="1103"/>
    <col min="13057" max="13057" width="1.625" style="1103" customWidth="1"/>
    <col min="13058" max="13059" width="3.625" style="1103" customWidth="1"/>
    <col min="13060" max="13060" width="4.625" style="1103" customWidth="1"/>
    <col min="13061" max="13061" width="15.625" style="1103" customWidth="1"/>
    <col min="13062" max="13071" width="5.625" style="1103" customWidth="1"/>
    <col min="13072" max="13072" width="1.625" style="1103" customWidth="1"/>
    <col min="13073" max="13102" width="4.625" style="1103" customWidth="1"/>
    <col min="13103" max="13312" width="9" style="1103"/>
    <col min="13313" max="13313" width="1.625" style="1103" customWidth="1"/>
    <col min="13314" max="13315" width="3.625" style="1103" customWidth="1"/>
    <col min="13316" max="13316" width="4.625" style="1103" customWidth="1"/>
    <col min="13317" max="13317" width="15.625" style="1103" customWidth="1"/>
    <col min="13318" max="13327" width="5.625" style="1103" customWidth="1"/>
    <col min="13328" max="13328" width="1.625" style="1103" customWidth="1"/>
    <col min="13329" max="13358" width="4.625" style="1103" customWidth="1"/>
    <col min="13359" max="13568" width="9" style="1103"/>
    <col min="13569" max="13569" width="1.625" style="1103" customWidth="1"/>
    <col min="13570" max="13571" width="3.625" style="1103" customWidth="1"/>
    <col min="13572" max="13572" width="4.625" style="1103" customWidth="1"/>
    <col min="13573" max="13573" width="15.625" style="1103" customWidth="1"/>
    <col min="13574" max="13583" width="5.625" style="1103" customWidth="1"/>
    <col min="13584" max="13584" width="1.625" style="1103" customWidth="1"/>
    <col min="13585" max="13614" width="4.625" style="1103" customWidth="1"/>
    <col min="13615" max="13824" width="9" style="1103"/>
    <col min="13825" max="13825" width="1.625" style="1103" customWidth="1"/>
    <col min="13826" max="13827" width="3.625" style="1103" customWidth="1"/>
    <col min="13828" max="13828" width="4.625" style="1103" customWidth="1"/>
    <col min="13829" max="13829" width="15.625" style="1103" customWidth="1"/>
    <col min="13830" max="13839" width="5.625" style="1103" customWidth="1"/>
    <col min="13840" max="13840" width="1.625" style="1103" customWidth="1"/>
    <col min="13841" max="13870" width="4.625" style="1103" customWidth="1"/>
    <col min="13871" max="14080" width="9" style="1103"/>
    <col min="14081" max="14081" width="1.625" style="1103" customWidth="1"/>
    <col min="14082" max="14083" width="3.625" style="1103" customWidth="1"/>
    <col min="14084" max="14084" width="4.625" style="1103" customWidth="1"/>
    <col min="14085" max="14085" width="15.625" style="1103" customWidth="1"/>
    <col min="14086" max="14095" width="5.625" style="1103" customWidth="1"/>
    <col min="14096" max="14096" width="1.625" style="1103" customWidth="1"/>
    <col min="14097" max="14126" width="4.625" style="1103" customWidth="1"/>
    <col min="14127" max="14336" width="9" style="1103"/>
    <col min="14337" max="14337" width="1.625" style="1103" customWidth="1"/>
    <col min="14338" max="14339" width="3.625" style="1103" customWidth="1"/>
    <col min="14340" max="14340" width="4.625" style="1103" customWidth="1"/>
    <col min="14341" max="14341" width="15.625" style="1103" customWidth="1"/>
    <col min="14342" max="14351" width="5.625" style="1103" customWidth="1"/>
    <col min="14352" max="14352" width="1.625" style="1103" customWidth="1"/>
    <col min="14353" max="14382" width="4.625" style="1103" customWidth="1"/>
    <col min="14383" max="14592" width="9" style="1103"/>
    <col min="14593" max="14593" width="1.625" style="1103" customWidth="1"/>
    <col min="14594" max="14595" width="3.625" style="1103" customWidth="1"/>
    <col min="14596" max="14596" width="4.625" style="1103" customWidth="1"/>
    <col min="14597" max="14597" width="15.625" style="1103" customWidth="1"/>
    <col min="14598" max="14607" width="5.625" style="1103" customWidth="1"/>
    <col min="14608" max="14608" width="1.625" style="1103" customWidth="1"/>
    <col min="14609" max="14638" width="4.625" style="1103" customWidth="1"/>
    <col min="14639" max="14848" width="9" style="1103"/>
    <col min="14849" max="14849" width="1.625" style="1103" customWidth="1"/>
    <col min="14850" max="14851" width="3.625" style="1103" customWidth="1"/>
    <col min="14852" max="14852" width="4.625" style="1103" customWidth="1"/>
    <col min="14853" max="14853" width="15.625" style="1103" customWidth="1"/>
    <col min="14854" max="14863" width="5.625" style="1103" customWidth="1"/>
    <col min="14864" max="14864" width="1.625" style="1103" customWidth="1"/>
    <col min="14865" max="14894" width="4.625" style="1103" customWidth="1"/>
    <col min="14895" max="15104" width="9" style="1103"/>
    <col min="15105" max="15105" width="1.625" style="1103" customWidth="1"/>
    <col min="15106" max="15107" width="3.625" style="1103" customWidth="1"/>
    <col min="15108" max="15108" width="4.625" style="1103" customWidth="1"/>
    <col min="15109" max="15109" width="15.625" style="1103" customWidth="1"/>
    <col min="15110" max="15119" width="5.625" style="1103" customWidth="1"/>
    <col min="15120" max="15120" width="1.625" style="1103" customWidth="1"/>
    <col min="15121" max="15150" width="4.625" style="1103" customWidth="1"/>
    <col min="15151" max="15360" width="9" style="1103"/>
    <col min="15361" max="15361" width="1.625" style="1103" customWidth="1"/>
    <col min="15362" max="15363" width="3.625" style="1103" customWidth="1"/>
    <col min="15364" max="15364" width="4.625" style="1103" customWidth="1"/>
    <col min="15365" max="15365" width="15.625" style="1103" customWidth="1"/>
    <col min="15366" max="15375" width="5.625" style="1103" customWidth="1"/>
    <col min="15376" max="15376" width="1.625" style="1103" customWidth="1"/>
    <col min="15377" max="15406" width="4.625" style="1103" customWidth="1"/>
    <col min="15407" max="15616" width="9" style="1103"/>
    <col min="15617" max="15617" width="1.625" style="1103" customWidth="1"/>
    <col min="15618" max="15619" width="3.625" style="1103" customWidth="1"/>
    <col min="15620" max="15620" width="4.625" style="1103" customWidth="1"/>
    <col min="15621" max="15621" width="15.625" style="1103" customWidth="1"/>
    <col min="15622" max="15631" width="5.625" style="1103" customWidth="1"/>
    <col min="15632" max="15632" width="1.625" style="1103" customWidth="1"/>
    <col min="15633" max="15662" width="4.625" style="1103" customWidth="1"/>
    <col min="15663" max="15872" width="9" style="1103"/>
    <col min="15873" max="15873" width="1.625" style="1103" customWidth="1"/>
    <col min="15874" max="15875" width="3.625" style="1103" customWidth="1"/>
    <col min="15876" max="15876" width="4.625" style="1103" customWidth="1"/>
    <col min="15877" max="15877" width="15.625" style="1103" customWidth="1"/>
    <col min="15878" max="15887" width="5.625" style="1103" customWidth="1"/>
    <col min="15888" max="15888" width="1.625" style="1103" customWidth="1"/>
    <col min="15889" max="15918" width="4.625" style="1103" customWidth="1"/>
    <col min="15919" max="16128" width="9" style="1103"/>
    <col min="16129" max="16129" width="1.625" style="1103" customWidth="1"/>
    <col min="16130" max="16131" width="3.625" style="1103" customWidth="1"/>
    <col min="16132" max="16132" width="4.625" style="1103" customWidth="1"/>
    <col min="16133" max="16133" width="15.625" style="1103" customWidth="1"/>
    <col min="16134" max="16143" width="5.625" style="1103" customWidth="1"/>
    <col min="16144" max="16144" width="1.625" style="1103" customWidth="1"/>
    <col min="16145" max="16174" width="4.625" style="1103" customWidth="1"/>
    <col min="16175" max="16384" width="9" style="1103"/>
  </cols>
  <sheetData>
    <row r="1" spans="2:15" ht="24" customHeight="1">
      <c r="B1" s="1301" t="s">
        <v>493</v>
      </c>
      <c r="C1" s="1301"/>
      <c r="D1" s="1301"/>
      <c r="E1" s="1301"/>
      <c r="F1" s="1301"/>
      <c r="G1" s="1301"/>
      <c r="I1" s="1302" t="s">
        <v>101</v>
      </c>
      <c r="J1" s="1302"/>
      <c r="K1" s="1302"/>
      <c r="L1" s="1302"/>
      <c r="M1" s="1302"/>
      <c r="N1" s="1302"/>
      <c r="O1" s="1302"/>
    </row>
    <row r="2" spans="2:15" ht="15" customHeight="1">
      <c r="B2" s="1303"/>
      <c r="C2" s="1304"/>
      <c r="D2" s="1304"/>
      <c r="E2" s="1304" t="s">
        <v>494</v>
      </c>
      <c r="F2" s="1305">
        <v>18</v>
      </c>
      <c r="G2" s="1305">
        <v>19</v>
      </c>
      <c r="H2" s="1305">
        <v>20</v>
      </c>
      <c r="I2" s="1305">
        <v>21</v>
      </c>
      <c r="J2" s="1305">
        <v>22</v>
      </c>
      <c r="K2" s="1305">
        <v>23</v>
      </c>
      <c r="L2" s="1305">
        <v>24</v>
      </c>
      <c r="M2" s="1305">
        <v>25</v>
      </c>
      <c r="N2" s="1306">
        <v>26</v>
      </c>
      <c r="O2" s="1307">
        <v>27</v>
      </c>
    </row>
    <row r="3" spans="2:15" ht="15" customHeight="1">
      <c r="B3" s="1308" t="s">
        <v>495</v>
      </c>
      <c r="C3" s="1309"/>
      <c r="D3" s="1309"/>
      <c r="E3" s="1309"/>
      <c r="F3" s="1310"/>
      <c r="G3" s="1310"/>
      <c r="H3" s="1310"/>
      <c r="I3" s="1310"/>
      <c r="J3" s="1310"/>
      <c r="K3" s="1310"/>
      <c r="L3" s="1310"/>
      <c r="M3" s="1310"/>
      <c r="N3" s="1311"/>
      <c r="O3" s="1312"/>
    </row>
    <row r="4" spans="2:15" ht="21.95" customHeight="1">
      <c r="B4" s="1313" t="s">
        <v>496</v>
      </c>
      <c r="C4" s="1314"/>
      <c r="D4" s="1315"/>
      <c r="E4" s="1315" t="s">
        <v>497</v>
      </c>
      <c r="F4" s="1316">
        <f t="shared" ref="F4:L4" si="0">SUM(F7:F11)+F5</f>
        <v>14</v>
      </c>
      <c r="G4" s="1316">
        <f t="shared" si="0"/>
        <v>17</v>
      </c>
      <c r="H4" s="1316">
        <f t="shared" si="0"/>
        <v>16</v>
      </c>
      <c r="I4" s="1314">
        <f t="shared" si="0"/>
        <v>19</v>
      </c>
      <c r="J4" s="1314">
        <f t="shared" si="0"/>
        <v>14</v>
      </c>
      <c r="K4" s="1314">
        <f t="shared" si="0"/>
        <v>14</v>
      </c>
      <c r="L4" s="1316">
        <f t="shared" si="0"/>
        <v>15</v>
      </c>
      <c r="M4" s="1316">
        <f>SUM(M7:M11)+M5</f>
        <v>19</v>
      </c>
      <c r="N4" s="1315">
        <f>SUM(N7:N11)+N5</f>
        <v>20</v>
      </c>
      <c r="O4" s="1317">
        <f>SUM(O7:O11)+O5</f>
        <v>16</v>
      </c>
    </row>
    <row r="5" spans="2:15" ht="21.95" customHeight="1">
      <c r="B5" s="1318"/>
      <c r="C5" s="1319" t="s">
        <v>498</v>
      </c>
      <c r="D5" s="1320" t="s">
        <v>499</v>
      </c>
      <c r="E5" s="1321"/>
      <c r="F5" s="1322">
        <v>8</v>
      </c>
      <c r="G5" s="1322">
        <v>9</v>
      </c>
      <c r="H5" s="1322">
        <v>13</v>
      </c>
      <c r="I5" s="1202">
        <v>15</v>
      </c>
      <c r="J5" s="1202">
        <v>8</v>
      </c>
      <c r="K5" s="1202">
        <v>9</v>
      </c>
      <c r="L5" s="1202">
        <v>13</v>
      </c>
      <c r="M5" s="1202">
        <v>14</v>
      </c>
      <c r="N5" s="1323">
        <v>15</v>
      </c>
      <c r="O5" s="1324">
        <v>11</v>
      </c>
    </row>
    <row r="6" spans="2:15" ht="21.95" customHeight="1">
      <c r="B6" s="1318"/>
      <c r="C6" s="1325"/>
      <c r="D6" s="1322"/>
      <c r="E6" s="1326" t="s">
        <v>500</v>
      </c>
      <c r="F6" s="1327">
        <v>-6</v>
      </c>
      <c r="G6" s="1327">
        <v>-9</v>
      </c>
      <c r="H6" s="1327">
        <v>-11</v>
      </c>
      <c r="I6" s="1327">
        <v>-15</v>
      </c>
      <c r="J6" s="1327">
        <v>-6</v>
      </c>
      <c r="K6" s="1327">
        <v>-7</v>
      </c>
      <c r="L6" s="1327">
        <v>-11</v>
      </c>
      <c r="M6" s="1327">
        <v>-12</v>
      </c>
      <c r="N6" s="1328">
        <v>-14</v>
      </c>
      <c r="O6" s="1329">
        <v>-11</v>
      </c>
    </row>
    <row r="7" spans="2:15" ht="21.95" customHeight="1">
      <c r="B7" s="1318"/>
      <c r="C7" s="1325"/>
      <c r="D7" s="1330" t="s">
        <v>501</v>
      </c>
      <c r="E7" s="1331"/>
      <c r="F7" s="1330">
        <v>5</v>
      </c>
      <c r="G7" s="1330">
        <v>7</v>
      </c>
      <c r="H7" s="1330">
        <v>2</v>
      </c>
      <c r="I7" s="1330">
        <v>2</v>
      </c>
      <c r="J7" s="1330">
        <v>5</v>
      </c>
      <c r="K7" s="1330">
        <v>4</v>
      </c>
      <c r="L7" s="1330">
        <v>2</v>
      </c>
      <c r="M7" s="1330">
        <v>3</v>
      </c>
      <c r="N7" s="1332">
        <v>3</v>
      </c>
      <c r="O7" s="1333">
        <v>4</v>
      </c>
    </row>
    <row r="8" spans="2:15" ht="21.95" customHeight="1">
      <c r="B8" s="1318"/>
      <c r="C8" s="1325"/>
      <c r="D8" s="1330" t="s">
        <v>502</v>
      </c>
      <c r="E8" s="1331"/>
      <c r="F8" s="1330">
        <v>1</v>
      </c>
      <c r="G8" s="1330">
        <v>1</v>
      </c>
      <c r="H8" s="1330">
        <v>1</v>
      </c>
      <c r="I8" s="1330">
        <v>1</v>
      </c>
      <c r="J8" s="1330">
        <v>1</v>
      </c>
      <c r="K8" s="1330"/>
      <c r="L8" s="1330"/>
      <c r="M8" s="1330">
        <v>1</v>
      </c>
      <c r="N8" s="1332">
        <v>2</v>
      </c>
      <c r="O8" s="1333">
        <v>1</v>
      </c>
    </row>
    <row r="9" spans="2:15" ht="21.95" customHeight="1">
      <c r="B9" s="1318"/>
      <c r="C9" s="1325"/>
      <c r="D9" s="1330" t="s">
        <v>503</v>
      </c>
      <c r="E9" s="1331"/>
      <c r="F9" s="1330"/>
      <c r="G9" s="1330"/>
      <c r="H9" s="1330"/>
      <c r="I9" s="1330"/>
      <c r="J9" s="1330"/>
      <c r="K9" s="1330">
        <v>1</v>
      </c>
      <c r="L9" s="1330"/>
      <c r="M9" s="1330"/>
      <c r="N9" s="1332"/>
      <c r="O9" s="1333"/>
    </row>
    <row r="10" spans="2:15" ht="21.95" customHeight="1">
      <c r="B10" s="1318"/>
      <c r="C10" s="1325"/>
      <c r="D10" s="1330" t="s">
        <v>504</v>
      </c>
      <c r="E10" s="1331"/>
      <c r="F10" s="1330"/>
      <c r="G10" s="1330"/>
      <c r="H10" s="1330"/>
      <c r="I10" s="1330"/>
      <c r="J10" s="1330"/>
      <c r="K10" s="1330"/>
      <c r="L10" s="1330"/>
      <c r="M10" s="1330">
        <v>1</v>
      </c>
      <c r="N10" s="1332"/>
      <c r="O10" s="1333"/>
    </row>
    <row r="11" spans="2:15" ht="21.95" customHeight="1">
      <c r="B11" s="1334"/>
      <c r="C11" s="1335"/>
      <c r="D11" s="1336" t="s">
        <v>505</v>
      </c>
      <c r="E11" s="1337"/>
      <c r="F11" s="1336"/>
      <c r="G11" s="1336"/>
      <c r="H11" s="1336"/>
      <c r="I11" s="1336">
        <v>1</v>
      </c>
      <c r="J11" s="1336"/>
      <c r="K11" s="1336"/>
      <c r="L11" s="1336"/>
      <c r="M11" s="1336"/>
      <c r="N11" s="1338"/>
      <c r="O11" s="1339"/>
    </row>
    <row r="12" spans="2:15" ht="25.5" customHeight="1">
      <c r="B12" s="1340" t="s">
        <v>506</v>
      </c>
      <c r="C12" s="1341"/>
      <c r="D12" s="1341"/>
      <c r="E12" s="1342"/>
      <c r="F12" s="1343">
        <v>54</v>
      </c>
      <c r="G12" s="1343">
        <v>40</v>
      </c>
      <c r="H12" s="1343">
        <v>71</v>
      </c>
      <c r="I12" s="1343">
        <v>61</v>
      </c>
      <c r="J12" s="1343">
        <v>38</v>
      </c>
      <c r="K12" s="1343">
        <v>47</v>
      </c>
      <c r="L12" s="1343">
        <v>38</v>
      </c>
      <c r="M12" s="1343">
        <v>58</v>
      </c>
      <c r="N12" s="1344">
        <v>43</v>
      </c>
      <c r="O12" s="1345">
        <v>33</v>
      </c>
    </row>
    <row r="13" spans="2:15" ht="36" customHeight="1"/>
    <row r="14" spans="2:15" ht="24" customHeight="1">
      <c r="B14" s="1346"/>
      <c r="C14" s="1347" t="s">
        <v>507</v>
      </c>
      <c r="D14" s="1347"/>
      <c r="E14" s="1347"/>
      <c r="F14" s="1347"/>
      <c r="G14" s="1347"/>
      <c r="H14" s="1347"/>
      <c r="I14" s="1104"/>
      <c r="J14" s="1104"/>
      <c r="K14" s="1104"/>
      <c r="L14" s="1104"/>
      <c r="M14" s="1104"/>
      <c r="N14" s="1104"/>
      <c r="O14" s="1104"/>
    </row>
    <row r="15" spans="2:15" ht="15" customHeight="1">
      <c r="B15" s="1303"/>
      <c r="C15" s="1304"/>
      <c r="D15" s="1304"/>
      <c r="E15" s="1304" t="s">
        <v>494</v>
      </c>
      <c r="F15" s="1305">
        <v>18</v>
      </c>
      <c r="G15" s="1305">
        <v>19</v>
      </c>
      <c r="H15" s="1305">
        <v>20</v>
      </c>
      <c r="I15" s="1305">
        <v>21</v>
      </c>
      <c r="J15" s="1305">
        <v>22</v>
      </c>
      <c r="K15" s="1305">
        <v>23</v>
      </c>
      <c r="L15" s="1305">
        <v>24</v>
      </c>
      <c r="M15" s="1305">
        <v>25</v>
      </c>
      <c r="N15" s="1305">
        <v>26</v>
      </c>
      <c r="O15" s="1307">
        <v>27</v>
      </c>
    </row>
    <row r="16" spans="2:15" ht="15" customHeight="1">
      <c r="B16" s="1308" t="s">
        <v>495</v>
      </c>
      <c r="C16" s="1309"/>
      <c r="D16" s="1309"/>
      <c r="E16" s="1309"/>
      <c r="F16" s="1310"/>
      <c r="G16" s="1310"/>
      <c r="H16" s="1310"/>
      <c r="I16" s="1310"/>
      <c r="J16" s="1310"/>
      <c r="K16" s="1310"/>
      <c r="L16" s="1310"/>
      <c r="M16" s="1310"/>
      <c r="N16" s="1310"/>
      <c r="O16" s="1312"/>
    </row>
    <row r="17" spans="2:15" ht="21.95" customHeight="1">
      <c r="B17" s="1313" t="s">
        <v>496</v>
      </c>
      <c r="C17" s="1314"/>
      <c r="D17" s="1315"/>
      <c r="E17" s="1315" t="s">
        <v>497</v>
      </c>
      <c r="F17" s="1316">
        <f t="shared" ref="F17:M17" si="1">SUM(F20:F24)+F18</f>
        <v>11</v>
      </c>
      <c r="G17" s="1316">
        <f t="shared" si="1"/>
        <v>11</v>
      </c>
      <c r="H17" s="1316">
        <f t="shared" si="1"/>
        <v>12</v>
      </c>
      <c r="I17" s="1314">
        <f t="shared" si="1"/>
        <v>19</v>
      </c>
      <c r="J17" s="1314">
        <f t="shared" si="1"/>
        <v>8</v>
      </c>
      <c r="K17" s="1314">
        <f t="shared" si="1"/>
        <v>10</v>
      </c>
      <c r="L17" s="1314">
        <f t="shared" si="1"/>
        <v>13</v>
      </c>
      <c r="M17" s="1314">
        <f t="shared" si="1"/>
        <v>15</v>
      </c>
      <c r="N17" s="1316">
        <f>SUM(N20:N24)+N18</f>
        <v>17</v>
      </c>
      <c r="O17" s="1317">
        <v>12</v>
      </c>
    </row>
    <row r="18" spans="2:15" ht="21.95" customHeight="1">
      <c r="B18" s="1318"/>
      <c r="C18" s="1319" t="s">
        <v>498</v>
      </c>
      <c r="D18" s="1320" t="s">
        <v>499</v>
      </c>
      <c r="E18" s="1321"/>
      <c r="F18" s="1322">
        <v>6</v>
      </c>
      <c r="G18" s="1322">
        <v>7</v>
      </c>
      <c r="H18" s="1322">
        <v>11</v>
      </c>
      <c r="I18" s="1202">
        <v>15</v>
      </c>
      <c r="J18" s="1202">
        <v>5</v>
      </c>
      <c r="K18" s="1202">
        <v>7</v>
      </c>
      <c r="L18" s="1202">
        <v>12</v>
      </c>
      <c r="M18" s="1322">
        <v>11</v>
      </c>
      <c r="N18" s="1322">
        <v>15</v>
      </c>
      <c r="O18" s="1324">
        <v>9</v>
      </c>
    </row>
    <row r="19" spans="2:15" ht="21.95" customHeight="1">
      <c r="B19" s="1318"/>
      <c r="C19" s="1325"/>
      <c r="D19" s="1322"/>
      <c r="E19" s="1326" t="s">
        <v>500</v>
      </c>
      <c r="F19" s="1327">
        <v>-6</v>
      </c>
      <c r="G19" s="1327">
        <v>-7</v>
      </c>
      <c r="H19" s="1327">
        <v>-10</v>
      </c>
      <c r="I19" s="1327">
        <v>-14</v>
      </c>
      <c r="J19" s="1327">
        <v>-4</v>
      </c>
      <c r="K19" s="1327">
        <v>-5</v>
      </c>
      <c r="L19" s="1327">
        <v>-11</v>
      </c>
      <c r="M19" s="1327">
        <v>-10</v>
      </c>
      <c r="N19" s="1327">
        <v>-14</v>
      </c>
      <c r="O19" s="1329">
        <v>-9</v>
      </c>
    </row>
    <row r="20" spans="2:15" ht="21.95" customHeight="1">
      <c r="B20" s="1318"/>
      <c r="C20" s="1325"/>
      <c r="D20" s="1330" t="s">
        <v>501</v>
      </c>
      <c r="E20" s="1331"/>
      <c r="F20" s="1330">
        <v>4</v>
      </c>
      <c r="G20" s="1330">
        <v>4</v>
      </c>
      <c r="H20" s="1330">
        <v>1</v>
      </c>
      <c r="I20" s="1330">
        <v>2</v>
      </c>
      <c r="J20" s="1330">
        <v>2</v>
      </c>
      <c r="K20" s="1330">
        <v>2</v>
      </c>
      <c r="L20" s="1330">
        <v>1</v>
      </c>
      <c r="M20" s="1330">
        <v>2</v>
      </c>
      <c r="N20" s="1330">
        <v>2</v>
      </c>
      <c r="O20" s="1333">
        <v>3</v>
      </c>
    </row>
    <row r="21" spans="2:15" ht="21.95" customHeight="1">
      <c r="B21" s="1318"/>
      <c r="C21" s="1325"/>
      <c r="D21" s="1330" t="s">
        <v>502</v>
      </c>
      <c r="E21" s="1331"/>
      <c r="F21" s="1330">
        <v>1</v>
      </c>
      <c r="G21" s="1330"/>
      <c r="H21" s="1330"/>
      <c r="I21" s="1330">
        <v>1</v>
      </c>
      <c r="J21" s="1330">
        <v>1</v>
      </c>
      <c r="K21" s="1330"/>
      <c r="L21" s="1330"/>
      <c r="M21" s="1330">
        <v>1</v>
      </c>
      <c r="N21" s="1330"/>
      <c r="O21" s="1333"/>
    </row>
    <row r="22" spans="2:15" ht="21.95" customHeight="1">
      <c r="B22" s="1318"/>
      <c r="C22" s="1325"/>
      <c r="D22" s="1330" t="s">
        <v>503</v>
      </c>
      <c r="E22" s="1331"/>
      <c r="F22" s="1330"/>
      <c r="G22" s="1330"/>
      <c r="H22" s="1330"/>
      <c r="I22" s="1330"/>
      <c r="J22" s="1330"/>
      <c r="K22" s="1330">
        <v>1</v>
      </c>
      <c r="L22" s="1330"/>
      <c r="M22" s="1330"/>
      <c r="N22" s="1330"/>
      <c r="O22" s="1333"/>
    </row>
    <row r="23" spans="2:15" ht="21.95" customHeight="1">
      <c r="B23" s="1318"/>
      <c r="C23" s="1325"/>
      <c r="D23" s="1330" t="s">
        <v>504</v>
      </c>
      <c r="E23" s="1331"/>
      <c r="F23" s="1330"/>
      <c r="G23" s="1330"/>
      <c r="H23" s="1330"/>
      <c r="I23" s="1330"/>
      <c r="J23" s="1330"/>
      <c r="K23" s="1330"/>
      <c r="L23" s="1330"/>
      <c r="M23" s="1330">
        <v>1</v>
      </c>
      <c r="N23" s="1330"/>
      <c r="O23" s="1333"/>
    </row>
    <row r="24" spans="2:15" ht="21.95" customHeight="1">
      <c r="B24" s="1334"/>
      <c r="C24" s="1335"/>
      <c r="D24" s="1336" t="s">
        <v>505</v>
      </c>
      <c r="E24" s="1337"/>
      <c r="F24" s="1336"/>
      <c r="G24" s="1336"/>
      <c r="H24" s="1336"/>
      <c r="I24" s="1336">
        <v>1</v>
      </c>
      <c r="J24" s="1336"/>
      <c r="K24" s="1336"/>
      <c r="L24" s="1336"/>
      <c r="M24" s="1336"/>
      <c r="N24" s="1336"/>
      <c r="O24" s="1339"/>
    </row>
  </sheetData>
  <mergeCells count="26">
    <mergeCell ref="B17:B24"/>
    <mergeCell ref="C18:C24"/>
    <mergeCell ref="J15:J16"/>
    <mergeCell ref="K15:K16"/>
    <mergeCell ref="L15:L16"/>
    <mergeCell ref="M15:M16"/>
    <mergeCell ref="N15:N16"/>
    <mergeCell ref="O15:O16"/>
    <mergeCell ref="B12:E12"/>
    <mergeCell ref="C14:H14"/>
    <mergeCell ref="F15:F16"/>
    <mergeCell ref="G15:G16"/>
    <mergeCell ref="H15:H16"/>
    <mergeCell ref="I15:I16"/>
    <mergeCell ref="L2:L3"/>
    <mergeCell ref="M2:M3"/>
    <mergeCell ref="N2:N3"/>
    <mergeCell ref="O2:O3"/>
    <mergeCell ref="B4:B11"/>
    <mergeCell ref="C5:C11"/>
    <mergeCell ref="F2:F3"/>
    <mergeCell ref="G2:G3"/>
    <mergeCell ref="H2:H3"/>
    <mergeCell ref="I2:I3"/>
    <mergeCell ref="J2:J3"/>
    <mergeCell ref="K2:K3"/>
  </mergeCells>
  <phoneticPr fontId="1"/>
  <pageMargins left="0.59055118110236227" right="0.39370078740157483" top="0.82677165354330717"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tabColor rgb="FF92D050"/>
  </sheetPr>
  <dimension ref="B1:J41"/>
  <sheetViews>
    <sheetView zoomScaleNormal="100" workbookViewId="0">
      <selection activeCell="R10" sqref="R10"/>
    </sheetView>
  </sheetViews>
  <sheetFormatPr defaultRowHeight="13.5"/>
  <cols>
    <col min="1" max="1" width="1.625" style="1103" customWidth="1"/>
    <col min="2" max="2" width="52.625" style="1103" customWidth="1"/>
    <col min="3" max="3" width="31.5" style="1103" bestFit="1" customWidth="1"/>
    <col min="4" max="4" width="7.5" style="1104" customWidth="1"/>
    <col min="5" max="5" width="1.625" style="1103" customWidth="1"/>
    <col min="6" max="256" width="9" style="1103"/>
    <col min="257" max="257" width="1.625" style="1103" customWidth="1"/>
    <col min="258" max="258" width="52.625" style="1103" customWidth="1"/>
    <col min="259" max="259" width="31.5" style="1103" bestFit="1" customWidth="1"/>
    <col min="260" max="260" width="7.5" style="1103" customWidth="1"/>
    <col min="261" max="261" width="1.625" style="1103" customWidth="1"/>
    <col min="262" max="512" width="9" style="1103"/>
    <col min="513" max="513" width="1.625" style="1103" customWidth="1"/>
    <col min="514" max="514" width="52.625" style="1103" customWidth="1"/>
    <col min="515" max="515" width="31.5" style="1103" bestFit="1" customWidth="1"/>
    <col min="516" max="516" width="7.5" style="1103" customWidth="1"/>
    <col min="517" max="517" width="1.625" style="1103" customWidth="1"/>
    <col min="518" max="768" width="9" style="1103"/>
    <col min="769" max="769" width="1.625" style="1103" customWidth="1"/>
    <col min="770" max="770" width="52.625" style="1103" customWidth="1"/>
    <col min="771" max="771" width="31.5" style="1103" bestFit="1" customWidth="1"/>
    <col min="772" max="772" width="7.5" style="1103" customWidth="1"/>
    <col min="773" max="773" width="1.625" style="1103" customWidth="1"/>
    <col min="774" max="1024" width="9" style="1103"/>
    <col min="1025" max="1025" width="1.625" style="1103" customWidth="1"/>
    <col min="1026" max="1026" width="52.625" style="1103" customWidth="1"/>
    <col min="1027" max="1027" width="31.5" style="1103" bestFit="1" customWidth="1"/>
    <col min="1028" max="1028" width="7.5" style="1103" customWidth="1"/>
    <col min="1029" max="1029" width="1.625" style="1103" customWidth="1"/>
    <col min="1030" max="1280" width="9" style="1103"/>
    <col min="1281" max="1281" width="1.625" style="1103" customWidth="1"/>
    <col min="1282" max="1282" width="52.625" style="1103" customWidth="1"/>
    <col min="1283" max="1283" width="31.5" style="1103" bestFit="1" customWidth="1"/>
    <col min="1284" max="1284" width="7.5" style="1103" customWidth="1"/>
    <col min="1285" max="1285" width="1.625" style="1103" customWidth="1"/>
    <col min="1286" max="1536" width="9" style="1103"/>
    <col min="1537" max="1537" width="1.625" style="1103" customWidth="1"/>
    <col min="1538" max="1538" width="52.625" style="1103" customWidth="1"/>
    <col min="1539" max="1539" width="31.5" style="1103" bestFit="1" customWidth="1"/>
    <col min="1540" max="1540" width="7.5" style="1103" customWidth="1"/>
    <col min="1541" max="1541" width="1.625" style="1103" customWidth="1"/>
    <col min="1542" max="1792" width="9" style="1103"/>
    <col min="1793" max="1793" width="1.625" style="1103" customWidth="1"/>
    <col min="1794" max="1794" width="52.625" style="1103" customWidth="1"/>
    <col min="1795" max="1795" width="31.5" style="1103" bestFit="1" customWidth="1"/>
    <col min="1796" max="1796" width="7.5" style="1103" customWidth="1"/>
    <col min="1797" max="1797" width="1.625" style="1103" customWidth="1"/>
    <col min="1798" max="2048" width="9" style="1103"/>
    <col min="2049" max="2049" width="1.625" style="1103" customWidth="1"/>
    <col min="2050" max="2050" width="52.625" style="1103" customWidth="1"/>
    <col min="2051" max="2051" width="31.5" style="1103" bestFit="1" customWidth="1"/>
    <col min="2052" max="2052" width="7.5" style="1103" customWidth="1"/>
    <col min="2053" max="2053" width="1.625" style="1103" customWidth="1"/>
    <col min="2054" max="2304" width="9" style="1103"/>
    <col min="2305" max="2305" width="1.625" style="1103" customWidth="1"/>
    <col min="2306" max="2306" width="52.625" style="1103" customWidth="1"/>
    <col min="2307" max="2307" width="31.5" style="1103" bestFit="1" customWidth="1"/>
    <col min="2308" max="2308" width="7.5" style="1103" customWidth="1"/>
    <col min="2309" max="2309" width="1.625" style="1103" customWidth="1"/>
    <col min="2310" max="2560" width="9" style="1103"/>
    <col min="2561" max="2561" width="1.625" style="1103" customWidth="1"/>
    <col min="2562" max="2562" width="52.625" style="1103" customWidth="1"/>
    <col min="2563" max="2563" width="31.5" style="1103" bestFit="1" customWidth="1"/>
    <col min="2564" max="2564" width="7.5" style="1103" customWidth="1"/>
    <col min="2565" max="2565" width="1.625" style="1103" customWidth="1"/>
    <col min="2566" max="2816" width="9" style="1103"/>
    <col min="2817" max="2817" width="1.625" style="1103" customWidth="1"/>
    <col min="2818" max="2818" width="52.625" style="1103" customWidth="1"/>
    <col min="2819" max="2819" width="31.5" style="1103" bestFit="1" customWidth="1"/>
    <col min="2820" max="2820" width="7.5" style="1103" customWidth="1"/>
    <col min="2821" max="2821" width="1.625" style="1103" customWidth="1"/>
    <col min="2822" max="3072" width="9" style="1103"/>
    <col min="3073" max="3073" width="1.625" style="1103" customWidth="1"/>
    <col min="3074" max="3074" width="52.625" style="1103" customWidth="1"/>
    <col min="3075" max="3075" width="31.5" style="1103" bestFit="1" customWidth="1"/>
    <col min="3076" max="3076" width="7.5" style="1103" customWidth="1"/>
    <col min="3077" max="3077" width="1.625" style="1103" customWidth="1"/>
    <col min="3078" max="3328" width="9" style="1103"/>
    <col min="3329" max="3329" width="1.625" style="1103" customWidth="1"/>
    <col min="3330" max="3330" width="52.625" style="1103" customWidth="1"/>
    <col min="3331" max="3331" width="31.5" style="1103" bestFit="1" customWidth="1"/>
    <col min="3332" max="3332" width="7.5" style="1103" customWidth="1"/>
    <col min="3333" max="3333" width="1.625" style="1103" customWidth="1"/>
    <col min="3334" max="3584" width="9" style="1103"/>
    <col min="3585" max="3585" width="1.625" style="1103" customWidth="1"/>
    <col min="3586" max="3586" width="52.625" style="1103" customWidth="1"/>
    <col min="3587" max="3587" width="31.5" style="1103" bestFit="1" customWidth="1"/>
    <col min="3588" max="3588" width="7.5" style="1103" customWidth="1"/>
    <col min="3589" max="3589" width="1.625" style="1103" customWidth="1"/>
    <col min="3590" max="3840" width="9" style="1103"/>
    <col min="3841" max="3841" width="1.625" style="1103" customWidth="1"/>
    <col min="3842" max="3842" width="52.625" style="1103" customWidth="1"/>
    <col min="3843" max="3843" width="31.5" style="1103" bestFit="1" customWidth="1"/>
    <col min="3844" max="3844" width="7.5" style="1103" customWidth="1"/>
    <col min="3845" max="3845" width="1.625" style="1103" customWidth="1"/>
    <col min="3846" max="4096" width="9" style="1103"/>
    <col min="4097" max="4097" width="1.625" style="1103" customWidth="1"/>
    <col min="4098" max="4098" width="52.625" style="1103" customWidth="1"/>
    <col min="4099" max="4099" width="31.5" style="1103" bestFit="1" customWidth="1"/>
    <col min="4100" max="4100" width="7.5" style="1103" customWidth="1"/>
    <col min="4101" max="4101" width="1.625" style="1103" customWidth="1"/>
    <col min="4102" max="4352" width="9" style="1103"/>
    <col min="4353" max="4353" width="1.625" style="1103" customWidth="1"/>
    <col min="4354" max="4354" width="52.625" style="1103" customWidth="1"/>
    <col min="4355" max="4355" width="31.5" style="1103" bestFit="1" customWidth="1"/>
    <col min="4356" max="4356" width="7.5" style="1103" customWidth="1"/>
    <col min="4357" max="4357" width="1.625" style="1103" customWidth="1"/>
    <col min="4358" max="4608" width="9" style="1103"/>
    <col min="4609" max="4609" width="1.625" style="1103" customWidth="1"/>
    <col min="4610" max="4610" width="52.625" style="1103" customWidth="1"/>
    <col min="4611" max="4611" width="31.5" style="1103" bestFit="1" customWidth="1"/>
    <col min="4612" max="4612" width="7.5" style="1103" customWidth="1"/>
    <col min="4613" max="4613" width="1.625" style="1103" customWidth="1"/>
    <col min="4614" max="4864" width="9" style="1103"/>
    <col min="4865" max="4865" width="1.625" style="1103" customWidth="1"/>
    <col min="4866" max="4866" width="52.625" style="1103" customWidth="1"/>
    <col min="4867" max="4867" width="31.5" style="1103" bestFit="1" customWidth="1"/>
    <col min="4868" max="4868" width="7.5" style="1103" customWidth="1"/>
    <col min="4869" max="4869" width="1.625" style="1103" customWidth="1"/>
    <col min="4870" max="5120" width="9" style="1103"/>
    <col min="5121" max="5121" width="1.625" style="1103" customWidth="1"/>
    <col min="5122" max="5122" width="52.625" style="1103" customWidth="1"/>
    <col min="5123" max="5123" width="31.5" style="1103" bestFit="1" customWidth="1"/>
    <col min="5124" max="5124" width="7.5" style="1103" customWidth="1"/>
    <col min="5125" max="5125" width="1.625" style="1103" customWidth="1"/>
    <col min="5126" max="5376" width="9" style="1103"/>
    <col min="5377" max="5377" width="1.625" style="1103" customWidth="1"/>
    <col min="5378" max="5378" width="52.625" style="1103" customWidth="1"/>
    <col min="5379" max="5379" width="31.5" style="1103" bestFit="1" customWidth="1"/>
    <col min="5380" max="5380" width="7.5" style="1103" customWidth="1"/>
    <col min="5381" max="5381" width="1.625" style="1103" customWidth="1"/>
    <col min="5382" max="5632" width="9" style="1103"/>
    <col min="5633" max="5633" width="1.625" style="1103" customWidth="1"/>
    <col min="5634" max="5634" width="52.625" style="1103" customWidth="1"/>
    <col min="5635" max="5635" width="31.5" style="1103" bestFit="1" customWidth="1"/>
    <col min="5636" max="5636" width="7.5" style="1103" customWidth="1"/>
    <col min="5637" max="5637" width="1.625" style="1103" customWidth="1"/>
    <col min="5638" max="5888" width="9" style="1103"/>
    <col min="5889" max="5889" width="1.625" style="1103" customWidth="1"/>
    <col min="5890" max="5890" width="52.625" style="1103" customWidth="1"/>
    <col min="5891" max="5891" width="31.5" style="1103" bestFit="1" customWidth="1"/>
    <col min="5892" max="5892" width="7.5" style="1103" customWidth="1"/>
    <col min="5893" max="5893" width="1.625" style="1103" customWidth="1"/>
    <col min="5894" max="6144" width="9" style="1103"/>
    <col min="6145" max="6145" width="1.625" style="1103" customWidth="1"/>
    <col min="6146" max="6146" width="52.625" style="1103" customWidth="1"/>
    <col min="6147" max="6147" width="31.5" style="1103" bestFit="1" customWidth="1"/>
    <col min="6148" max="6148" width="7.5" style="1103" customWidth="1"/>
    <col min="6149" max="6149" width="1.625" style="1103" customWidth="1"/>
    <col min="6150" max="6400" width="9" style="1103"/>
    <col min="6401" max="6401" width="1.625" style="1103" customWidth="1"/>
    <col min="6402" max="6402" width="52.625" style="1103" customWidth="1"/>
    <col min="6403" max="6403" width="31.5" style="1103" bestFit="1" customWidth="1"/>
    <col min="6404" max="6404" width="7.5" style="1103" customWidth="1"/>
    <col min="6405" max="6405" width="1.625" style="1103" customWidth="1"/>
    <col min="6406" max="6656" width="9" style="1103"/>
    <col min="6657" max="6657" width="1.625" style="1103" customWidth="1"/>
    <col min="6658" max="6658" width="52.625" style="1103" customWidth="1"/>
    <col min="6659" max="6659" width="31.5" style="1103" bestFit="1" customWidth="1"/>
    <col min="6660" max="6660" width="7.5" style="1103" customWidth="1"/>
    <col min="6661" max="6661" width="1.625" style="1103" customWidth="1"/>
    <col min="6662" max="6912" width="9" style="1103"/>
    <col min="6913" max="6913" width="1.625" style="1103" customWidth="1"/>
    <col min="6914" max="6914" width="52.625" style="1103" customWidth="1"/>
    <col min="6915" max="6915" width="31.5" style="1103" bestFit="1" customWidth="1"/>
    <col min="6916" max="6916" width="7.5" style="1103" customWidth="1"/>
    <col min="6917" max="6917" width="1.625" style="1103" customWidth="1"/>
    <col min="6918" max="7168" width="9" style="1103"/>
    <col min="7169" max="7169" width="1.625" style="1103" customWidth="1"/>
    <col min="7170" max="7170" width="52.625" style="1103" customWidth="1"/>
    <col min="7171" max="7171" width="31.5" style="1103" bestFit="1" customWidth="1"/>
    <col min="7172" max="7172" width="7.5" style="1103" customWidth="1"/>
    <col min="7173" max="7173" width="1.625" style="1103" customWidth="1"/>
    <col min="7174" max="7424" width="9" style="1103"/>
    <col min="7425" max="7425" width="1.625" style="1103" customWidth="1"/>
    <col min="7426" max="7426" width="52.625" style="1103" customWidth="1"/>
    <col min="7427" max="7427" width="31.5" style="1103" bestFit="1" customWidth="1"/>
    <col min="7428" max="7428" width="7.5" style="1103" customWidth="1"/>
    <col min="7429" max="7429" width="1.625" style="1103" customWidth="1"/>
    <col min="7430" max="7680" width="9" style="1103"/>
    <col min="7681" max="7681" width="1.625" style="1103" customWidth="1"/>
    <col min="7682" max="7682" width="52.625" style="1103" customWidth="1"/>
    <col min="7683" max="7683" width="31.5" style="1103" bestFit="1" customWidth="1"/>
    <col min="7684" max="7684" width="7.5" style="1103" customWidth="1"/>
    <col min="7685" max="7685" width="1.625" style="1103" customWidth="1"/>
    <col min="7686" max="7936" width="9" style="1103"/>
    <col min="7937" max="7937" width="1.625" style="1103" customWidth="1"/>
    <col min="7938" max="7938" width="52.625" style="1103" customWidth="1"/>
    <col min="7939" max="7939" width="31.5" style="1103" bestFit="1" customWidth="1"/>
    <col min="7940" max="7940" width="7.5" style="1103" customWidth="1"/>
    <col min="7941" max="7941" width="1.625" style="1103" customWidth="1"/>
    <col min="7942" max="8192" width="9" style="1103"/>
    <col min="8193" max="8193" width="1.625" style="1103" customWidth="1"/>
    <col min="8194" max="8194" width="52.625" style="1103" customWidth="1"/>
    <col min="8195" max="8195" width="31.5" style="1103" bestFit="1" customWidth="1"/>
    <col min="8196" max="8196" width="7.5" style="1103" customWidth="1"/>
    <col min="8197" max="8197" width="1.625" style="1103" customWidth="1"/>
    <col min="8198" max="8448" width="9" style="1103"/>
    <col min="8449" max="8449" width="1.625" style="1103" customWidth="1"/>
    <col min="8450" max="8450" width="52.625" style="1103" customWidth="1"/>
    <col min="8451" max="8451" width="31.5" style="1103" bestFit="1" customWidth="1"/>
    <col min="8452" max="8452" width="7.5" style="1103" customWidth="1"/>
    <col min="8453" max="8453" width="1.625" style="1103" customWidth="1"/>
    <col min="8454" max="8704" width="9" style="1103"/>
    <col min="8705" max="8705" width="1.625" style="1103" customWidth="1"/>
    <col min="8706" max="8706" width="52.625" style="1103" customWidth="1"/>
    <col min="8707" max="8707" width="31.5" style="1103" bestFit="1" customWidth="1"/>
    <col min="8708" max="8708" width="7.5" style="1103" customWidth="1"/>
    <col min="8709" max="8709" width="1.625" style="1103" customWidth="1"/>
    <col min="8710" max="8960" width="9" style="1103"/>
    <col min="8961" max="8961" width="1.625" style="1103" customWidth="1"/>
    <col min="8962" max="8962" width="52.625" style="1103" customWidth="1"/>
    <col min="8963" max="8963" width="31.5" style="1103" bestFit="1" customWidth="1"/>
    <col min="8964" max="8964" width="7.5" style="1103" customWidth="1"/>
    <col min="8965" max="8965" width="1.625" style="1103" customWidth="1"/>
    <col min="8966" max="9216" width="9" style="1103"/>
    <col min="9217" max="9217" width="1.625" style="1103" customWidth="1"/>
    <col min="9218" max="9218" width="52.625" style="1103" customWidth="1"/>
    <col min="9219" max="9219" width="31.5" style="1103" bestFit="1" customWidth="1"/>
    <col min="9220" max="9220" width="7.5" style="1103" customWidth="1"/>
    <col min="9221" max="9221" width="1.625" style="1103" customWidth="1"/>
    <col min="9222" max="9472" width="9" style="1103"/>
    <col min="9473" max="9473" width="1.625" style="1103" customWidth="1"/>
    <col min="9474" max="9474" width="52.625" style="1103" customWidth="1"/>
    <col min="9475" max="9475" width="31.5" style="1103" bestFit="1" customWidth="1"/>
    <col min="9476" max="9476" width="7.5" style="1103" customWidth="1"/>
    <col min="9477" max="9477" width="1.625" style="1103" customWidth="1"/>
    <col min="9478" max="9728" width="9" style="1103"/>
    <col min="9729" max="9729" width="1.625" style="1103" customWidth="1"/>
    <col min="9730" max="9730" width="52.625" style="1103" customWidth="1"/>
    <col min="9731" max="9731" width="31.5" style="1103" bestFit="1" customWidth="1"/>
    <col min="9732" max="9732" width="7.5" style="1103" customWidth="1"/>
    <col min="9733" max="9733" width="1.625" style="1103" customWidth="1"/>
    <col min="9734" max="9984" width="9" style="1103"/>
    <col min="9985" max="9985" width="1.625" style="1103" customWidth="1"/>
    <col min="9986" max="9986" width="52.625" style="1103" customWidth="1"/>
    <col min="9987" max="9987" width="31.5" style="1103" bestFit="1" customWidth="1"/>
    <col min="9988" max="9988" width="7.5" style="1103" customWidth="1"/>
    <col min="9989" max="9989" width="1.625" style="1103" customWidth="1"/>
    <col min="9990" max="10240" width="9" style="1103"/>
    <col min="10241" max="10241" width="1.625" style="1103" customWidth="1"/>
    <col min="10242" max="10242" width="52.625" style="1103" customWidth="1"/>
    <col min="10243" max="10243" width="31.5" style="1103" bestFit="1" customWidth="1"/>
    <col min="10244" max="10244" width="7.5" style="1103" customWidth="1"/>
    <col min="10245" max="10245" width="1.625" style="1103" customWidth="1"/>
    <col min="10246" max="10496" width="9" style="1103"/>
    <col min="10497" max="10497" width="1.625" style="1103" customWidth="1"/>
    <col min="10498" max="10498" width="52.625" style="1103" customWidth="1"/>
    <col min="10499" max="10499" width="31.5" style="1103" bestFit="1" customWidth="1"/>
    <col min="10500" max="10500" width="7.5" style="1103" customWidth="1"/>
    <col min="10501" max="10501" width="1.625" style="1103" customWidth="1"/>
    <col min="10502" max="10752" width="9" style="1103"/>
    <col min="10753" max="10753" width="1.625" style="1103" customWidth="1"/>
    <col min="10754" max="10754" width="52.625" style="1103" customWidth="1"/>
    <col min="10755" max="10755" width="31.5" style="1103" bestFit="1" customWidth="1"/>
    <col min="10756" max="10756" width="7.5" style="1103" customWidth="1"/>
    <col min="10757" max="10757" width="1.625" style="1103" customWidth="1"/>
    <col min="10758" max="11008" width="9" style="1103"/>
    <col min="11009" max="11009" width="1.625" style="1103" customWidth="1"/>
    <col min="11010" max="11010" width="52.625" style="1103" customWidth="1"/>
    <col min="11011" max="11011" width="31.5" style="1103" bestFit="1" customWidth="1"/>
    <col min="11012" max="11012" width="7.5" style="1103" customWidth="1"/>
    <col min="11013" max="11013" width="1.625" style="1103" customWidth="1"/>
    <col min="11014" max="11264" width="9" style="1103"/>
    <col min="11265" max="11265" width="1.625" style="1103" customWidth="1"/>
    <col min="11266" max="11266" width="52.625" style="1103" customWidth="1"/>
    <col min="11267" max="11267" width="31.5" style="1103" bestFit="1" customWidth="1"/>
    <col min="11268" max="11268" width="7.5" style="1103" customWidth="1"/>
    <col min="11269" max="11269" width="1.625" style="1103" customWidth="1"/>
    <col min="11270" max="11520" width="9" style="1103"/>
    <col min="11521" max="11521" width="1.625" style="1103" customWidth="1"/>
    <col min="11522" max="11522" width="52.625" style="1103" customWidth="1"/>
    <col min="11523" max="11523" width="31.5" style="1103" bestFit="1" customWidth="1"/>
    <col min="11524" max="11524" width="7.5" style="1103" customWidth="1"/>
    <col min="11525" max="11525" width="1.625" style="1103" customWidth="1"/>
    <col min="11526" max="11776" width="9" style="1103"/>
    <col min="11777" max="11777" width="1.625" style="1103" customWidth="1"/>
    <col min="11778" max="11778" width="52.625" style="1103" customWidth="1"/>
    <col min="11779" max="11779" width="31.5" style="1103" bestFit="1" customWidth="1"/>
    <col min="11780" max="11780" width="7.5" style="1103" customWidth="1"/>
    <col min="11781" max="11781" width="1.625" style="1103" customWidth="1"/>
    <col min="11782" max="12032" width="9" style="1103"/>
    <col min="12033" max="12033" width="1.625" style="1103" customWidth="1"/>
    <col min="12034" max="12034" width="52.625" style="1103" customWidth="1"/>
    <col min="12035" max="12035" width="31.5" style="1103" bestFit="1" customWidth="1"/>
    <col min="12036" max="12036" width="7.5" style="1103" customWidth="1"/>
    <col min="12037" max="12037" width="1.625" style="1103" customWidth="1"/>
    <col min="12038" max="12288" width="9" style="1103"/>
    <col min="12289" max="12289" width="1.625" style="1103" customWidth="1"/>
    <col min="12290" max="12290" width="52.625" style="1103" customWidth="1"/>
    <col min="12291" max="12291" width="31.5" style="1103" bestFit="1" customWidth="1"/>
    <col min="12292" max="12292" width="7.5" style="1103" customWidth="1"/>
    <col min="12293" max="12293" width="1.625" style="1103" customWidth="1"/>
    <col min="12294" max="12544" width="9" style="1103"/>
    <col min="12545" max="12545" width="1.625" style="1103" customWidth="1"/>
    <col min="12546" max="12546" width="52.625" style="1103" customWidth="1"/>
    <col min="12547" max="12547" width="31.5" style="1103" bestFit="1" customWidth="1"/>
    <col min="12548" max="12548" width="7.5" style="1103" customWidth="1"/>
    <col min="12549" max="12549" width="1.625" style="1103" customWidth="1"/>
    <col min="12550" max="12800" width="9" style="1103"/>
    <col min="12801" max="12801" width="1.625" style="1103" customWidth="1"/>
    <col min="12802" max="12802" width="52.625" style="1103" customWidth="1"/>
    <col min="12803" max="12803" width="31.5" style="1103" bestFit="1" customWidth="1"/>
    <col min="12804" max="12804" width="7.5" style="1103" customWidth="1"/>
    <col min="12805" max="12805" width="1.625" style="1103" customWidth="1"/>
    <col min="12806" max="13056" width="9" style="1103"/>
    <col min="13057" max="13057" width="1.625" style="1103" customWidth="1"/>
    <col min="13058" max="13058" width="52.625" style="1103" customWidth="1"/>
    <col min="13059" max="13059" width="31.5" style="1103" bestFit="1" customWidth="1"/>
    <col min="13060" max="13060" width="7.5" style="1103" customWidth="1"/>
    <col min="13061" max="13061" width="1.625" style="1103" customWidth="1"/>
    <col min="13062" max="13312" width="9" style="1103"/>
    <col min="13313" max="13313" width="1.625" style="1103" customWidth="1"/>
    <col min="13314" max="13314" width="52.625" style="1103" customWidth="1"/>
    <col min="13315" max="13315" width="31.5" style="1103" bestFit="1" customWidth="1"/>
    <col min="13316" max="13316" width="7.5" style="1103" customWidth="1"/>
    <col min="13317" max="13317" width="1.625" style="1103" customWidth="1"/>
    <col min="13318" max="13568" width="9" style="1103"/>
    <col min="13569" max="13569" width="1.625" style="1103" customWidth="1"/>
    <col min="13570" max="13570" width="52.625" style="1103" customWidth="1"/>
    <col min="13571" max="13571" width="31.5" style="1103" bestFit="1" customWidth="1"/>
    <col min="13572" max="13572" width="7.5" style="1103" customWidth="1"/>
    <col min="13573" max="13573" width="1.625" style="1103" customWidth="1"/>
    <col min="13574" max="13824" width="9" style="1103"/>
    <col min="13825" max="13825" width="1.625" style="1103" customWidth="1"/>
    <col min="13826" max="13826" width="52.625" style="1103" customWidth="1"/>
    <col min="13827" max="13827" width="31.5" style="1103" bestFit="1" customWidth="1"/>
    <col min="13828" max="13828" width="7.5" style="1103" customWidth="1"/>
    <col min="13829" max="13829" width="1.625" style="1103" customWidth="1"/>
    <col min="13830" max="14080" width="9" style="1103"/>
    <col min="14081" max="14081" width="1.625" style="1103" customWidth="1"/>
    <col min="14082" max="14082" width="52.625" style="1103" customWidth="1"/>
    <col min="14083" max="14083" width="31.5" style="1103" bestFit="1" customWidth="1"/>
    <col min="14084" max="14084" width="7.5" style="1103" customWidth="1"/>
    <col min="14085" max="14085" width="1.625" style="1103" customWidth="1"/>
    <col min="14086" max="14336" width="9" style="1103"/>
    <col min="14337" max="14337" width="1.625" style="1103" customWidth="1"/>
    <col min="14338" max="14338" width="52.625" style="1103" customWidth="1"/>
    <col min="14339" max="14339" width="31.5" style="1103" bestFit="1" customWidth="1"/>
    <col min="14340" max="14340" width="7.5" style="1103" customWidth="1"/>
    <col min="14341" max="14341" width="1.625" style="1103" customWidth="1"/>
    <col min="14342" max="14592" width="9" style="1103"/>
    <col min="14593" max="14593" width="1.625" style="1103" customWidth="1"/>
    <col min="14594" max="14594" width="52.625" style="1103" customWidth="1"/>
    <col min="14595" max="14595" width="31.5" style="1103" bestFit="1" customWidth="1"/>
    <col min="14596" max="14596" width="7.5" style="1103" customWidth="1"/>
    <col min="14597" max="14597" width="1.625" style="1103" customWidth="1"/>
    <col min="14598" max="14848" width="9" style="1103"/>
    <col min="14849" max="14849" width="1.625" style="1103" customWidth="1"/>
    <col min="14850" max="14850" width="52.625" style="1103" customWidth="1"/>
    <col min="14851" max="14851" width="31.5" style="1103" bestFit="1" customWidth="1"/>
    <col min="14852" max="14852" width="7.5" style="1103" customWidth="1"/>
    <col min="14853" max="14853" width="1.625" style="1103" customWidth="1"/>
    <col min="14854" max="15104" width="9" style="1103"/>
    <col min="15105" max="15105" width="1.625" style="1103" customWidth="1"/>
    <col min="15106" max="15106" width="52.625" style="1103" customWidth="1"/>
    <col min="15107" max="15107" width="31.5" style="1103" bestFit="1" customWidth="1"/>
    <col min="15108" max="15108" width="7.5" style="1103" customWidth="1"/>
    <col min="15109" max="15109" width="1.625" style="1103" customWidth="1"/>
    <col min="15110" max="15360" width="9" style="1103"/>
    <col min="15361" max="15361" width="1.625" style="1103" customWidth="1"/>
    <col min="15362" max="15362" width="52.625" style="1103" customWidth="1"/>
    <col min="15363" max="15363" width="31.5" style="1103" bestFit="1" customWidth="1"/>
    <col min="15364" max="15364" width="7.5" style="1103" customWidth="1"/>
    <col min="15365" max="15365" width="1.625" style="1103" customWidth="1"/>
    <col min="15366" max="15616" width="9" style="1103"/>
    <col min="15617" max="15617" width="1.625" style="1103" customWidth="1"/>
    <col min="15618" max="15618" width="52.625" style="1103" customWidth="1"/>
    <col min="15619" max="15619" width="31.5" style="1103" bestFit="1" customWidth="1"/>
    <col min="15620" max="15620" width="7.5" style="1103" customWidth="1"/>
    <col min="15621" max="15621" width="1.625" style="1103" customWidth="1"/>
    <col min="15622" max="15872" width="9" style="1103"/>
    <col min="15873" max="15873" width="1.625" style="1103" customWidth="1"/>
    <col min="15874" max="15874" width="52.625" style="1103" customWidth="1"/>
    <col min="15875" max="15875" width="31.5" style="1103" bestFit="1" customWidth="1"/>
    <col min="15876" max="15876" width="7.5" style="1103" customWidth="1"/>
    <col min="15877" max="15877" width="1.625" style="1103" customWidth="1"/>
    <col min="15878" max="16128" width="9" style="1103"/>
    <col min="16129" max="16129" width="1.625" style="1103" customWidth="1"/>
    <col min="16130" max="16130" width="52.625" style="1103" customWidth="1"/>
    <col min="16131" max="16131" width="31.5" style="1103" bestFit="1" customWidth="1"/>
    <col min="16132" max="16132" width="7.5" style="1103" customWidth="1"/>
    <col min="16133" max="16133" width="1.625" style="1103" customWidth="1"/>
    <col min="16134" max="16384" width="9" style="1103"/>
  </cols>
  <sheetData>
    <row r="1" spans="2:10" ht="24" customHeight="1">
      <c r="B1" s="1346" t="s">
        <v>508</v>
      </c>
      <c r="C1" s="1104"/>
    </row>
    <row r="2" spans="2:10" ht="19.5" customHeight="1">
      <c r="B2" s="1348" t="s">
        <v>509</v>
      </c>
      <c r="C2" s="1349" t="s">
        <v>510</v>
      </c>
      <c r="D2" s="1350" t="s">
        <v>449</v>
      </c>
    </row>
    <row r="3" spans="2:10" ht="19.5" customHeight="1">
      <c r="B3" s="1351" t="s">
        <v>511</v>
      </c>
      <c r="C3" s="1352" t="s">
        <v>512</v>
      </c>
      <c r="D3" s="1353">
        <v>1</v>
      </c>
    </row>
    <row r="4" spans="2:10" ht="19.5" customHeight="1">
      <c r="B4" s="1354"/>
      <c r="C4" s="1355" t="s">
        <v>513</v>
      </c>
      <c r="D4" s="1356"/>
    </row>
    <row r="5" spans="2:10" ht="19.5" customHeight="1">
      <c r="B5" s="1354"/>
      <c r="C5" s="1355" t="s">
        <v>514</v>
      </c>
      <c r="D5" s="1356"/>
    </row>
    <row r="6" spans="2:10" ht="19.5" customHeight="1">
      <c r="B6" s="1357"/>
      <c r="C6" s="1358" t="s">
        <v>22</v>
      </c>
      <c r="D6" s="1359">
        <v>2</v>
      </c>
    </row>
    <row r="7" spans="2:10" ht="19.5" customHeight="1">
      <c r="B7" s="1351" t="s">
        <v>515</v>
      </c>
      <c r="C7" s="1352" t="s">
        <v>516</v>
      </c>
      <c r="D7" s="1353"/>
    </row>
    <row r="8" spans="2:10" ht="19.5" customHeight="1">
      <c r="B8" s="1354"/>
      <c r="C8" s="1355" t="s">
        <v>513</v>
      </c>
      <c r="D8" s="1356"/>
    </row>
    <row r="9" spans="2:10" ht="19.5" customHeight="1">
      <c r="B9" s="1354"/>
      <c r="C9" s="1355" t="s">
        <v>514</v>
      </c>
      <c r="D9" s="1356">
        <v>2</v>
      </c>
    </row>
    <row r="10" spans="2:10" ht="19.5" customHeight="1">
      <c r="B10" s="1354"/>
      <c r="C10" s="1355" t="s">
        <v>517</v>
      </c>
      <c r="D10" s="1356"/>
    </row>
    <row r="11" spans="2:10" ht="19.5" customHeight="1">
      <c r="B11" s="1357"/>
      <c r="C11" s="1358" t="s">
        <v>22</v>
      </c>
      <c r="D11" s="1359"/>
      <c r="G11" s="1237"/>
      <c r="H11" s="1237"/>
      <c r="I11" s="1237"/>
      <c r="J11" s="1237"/>
    </row>
    <row r="12" spans="2:10" ht="19.5" customHeight="1">
      <c r="B12" s="1351" t="s">
        <v>518</v>
      </c>
      <c r="C12" s="1352" t="s">
        <v>519</v>
      </c>
      <c r="D12" s="1353"/>
    </row>
    <row r="13" spans="2:10" ht="19.5" customHeight="1">
      <c r="B13" s="1354"/>
      <c r="C13" s="1355" t="s">
        <v>520</v>
      </c>
      <c r="D13" s="1356"/>
    </row>
    <row r="14" spans="2:10" ht="19.5" customHeight="1">
      <c r="B14" s="1357"/>
      <c r="C14" s="1358" t="s">
        <v>22</v>
      </c>
      <c r="D14" s="1359"/>
    </row>
    <row r="15" spans="2:10" ht="19.5" customHeight="1">
      <c r="B15" s="1351" t="s">
        <v>521</v>
      </c>
      <c r="C15" s="1352" t="s">
        <v>522</v>
      </c>
      <c r="D15" s="1353"/>
    </row>
    <row r="16" spans="2:10" ht="19.5" customHeight="1">
      <c r="B16" s="1354"/>
      <c r="C16" s="1355" t="s">
        <v>523</v>
      </c>
      <c r="D16" s="1356"/>
    </row>
    <row r="17" spans="2:4" ht="19.5" customHeight="1">
      <c r="B17" s="1354"/>
      <c r="C17" s="1355" t="s">
        <v>524</v>
      </c>
      <c r="D17" s="1356"/>
    </row>
    <row r="18" spans="2:4" ht="19.5" customHeight="1">
      <c r="B18" s="1354"/>
      <c r="C18" s="1355" t="s">
        <v>525</v>
      </c>
      <c r="D18" s="1356"/>
    </row>
    <row r="19" spans="2:4" ht="19.5" customHeight="1">
      <c r="B19" s="1354"/>
      <c r="C19" s="1355" t="s">
        <v>526</v>
      </c>
      <c r="D19" s="1356"/>
    </row>
    <row r="20" spans="2:4" ht="19.5" customHeight="1">
      <c r="B20" s="1357"/>
      <c r="C20" s="1358" t="s">
        <v>22</v>
      </c>
      <c r="D20" s="1359"/>
    </row>
    <row r="21" spans="2:4" ht="19.5" customHeight="1">
      <c r="B21" s="1351" t="s">
        <v>527</v>
      </c>
      <c r="C21" s="1352" t="s">
        <v>528</v>
      </c>
      <c r="D21" s="1353"/>
    </row>
    <row r="22" spans="2:4" ht="19.5" customHeight="1">
      <c r="B22" s="1354"/>
      <c r="C22" s="1355" t="s">
        <v>529</v>
      </c>
      <c r="D22" s="1356">
        <v>1</v>
      </c>
    </row>
    <row r="23" spans="2:4" ht="19.5" customHeight="1">
      <c r="B23" s="1354"/>
      <c r="C23" s="1355" t="s">
        <v>530</v>
      </c>
      <c r="D23" s="1356"/>
    </row>
    <row r="24" spans="2:4" ht="19.5" customHeight="1">
      <c r="B24" s="1354"/>
      <c r="C24" s="1355" t="s">
        <v>531</v>
      </c>
      <c r="D24" s="1356"/>
    </row>
    <row r="25" spans="2:4" ht="19.5" customHeight="1">
      <c r="B25" s="1357"/>
      <c r="C25" s="1358" t="s">
        <v>22</v>
      </c>
      <c r="D25" s="1359">
        <v>1</v>
      </c>
    </row>
    <row r="26" spans="2:4" ht="19.5" customHeight="1">
      <c r="B26" s="1351" t="s">
        <v>532</v>
      </c>
      <c r="C26" s="1352" t="s">
        <v>533</v>
      </c>
      <c r="D26" s="1353"/>
    </row>
    <row r="27" spans="2:4" ht="19.5" customHeight="1">
      <c r="B27" s="1354"/>
      <c r="C27" s="1355" t="s">
        <v>534</v>
      </c>
      <c r="D27" s="1356">
        <v>2</v>
      </c>
    </row>
    <row r="28" spans="2:4" ht="19.5" customHeight="1">
      <c r="B28" s="1357"/>
      <c r="C28" s="1358" t="s">
        <v>22</v>
      </c>
      <c r="D28" s="1359"/>
    </row>
    <row r="29" spans="2:4" ht="19.5" customHeight="1">
      <c r="B29" s="1351" t="s">
        <v>535</v>
      </c>
      <c r="C29" s="1352" t="s">
        <v>536</v>
      </c>
      <c r="D29" s="1353"/>
    </row>
    <row r="30" spans="2:4" ht="19.5" customHeight="1">
      <c r="B30" s="1354"/>
      <c r="C30" s="1355" t="s">
        <v>537</v>
      </c>
      <c r="D30" s="1356"/>
    </row>
    <row r="31" spans="2:4" ht="19.5" customHeight="1">
      <c r="B31" s="1354"/>
      <c r="C31" s="1355" t="s">
        <v>538</v>
      </c>
      <c r="D31" s="1356"/>
    </row>
    <row r="32" spans="2:4" ht="19.5" customHeight="1">
      <c r="B32" s="1354"/>
      <c r="C32" s="1355" t="s">
        <v>539</v>
      </c>
      <c r="D32" s="1356"/>
    </row>
    <row r="33" spans="2:4" ht="19.5" customHeight="1">
      <c r="B33" s="1354"/>
      <c r="C33" s="1355" t="s">
        <v>540</v>
      </c>
      <c r="D33" s="1356"/>
    </row>
    <row r="34" spans="2:4" ht="19.5" customHeight="1">
      <c r="B34" s="1354"/>
      <c r="C34" s="1355" t="s">
        <v>541</v>
      </c>
      <c r="D34" s="1356"/>
    </row>
    <row r="35" spans="2:4" ht="19.5" customHeight="1">
      <c r="B35" s="1357"/>
      <c r="C35" s="1358" t="s">
        <v>22</v>
      </c>
      <c r="D35" s="1359"/>
    </row>
    <row r="36" spans="2:4" ht="19.5" customHeight="1">
      <c r="B36" s="1360" t="s">
        <v>542</v>
      </c>
      <c r="C36" s="1361"/>
      <c r="D36" s="1362">
        <v>4</v>
      </c>
    </row>
    <row r="37" spans="2:4" ht="19.5" customHeight="1">
      <c r="B37" s="1360" t="s">
        <v>543</v>
      </c>
      <c r="C37" s="1361"/>
      <c r="D37" s="1362"/>
    </row>
    <row r="38" spans="2:4" ht="19.5" customHeight="1">
      <c r="B38" s="1360" t="s">
        <v>544</v>
      </c>
      <c r="C38" s="1361"/>
      <c r="D38" s="1362"/>
    </row>
    <row r="39" spans="2:4" ht="19.5" customHeight="1">
      <c r="B39" s="1360" t="s">
        <v>22</v>
      </c>
      <c r="C39" s="1361"/>
      <c r="D39" s="1362"/>
    </row>
    <row r="40" spans="2:4" ht="19.5" customHeight="1">
      <c r="B40" s="1360" t="s">
        <v>426</v>
      </c>
      <c r="C40" s="1361"/>
      <c r="D40" s="1362">
        <v>3</v>
      </c>
    </row>
    <row r="41" spans="2:4" ht="19.5" customHeight="1">
      <c r="B41" s="1340" t="s">
        <v>46</v>
      </c>
      <c r="C41" s="1342"/>
      <c r="D41" s="1362">
        <f>SUM(D3:D40)</f>
        <v>16</v>
      </c>
    </row>
  </sheetData>
  <mergeCells count="8">
    <mergeCell ref="B29:B35"/>
    <mergeCell ref="B41:C41"/>
    <mergeCell ref="B3:B6"/>
    <mergeCell ref="B7:B11"/>
    <mergeCell ref="B12:B14"/>
    <mergeCell ref="B15:B20"/>
    <mergeCell ref="B21:B25"/>
    <mergeCell ref="B26:B28"/>
  </mergeCells>
  <phoneticPr fontId="1"/>
  <pageMargins left="0.59055118110236227" right="0.39370078740157483"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tabColor rgb="FF92D050"/>
  </sheetPr>
  <dimension ref="B1:M34"/>
  <sheetViews>
    <sheetView view="pageBreakPreview" zoomScaleNormal="75" zoomScaleSheetLayoutView="100" workbookViewId="0">
      <pane xSplit="3" ySplit="2" topLeftCell="D24" activePane="bottomRight" state="frozen"/>
      <selection activeCell="R10" sqref="R10"/>
      <selection pane="topRight" activeCell="R10" sqref="R10"/>
      <selection pane="bottomLeft" activeCell="R10" sqref="R10"/>
      <selection pane="bottomRight" activeCell="R10" sqref="R10"/>
    </sheetView>
  </sheetViews>
  <sheetFormatPr defaultRowHeight="13.5"/>
  <cols>
    <col min="1" max="1" width="2.5" style="1104" customWidth="1"/>
    <col min="2" max="2" width="5.125" style="1104" customWidth="1"/>
    <col min="3" max="3" width="15.625" style="1104" customWidth="1"/>
    <col min="4" max="4" width="12.625" style="1104" customWidth="1"/>
    <col min="5" max="5" width="12.625" style="1363" customWidth="1"/>
    <col min="6" max="6" width="8.625" style="1363" customWidth="1"/>
    <col min="7" max="7" width="22.625" style="1104" customWidth="1"/>
    <col min="8" max="8" width="20.625" style="1363" customWidth="1"/>
    <col min="9" max="9" width="10.625" style="1104" customWidth="1"/>
    <col min="10" max="10" width="18.625" style="1364" customWidth="1"/>
    <col min="11" max="12" width="5.625" style="1104" customWidth="1"/>
    <col min="13" max="13" width="45.625" style="1363" customWidth="1"/>
    <col min="14" max="256" width="9" style="1104"/>
    <col min="257" max="257" width="2.5" style="1104" customWidth="1"/>
    <col min="258" max="258" width="5.125" style="1104" customWidth="1"/>
    <col min="259" max="259" width="15.625" style="1104" customWidth="1"/>
    <col min="260" max="261" width="12.625" style="1104" customWidth="1"/>
    <col min="262" max="262" width="8.625" style="1104" customWidth="1"/>
    <col min="263" max="263" width="22.625" style="1104" customWidth="1"/>
    <col min="264" max="264" width="20.625" style="1104" customWidth="1"/>
    <col min="265" max="265" width="10.625" style="1104" customWidth="1"/>
    <col min="266" max="266" width="18.625" style="1104" customWidth="1"/>
    <col min="267" max="268" width="5.625" style="1104" customWidth="1"/>
    <col min="269" max="269" width="45.625" style="1104" customWidth="1"/>
    <col min="270" max="512" width="9" style="1104"/>
    <col min="513" max="513" width="2.5" style="1104" customWidth="1"/>
    <col min="514" max="514" width="5.125" style="1104" customWidth="1"/>
    <col min="515" max="515" width="15.625" style="1104" customWidth="1"/>
    <col min="516" max="517" width="12.625" style="1104" customWidth="1"/>
    <col min="518" max="518" width="8.625" style="1104" customWidth="1"/>
    <col min="519" max="519" width="22.625" style="1104" customWidth="1"/>
    <col min="520" max="520" width="20.625" style="1104" customWidth="1"/>
    <col min="521" max="521" width="10.625" style="1104" customWidth="1"/>
    <col min="522" max="522" width="18.625" style="1104" customWidth="1"/>
    <col min="523" max="524" width="5.625" style="1104" customWidth="1"/>
    <col min="525" max="525" width="45.625" style="1104" customWidth="1"/>
    <col min="526" max="768" width="9" style="1104"/>
    <col min="769" max="769" width="2.5" style="1104" customWidth="1"/>
    <col min="770" max="770" width="5.125" style="1104" customWidth="1"/>
    <col min="771" max="771" width="15.625" style="1104" customWidth="1"/>
    <col min="772" max="773" width="12.625" style="1104" customWidth="1"/>
    <col min="774" max="774" width="8.625" style="1104" customWidth="1"/>
    <col min="775" max="775" width="22.625" style="1104" customWidth="1"/>
    <col min="776" max="776" width="20.625" style="1104" customWidth="1"/>
    <col min="777" max="777" width="10.625" style="1104" customWidth="1"/>
    <col min="778" max="778" width="18.625" style="1104" customWidth="1"/>
    <col min="779" max="780" width="5.625" style="1104" customWidth="1"/>
    <col min="781" max="781" width="45.625" style="1104" customWidth="1"/>
    <col min="782" max="1024" width="9" style="1104"/>
    <col min="1025" max="1025" width="2.5" style="1104" customWidth="1"/>
    <col min="1026" max="1026" width="5.125" style="1104" customWidth="1"/>
    <col min="1027" max="1027" width="15.625" style="1104" customWidth="1"/>
    <col min="1028" max="1029" width="12.625" style="1104" customWidth="1"/>
    <col min="1030" max="1030" width="8.625" style="1104" customWidth="1"/>
    <col min="1031" max="1031" width="22.625" style="1104" customWidth="1"/>
    <col min="1032" max="1032" width="20.625" style="1104" customWidth="1"/>
    <col min="1033" max="1033" width="10.625" style="1104" customWidth="1"/>
    <col min="1034" max="1034" width="18.625" style="1104" customWidth="1"/>
    <col min="1035" max="1036" width="5.625" style="1104" customWidth="1"/>
    <col min="1037" max="1037" width="45.625" style="1104" customWidth="1"/>
    <col min="1038" max="1280" width="9" style="1104"/>
    <col min="1281" max="1281" width="2.5" style="1104" customWidth="1"/>
    <col min="1282" max="1282" width="5.125" style="1104" customWidth="1"/>
    <col min="1283" max="1283" width="15.625" style="1104" customWidth="1"/>
    <col min="1284" max="1285" width="12.625" style="1104" customWidth="1"/>
    <col min="1286" max="1286" width="8.625" style="1104" customWidth="1"/>
    <col min="1287" max="1287" width="22.625" style="1104" customWidth="1"/>
    <col min="1288" max="1288" width="20.625" style="1104" customWidth="1"/>
    <col min="1289" max="1289" width="10.625" style="1104" customWidth="1"/>
    <col min="1290" max="1290" width="18.625" style="1104" customWidth="1"/>
    <col min="1291" max="1292" width="5.625" style="1104" customWidth="1"/>
    <col min="1293" max="1293" width="45.625" style="1104" customWidth="1"/>
    <col min="1294" max="1536" width="9" style="1104"/>
    <col min="1537" max="1537" width="2.5" style="1104" customWidth="1"/>
    <col min="1538" max="1538" width="5.125" style="1104" customWidth="1"/>
    <col min="1539" max="1539" width="15.625" style="1104" customWidth="1"/>
    <col min="1540" max="1541" width="12.625" style="1104" customWidth="1"/>
    <col min="1542" max="1542" width="8.625" style="1104" customWidth="1"/>
    <col min="1543" max="1543" width="22.625" style="1104" customWidth="1"/>
    <col min="1544" max="1544" width="20.625" style="1104" customWidth="1"/>
    <col min="1545" max="1545" width="10.625" style="1104" customWidth="1"/>
    <col min="1546" max="1546" width="18.625" style="1104" customWidth="1"/>
    <col min="1547" max="1548" width="5.625" style="1104" customWidth="1"/>
    <col min="1549" max="1549" width="45.625" style="1104" customWidth="1"/>
    <col min="1550" max="1792" width="9" style="1104"/>
    <col min="1793" max="1793" width="2.5" style="1104" customWidth="1"/>
    <col min="1794" max="1794" width="5.125" style="1104" customWidth="1"/>
    <col min="1795" max="1795" width="15.625" style="1104" customWidth="1"/>
    <col min="1796" max="1797" width="12.625" style="1104" customWidth="1"/>
    <col min="1798" max="1798" width="8.625" style="1104" customWidth="1"/>
    <col min="1799" max="1799" width="22.625" style="1104" customWidth="1"/>
    <col min="1800" max="1800" width="20.625" style="1104" customWidth="1"/>
    <col min="1801" max="1801" width="10.625" style="1104" customWidth="1"/>
    <col min="1802" max="1802" width="18.625" style="1104" customWidth="1"/>
    <col min="1803" max="1804" width="5.625" style="1104" customWidth="1"/>
    <col min="1805" max="1805" width="45.625" style="1104" customWidth="1"/>
    <col min="1806" max="2048" width="9" style="1104"/>
    <col min="2049" max="2049" width="2.5" style="1104" customWidth="1"/>
    <col min="2050" max="2050" width="5.125" style="1104" customWidth="1"/>
    <col min="2051" max="2051" width="15.625" style="1104" customWidth="1"/>
    <col min="2052" max="2053" width="12.625" style="1104" customWidth="1"/>
    <col min="2054" max="2054" width="8.625" style="1104" customWidth="1"/>
    <col min="2055" max="2055" width="22.625" style="1104" customWidth="1"/>
    <col min="2056" max="2056" width="20.625" style="1104" customWidth="1"/>
    <col min="2057" max="2057" width="10.625" style="1104" customWidth="1"/>
    <col min="2058" max="2058" width="18.625" style="1104" customWidth="1"/>
    <col min="2059" max="2060" width="5.625" style="1104" customWidth="1"/>
    <col min="2061" max="2061" width="45.625" style="1104" customWidth="1"/>
    <col min="2062" max="2304" width="9" style="1104"/>
    <col min="2305" max="2305" width="2.5" style="1104" customWidth="1"/>
    <col min="2306" max="2306" width="5.125" style="1104" customWidth="1"/>
    <col min="2307" max="2307" width="15.625" style="1104" customWidth="1"/>
    <col min="2308" max="2309" width="12.625" style="1104" customWidth="1"/>
    <col min="2310" max="2310" width="8.625" style="1104" customWidth="1"/>
    <col min="2311" max="2311" width="22.625" style="1104" customWidth="1"/>
    <col min="2312" max="2312" width="20.625" style="1104" customWidth="1"/>
    <col min="2313" max="2313" width="10.625" style="1104" customWidth="1"/>
    <col min="2314" max="2314" width="18.625" style="1104" customWidth="1"/>
    <col min="2315" max="2316" width="5.625" style="1104" customWidth="1"/>
    <col min="2317" max="2317" width="45.625" style="1104" customWidth="1"/>
    <col min="2318" max="2560" width="9" style="1104"/>
    <col min="2561" max="2561" width="2.5" style="1104" customWidth="1"/>
    <col min="2562" max="2562" width="5.125" style="1104" customWidth="1"/>
    <col min="2563" max="2563" width="15.625" style="1104" customWidth="1"/>
    <col min="2564" max="2565" width="12.625" style="1104" customWidth="1"/>
    <col min="2566" max="2566" width="8.625" style="1104" customWidth="1"/>
    <col min="2567" max="2567" width="22.625" style="1104" customWidth="1"/>
    <col min="2568" max="2568" width="20.625" style="1104" customWidth="1"/>
    <col min="2569" max="2569" width="10.625" style="1104" customWidth="1"/>
    <col min="2570" max="2570" width="18.625" style="1104" customWidth="1"/>
    <col min="2571" max="2572" width="5.625" style="1104" customWidth="1"/>
    <col min="2573" max="2573" width="45.625" style="1104" customWidth="1"/>
    <col min="2574" max="2816" width="9" style="1104"/>
    <col min="2817" max="2817" width="2.5" style="1104" customWidth="1"/>
    <col min="2818" max="2818" width="5.125" style="1104" customWidth="1"/>
    <col min="2819" max="2819" width="15.625" style="1104" customWidth="1"/>
    <col min="2820" max="2821" width="12.625" style="1104" customWidth="1"/>
    <col min="2822" max="2822" width="8.625" style="1104" customWidth="1"/>
    <col min="2823" max="2823" width="22.625" style="1104" customWidth="1"/>
    <col min="2824" max="2824" width="20.625" style="1104" customWidth="1"/>
    <col min="2825" max="2825" width="10.625" style="1104" customWidth="1"/>
    <col min="2826" max="2826" width="18.625" style="1104" customWidth="1"/>
    <col min="2827" max="2828" width="5.625" style="1104" customWidth="1"/>
    <col min="2829" max="2829" width="45.625" style="1104" customWidth="1"/>
    <col min="2830" max="3072" width="9" style="1104"/>
    <col min="3073" max="3073" width="2.5" style="1104" customWidth="1"/>
    <col min="3074" max="3074" width="5.125" style="1104" customWidth="1"/>
    <col min="3075" max="3075" width="15.625" style="1104" customWidth="1"/>
    <col min="3076" max="3077" width="12.625" style="1104" customWidth="1"/>
    <col min="3078" max="3078" width="8.625" style="1104" customWidth="1"/>
    <col min="3079" max="3079" width="22.625" style="1104" customWidth="1"/>
    <col min="3080" max="3080" width="20.625" style="1104" customWidth="1"/>
    <col min="3081" max="3081" width="10.625" style="1104" customWidth="1"/>
    <col min="3082" max="3082" width="18.625" style="1104" customWidth="1"/>
    <col min="3083" max="3084" width="5.625" style="1104" customWidth="1"/>
    <col min="3085" max="3085" width="45.625" style="1104" customWidth="1"/>
    <col min="3086" max="3328" width="9" style="1104"/>
    <col min="3329" max="3329" width="2.5" style="1104" customWidth="1"/>
    <col min="3330" max="3330" width="5.125" style="1104" customWidth="1"/>
    <col min="3331" max="3331" width="15.625" style="1104" customWidth="1"/>
    <col min="3332" max="3333" width="12.625" style="1104" customWidth="1"/>
    <col min="3334" max="3334" width="8.625" style="1104" customWidth="1"/>
    <col min="3335" max="3335" width="22.625" style="1104" customWidth="1"/>
    <col min="3336" max="3336" width="20.625" style="1104" customWidth="1"/>
    <col min="3337" max="3337" width="10.625" style="1104" customWidth="1"/>
    <col min="3338" max="3338" width="18.625" style="1104" customWidth="1"/>
    <col min="3339" max="3340" width="5.625" style="1104" customWidth="1"/>
    <col min="3341" max="3341" width="45.625" style="1104" customWidth="1"/>
    <col min="3342" max="3584" width="9" style="1104"/>
    <col min="3585" max="3585" width="2.5" style="1104" customWidth="1"/>
    <col min="3586" max="3586" width="5.125" style="1104" customWidth="1"/>
    <col min="3587" max="3587" width="15.625" style="1104" customWidth="1"/>
    <col min="3588" max="3589" width="12.625" style="1104" customWidth="1"/>
    <col min="3590" max="3590" width="8.625" style="1104" customWidth="1"/>
    <col min="3591" max="3591" width="22.625" style="1104" customWidth="1"/>
    <col min="3592" max="3592" width="20.625" style="1104" customWidth="1"/>
    <col min="3593" max="3593" width="10.625" style="1104" customWidth="1"/>
    <col min="3594" max="3594" width="18.625" style="1104" customWidth="1"/>
    <col min="3595" max="3596" width="5.625" style="1104" customWidth="1"/>
    <col min="3597" max="3597" width="45.625" style="1104" customWidth="1"/>
    <col min="3598" max="3840" width="9" style="1104"/>
    <col min="3841" max="3841" width="2.5" style="1104" customWidth="1"/>
    <col min="3842" max="3842" width="5.125" style="1104" customWidth="1"/>
    <col min="3843" max="3843" width="15.625" style="1104" customWidth="1"/>
    <col min="3844" max="3845" width="12.625" style="1104" customWidth="1"/>
    <col min="3846" max="3846" width="8.625" style="1104" customWidth="1"/>
    <col min="3847" max="3847" width="22.625" style="1104" customWidth="1"/>
    <col min="3848" max="3848" width="20.625" style="1104" customWidth="1"/>
    <col min="3849" max="3849" width="10.625" style="1104" customWidth="1"/>
    <col min="3850" max="3850" width="18.625" style="1104" customWidth="1"/>
    <col min="3851" max="3852" width="5.625" style="1104" customWidth="1"/>
    <col min="3853" max="3853" width="45.625" style="1104" customWidth="1"/>
    <col min="3854" max="4096" width="9" style="1104"/>
    <col min="4097" max="4097" width="2.5" style="1104" customWidth="1"/>
    <col min="4098" max="4098" width="5.125" style="1104" customWidth="1"/>
    <col min="4099" max="4099" width="15.625" style="1104" customWidth="1"/>
    <col min="4100" max="4101" width="12.625" style="1104" customWidth="1"/>
    <col min="4102" max="4102" width="8.625" style="1104" customWidth="1"/>
    <col min="4103" max="4103" width="22.625" style="1104" customWidth="1"/>
    <col min="4104" max="4104" width="20.625" style="1104" customWidth="1"/>
    <col min="4105" max="4105" width="10.625" style="1104" customWidth="1"/>
    <col min="4106" max="4106" width="18.625" style="1104" customWidth="1"/>
    <col min="4107" max="4108" width="5.625" style="1104" customWidth="1"/>
    <col min="4109" max="4109" width="45.625" style="1104" customWidth="1"/>
    <col min="4110" max="4352" width="9" style="1104"/>
    <col min="4353" max="4353" width="2.5" style="1104" customWidth="1"/>
    <col min="4354" max="4354" width="5.125" style="1104" customWidth="1"/>
    <col min="4355" max="4355" width="15.625" style="1104" customWidth="1"/>
    <col min="4356" max="4357" width="12.625" style="1104" customWidth="1"/>
    <col min="4358" max="4358" width="8.625" style="1104" customWidth="1"/>
    <col min="4359" max="4359" width="22.625" style="1104" customWidth="1"/>
    <col min="4360" max="4360" width="20.625" style="1104" customWidth="1"/>
    <col min="4361" max="4361" width="10.625" style="1104" customWidth="1"/>
    <col min="4362" max="4362" width="18.625" style="1104" customWidth="1"/>
    <col min="4363" max="4364" width="5.625" style="1104" customWidth="1"/>
    <col min="4365" max="4365" width="45.625" style="1104" customWidth="1"/>
    <col min="4366" max="4608" width="9" style="1104"/>
    <col min="4609" max="4609" width="2.5" style="1104" customWidth="1"/>
    <col min="4610" max="4610" width="5.125" style="1104" customWidth="1"/>
    <col min="4611" max="4611" width="15.625" style="1104" customWidth="1"/>
    <col min="4612" max="4613" width="12.625" style="1104" customWidth="1"/>
    <col min="4614" max="4614" width="8.625" style="1104" customWidth="1"/>
    <col min="4615" max="4615" width="22.625" style="1104" customWidth="1"/>
    <col min="4616" max="4616" width="20.625" style="1104" customWidth="1"/>
    <col min="4617" max="4617" width="10.625" style="1104" customWidth="1"/>
    <col min="4618" max="4618" width="18.625" style="1104" customWidth="1"/>
    <col min="4619" max="4620" width="5.625" style="1104" customWidth="1"/>
    <col min="4621" max="4621" width="45.625" style="1104" customWidth="1"/>
    <col min="4622" max="4864" width="9" style="1104"/>
    <col min="4865" max="4865" width="2.5" style="1104" customWidth="1"/>
    <col min="4866" max="4866" width="5.125" style="1104" customWidth="1"/>
    <col min="4867" max="4867" width="15.625" style="1104" customWidth="1"/>
    <col min="4868" max="4869" width="12.625" style="1104" customWidth="1"/>
    <col min="4870" max="4870" width="8.625" style="1104" customWidth="1"/>
    <col min="4871" max="4871" width="22.625" style="1104" customWidth="1"/>
    <col min="4872" max="4872" width="20.625" style="1104" customWidth="1"/>
    <col min="4873" max="4873" width="10.625" style="1104" customWidth="1"/>
    <col min="4874" max="4874" width="18.625" style="1104" customWidth="1"/>
    <col min="4875" max="4876" width="5.625" style="1104" customWidth="1"/>
    <col min="4877" max="4877" width="45.625" style="1104" customWidth="1"/>
    <col min="4878" max="5120" width="9" style="1104"/>
    <col min="5121" max="5121" width="2.5" style="1104" customWidth="1"/>
    <col min="5122" max="5122" width="5.125" style="1104" customWidth="1"/>
    <col min="5123" max="5123" width="15.625" style="1104" customWidth="1"/>
    <col min="5124" max="5125" width="12.625" style="1104" customWidth="1"/>
    <col min="5126" max="5126" width="8.625" style="1104" customWidth="1"/>
    <col min="5127" max="5127" width="22.625" style="1104" customWidth="1"/>
    <col min="5128" max="5128" width="20.625" style="1104" customWidth="1"/>
    <col min="5129" max="5129" width="10.625" style="1104" customWidth="1"/>
    <col min="5130" max="5130" width="18.625" style="1104" customWidth="1"/>
    <col min="5131" max="5132" width="5.625" style="1104" customWidth="1"/>
    <col min="5133" max="5133" width="45.625" style="1104" customWidth="1"/>
    <col min="5134" max="5376" width="9" style="1104"/>
    <col min="5377" max="5377" width="2.5" style="1104" customWidth="1"/>
    <col min="5378" max="5378" width="5.125" style="1104" customWidth="1"/>
    <col min="5379" max="5379" width="15.625" style="1104" customWidth="1"/>
    <col min="5380" max="5381" width="12.625" style="1104" customWidth="1"/>
    <col min="5382" max="5382" width="8.625" style="1104" customWidth="1"/>
    <col min="5383" max="5383" width="22.625" style="1104" customWidth="1"/>
    <col min="5384" max="5384" width="20.625" style="1104" customWidth="1"/>
    <col min="5385" max="5385" width="10.625" style="1104" customWidth="1"/>
    <col min="5386" max="5386" width="18.625" style="1104" customWidth="1"/>
    <col min="5387" max="5388" width="5.625" style="1104" customWidth="1"/>
    <col min="5389" max="5389" width="45.625" style="1104" customWidth="1"/>
    <col min="5390" max="5632" width="9" style="1104"/>
    <col min="5633" max="5633" width="2.5" style="1104" customWidth="1"/>
    <col min="5634" max="5634" width="5.125" style="1104" customWidth="1"/>
    <col min="5635" max="5635" width="15.625" style="1104" customWidth="1"/>
    <col min="5636" max="5637" width="12.625" style="1104" customWidth="1"/>
    <col min="5638" max="5638" width="8.625" style="1104" customWidth="1"/>
    <col min="5639" max="5639" width="22.625" style="1104" customWidth="1"/>
    <col min="5640" max="5640" width="20.625" style="1104" customWidth="1"/>
    <col min="5641" max="5641" width="10.625" style="1104" customWidth="1"/>
    <col min="5642" max="5642" width="18.625" style="1104" customWidth="1"/>
    <col min="5643" max="5644" width="5.625" style="1104" customWidth="1"/>
    <col min="5645" max="5645" width="45.625" style="1104" customWidth="1"/>
    <col min="5646" max="5888" width="9" style="1104"/>
    <col min="5889" max="5889" width="2.5" style="1104" customWidth="1"/>
    <col min="5890" max="5890" width="5.125" style="1104" customWidth="1"/>
    <col min="5891" max="5891" width="15.625" style="1104" customWidth="1"/>
    <col min="5892" max="5893" width="12.625" style="1104" customWidth="1"/>
    <col min="5894" max="5894" width="8.625" style="1104" customWidth="1"/>
    <col min="5895" max="5895" width="22.625" style="1104" customWidth="1"/>
    <col min="5896" max="5896" width="20.625" style="1104" customWidth="1"/>
    <col min="5897" max="5897" width="10.625" style="1104" customWidth="1"/>
    <col min="5898" max="5898" width="18.625" style="1104" customWidth="1"/>
    <col min="5899" max="5900" width="5.625" style="1104" customWidth="1"/>
    <col min="5901" max="5901" width="45.625" style="1104" customWidth="1"/>
    <col min="5902" max="6144" width="9" style="1104"/>
    <col min="6145" max="6145" width="2.5" style="1104" customWidth="1"/>
    <col min="6146" max="6146" width="5.125" style="1104" customWidth="1"/>
    <col min="6147" max="6147" width="15.625" style="1104" customWidth="1"/>
    <col min="6148" max="6149" width="12.625" style="1104" customWidth="1"/>
    <col min="6150" max="6150" width="8.625" style="1104" customWidth="1"/>
    <col min="6151" max="6151" width="22.625" style="1104" customWidth="1"/>
    <col min="6152" max="6152" width="20.625" style="1104" customWidth="1"/>
    <col min="6153" max="6153" width="10.625" style="1104" customWidth="1"/>
    <col min="6154" max="6154" width="18.625" style="1104" customWidth="1"/>
    <col min="6155" max="6156" width="5.625" style="1104" customWidth="1"/>
    <col min="6157" max="6157" width="45.625" style="1104" customWidth="1"/>
    <col min="6158" max="6400" width="9" style="1104"/>
    <col min="6401" max="6401" width="2.5" style="1104" customWidth="1"/>
    <col min="6402" max="6402" width="5.125" style="1104" customWidth="1"/>
    <col min="6403" max="6403" width="15.625" style="1104" customWidth="1"/>
    <col min="6404" max="6405" width="12.625" style="1104" customWidth="1"/>
    <col min="6406" max="6406" width="8.625" style="1104" customWidth="1"/>
    <col min="6407" max="6407" width="22.625" style="1104" customWidth="1"/>
    <col min="6408" max="6408" width="20.625" style="1104" customWidth="1"/>
    <col min="6409" max="6409" width="10.625" style="1104" customWidth="1"/>
    <col min="6410" max="6410" width="18.625" style="1104" customWidth="1"/>
    <col min="6411" max="6412" width="5.625" style="1104" customWidth="1"/>
    <col min="6413" max="6413" width="45.625" style="1104" customWidth="1"/>
    <col min="6414" max="6656" width="9" style="1104"/>
    <col min="6657" max="6657" width="2.5" style="1104" customWidth="1"/>
    <col min="6658" max="6658" width="5.125" style="1104" customWidth="1"/>
    <col min="6659" max="6659" width="15.625" style="1104" customWidth="1"/>
    <col min="6660" max="6661" width="12.625" style="1104" customWidth="1"/>
    <col min="6662" max="6662" width="8.625" style="1104" customWidth="1"/>
    <col min="6663" max="6663" width="22.625" style="1104" customWidth="1"/>
    <col min="6664" max="6664" width="20.625" style="1104" customWidth="1"/>
    <col min="6665" max="6665" width="10.625" style="1104" customWidth="1"/>
    <col min="6666" max="6666" width="18.625" style="1104" customWidth="1"/>
    <col min="6667" max="6668" width="5.625" style="1104" customWidth="1"/>
    <col min="6669" max="6669" width="45.625" style="1104" customWidth="1"/>
    <col min="6670" max="6912" width="9" style="1104"/>
    <col min="6913" max="6913" width="2.5" style="1104" customWidth="1"/>
    <col min="6914" max="6914" width="5.125" style="1104" customWidth="1"/>
    <col min="6915" max="6915" width="15.625" style="1104" customWidth="1"/>
    <col min="6916" max="6917" width="12.625" style="1104" customWidth="1"/>
    <col min="6918" max="6918" width="8.625" style="1104" customWidth="1"/>
    <col min="6919" max="6919" width="22.625" style="1104" customWidth="1"/>
    <col min="6920" max="6920" width="20.625" style="1104" customWidth="1"/>
    <col min="6921" max="6921" width="10.625" style="1104" customWidth="1"/>
    <col min="6922" max="6922" width="18.625" style="1104" customWidth="1"/>
    <col min="6923" max="6924" width="5.625" style="1104" customWidth="1"/>
    <col min="6925" max="6925" width="45.625" style="1104" customWidth="1"/>
    <col min="6926" max="7168" width="9" style="1104"/>
    <col min="7169" max="7169" width="2.5" style="1104" customWidth="1"/>
    <col min="7170" max="7170" width="5.125" style="1104" customWidth="1"/>
    <col min="7171" max="7171" width="15.625" style="1104" customWidth="1"/>
    <col min="7172" max="7173" width="12.625" style="1104" customWidth="1"/>
    <col min="7174" max="7174" width="8.625" style="1104" customWidth="1"/>
    <col min="7175" max="7175" width="22.625" style="1104" customWidth="1"/>
    <col min="7176" max="7176" width="20.625" style="1104" customWidth="1"/>
    <col min="7177" max="7177" width="10.625" style="1104" customWidth="1"/>
    <col min="7178" max="7178" width="18.625" style="1104" customWidth="1"/>
    <col min="7179" max="7180" width="5.625" style="1104" customWidth="1"/>
    <col min="7181" max="7181" width="45.625" style="1104" customWidth="1"/>
    <col min="7182" max="7424" width="9" style="1104"/>
    <col min="7425" max="7425" width="2.5" style="1104" customWidth="1"/>
    <col min="7426" max="7426" width="5.125" style="1104" customWidth="1"/>
    <col min="7427" max="7427" width="15.625" style="1104" customWidth="1"/>
    <col min="7428" max="7429" width="12.625" style="1104" customWidth="1"/>
    <col min="7430" max="7430" width="8.625" style="1104" customWidth="1"/>
    <col min="7431" max="7431" width="22.625" style="1104" customWidth="1"/>
    <col min="7432" max="7432" width="20.625" style="1104" customWidth="1"/>
    <col min="7433" max="7433" width="10.625" style="1104" customWidth="1"/>
    <col min="7434" max="7434" width="18.625" style="1104" customWidth="1"/>
    <col min="7435" max="7436" width="5.625" style="1104" customWidth="1"/>
    <col min="7437" max="7437" width="45.625" style="1104" customWidth="1"/>
    <col min="7438" max="7680" width="9" style="1104"/>
    <col min="7681" max="7681" width="2.5" style="1104" customWidth="1"/>
    <col min="7682" max="7682" width="5.125" style="1104" customWidth="1"/>
    <col min="7683" max="7683" width="15.625" style="1104" customWidth="1"/>
    <col min="7684" max="7685" width="12.625" style="1104" customWidth="1"/>
    <col min="7686" max="7686" width="8.625" style="1104" customWidth="1"/>
    <col min="7687" max="7687" width="22.625" style="1104" customWidth="1"/>
    <col min="7688" max="7688" width="20.625" style="1104" customWidth="1"/>
    <col min="7689" max="7689" width="10.625" style="1104" customWidth="1"/>
    <col min="7690" max="7690" width="18.625" style="1104" customWidth="1"/>
    <col min="7691" max="7692" width="5.625" style="1104" customWidth="1"/>
    <col min="7693" max="7693" width="45.625" style="1104" customWidth="1"/>
    <col min="7694" max="7936" width="9" style="1104"/>
    <col min="7937" max="7937" width="2.5" style="1104" customWidth="1"/>
    <col min="7938" max="7938" width="5.125" style="1104" customWidth="1"/>
    <col min="7939" max="7939" width="15.625" style="1104" customWidth="1"/>
    <col min="7940" max="7941" width="12.625" style="1104" customWidth="1"/>
    <col min="7942" max="7942" width="8.625" style="1104" customWidth="1"/>
    <col min="7943" max="7943" width="22.625" style="1104" customWidth="1"/>
    <col min="7944" max="7944" width="20.625" style="1104" customWidth="1"/>
    <col min="7945" max="7945" width="10.625" style="1104" customWidth="1"/>
    <col min="7946" max="7946" width="18.625" style="1104" customWidth="1"/>
    <col min="7947" max="7948" width="5.625" style="1104" customWidth="1"/>
    <col min="7949" max="7949" width="45.625" style="1104" customWidth="1"/>
    <col min="7950" max="8192" width="9" style="1104"/>
    <col min="8193" max="8193" width="2.5" style="1104" customWidth="1"/>
    <col min="8194" max="8194" width="5.125" style="1104" customWidth="1"/>
    <col min="8195" max="8195" width="15.625" style="1104" customWidth="1"/>
    <col min="8196" max="8197" width="12.625" style="1104" customWidth="1"/>
    <col min="8198" max="8198" width="8.625" style="1104" customWidth="1"/>
    <col min="8199" max="8199" width="22.625" style="1104" customWidth="1"/>
    <col min="8200" max="8200" width="20.625" style="1104" customWidth="1"/>
    <col min="8201" max="8201" width="10.625" style="1104" customWidth="1"/>
    <col min="8202" max="8202" width="18.625" style="1104" customWidth="1"/>
    <col min="8203" max="8204" width="5.625" style="1104" customWidth="1"/>
    <col min="8205" max="8205" width="45.625" style="1104" customWidth="1"/>
    <col min="8206" max="8448" width="9" style="1104"/>
    <col min="8449" max="8449" width="2.5" style="1104" customWidth="1"/>
    <col min="8450" max="8450" width="5.125" style="1104" customWidth="1"/>
    <col min="8451" max="8451" width="15.625" style="1104" customWidth="1"/>
    <col min="8452" max="8453" width="12.625" style="1104" customWidth="1"/>
    <col min="8454" max="8454" width="8.625" style="1104" customWidth="1"/>
    <col min="8455" max="8455" width="22.625" style="1104" customWidth="1"/>
    <col min="8456" max="8456" width="20.625" style="1104" customWidth="1"/>
    <col min="8457" max="8457" width="10.625" style="1104" customWidth="1"/>
    <col min="8458" max="8458" width="18.625" style="1104" customWidth="1"/>
    <col min="8459" max="8460" width="5.625" style="1104" customWidth="1"/>
    <col min="8461" max="8461" width="45.625" style="1104" customWidth="1"/>
    <col min="8462" max="8704" width="9" style="1104"/>
    <col min="8705" max="8705" width="2.5" style="1104" customWidth="1"/>
    <col min="8706" max="8706" width="5.125" style="1104" customWidth="1"/>
    <col min="8707" max="8707" width="15.625" style="1104" customWidth="1"/>
    <col min="8708" max="8709" width="12.625" style="1104" customWidth="1"/>
    <col min="8710" max="8710" width="8.625" style="1104" customWidth="1"/>
    <col min="8711" max="8711" width="22.625" style="1104" customWidth="1"/>
    <col min="8712" max="8712" width="20.625" style="1104" customWidth="1"/>
    <col min="8713" max="8713" width="10.625" style="1104" customWidth="1"/>
    <col min="8714" max="8714" width="18.625" style="1104" customWidth="1"/>
    <col min="8715" max="8716" width="5.625" style="1104" customWidth="1"/>
    <col min="8717" max="8717" width="45.625" style="1104" customWidth="1"/>
    <col min="8718" max="8960" width="9" style="1104"/>
    <col min="8961" max="8961" width="2.5" style="1104" customWidth="1"/>
    <col min="8962" max="8962" width="5.125" style="1104" customWidth="1"/>
    <col min="8963" max="8963" width="15.625" style="1104" customWidth="1"/>
    <col min="8964" max="8965" width="12.625" style="1104" customWidth="1"/>
    <col min="8966" max="8966" width="8.625" style="1104" customWidth="1"/>
    <col min="8967" max="8967" width="22.625" style="1104" customWidth="1"/>
    <col min="8968" max="8968" width="20.625" style="1104" customWidth="1"/>
    <col min="8969" max="8969" width="10.625" style="1104" customWidth="1"/>
    <col min="8970" max="8970" width="18.625" style="1104" customWidth="1"/>
    <col min="8971" max="8972" width="5.625" style="1104" customWidth="1"/>
    <col min="8973" max="8973" width="45.625" style="1104" customWidth="1"/>
    <col min="8974" max="9216" width="9" style="1104"/>
    <col min="9217" max="9217" width="2.5" style="1104" customWidth="1"/>
    <col min="9218" max="9218" width="5.125" style="1104" customWidth="1"/>
    <col min="9219" max="9219" width="15.625" style="1104" customWidth="1"/>
    <col min="9220" max="9221" width="12.625" style="1104" customWidth="1"/>
    <col min="9222" max="9222" width="8.625" style="1104" customWidth="1"/>
    <col min="9223" max="9223" width="22.625" style="1104" customWidth="1"/>
    <col min="9224" max="9224" width="20.625" style="1104" customWidth="1"/>
    <col min="9225" max="9225" width="10.625" style="1104" customWidth="1"/>
    <col min="9226" max="9226" width="18.625" style="1104" customWidth="1"/>
    <col min="9227" max="9228" width="5.625" style="1104" customWidth="1"/>
    <col min="9229" max="9229" width="45.625" style="1104" customWidth="1"/>
    <col min="9230" max="9472" width="9" style="1104"/>
    <col min="9473" max="9473" width="2.5" style="1104" customWidth="1"/>
    <col min="9474" max="9474" width="5.125" style="1104" customWidth="1"/>
    <col min="9475" max="9475" width="15.625" style="1104" customWidth="1"/>
    <col min="9476" max="9477" width="12.625" style="1104" customWidth="1"/>
    <col min="9478" max="9478" width="8.625" style="1104" customWidth="1"/>
    <col min="9479" max="9479" width="22.625" style="1104" customWidth="1"/>
    <col min="9480" max="9480" width="20.625" style="1104" customWidth="1"/>
    <col min="9481" max="9481" width="10.625" style="1104" customWidth="1"/>
    <col min="9482" max="9482" width="18.625" style="1104" customWidth="1"/>
    <col min="9483" max="9484" width="5.625" style="1104" customWidth="1"/>
    <col min="9485" max="9485" width="45.625" style="1104" customWidth="1"/>
    <col min="9486" max="9728" width="9" style="1104"/>
    <col min="9729" max="9729" width="2.5" style="1104" customWidth="1"/>
    <col min="9730" max="9730" width="5.125" style="1104" customWidth="1"/>
    <col min="9731" max="9731" width="15.625" style="1104" customWidth="1"/>
    <col min="9732" max="9733" width="12.625" style="1104" customWidth="1"/>
    <col min="9734" max="9734" width="8.625" style="1104" customWidth="1"/>
    <col min="9735" max="9735" width="22.625" style="1104" customWidth="1"/>
    <col min="9736" max="9736" width="20.625" style="1104" customWidth="1"/>
    <col min="9737" max="9737" width="10.625" style="1104" customWidth="1"/>
    <col min="9738" max="9738" width="18.625" style="1104" customWidth="1"/>
    <col min="9739" max="9740" width="5.625" style="1104" customWidth="1"/>
    <col min="9741" max="9741" width="45.625" style="1104" customWidth="1"/>
    <col min="9742" max="9984" width="9" style="1104"/>
    <col min="9985" max="9985" width="2.5" style="1104" customWidth="1"/>
    <col min="9986" max="9986" width="5.125" style="1104" customWidth="1"/>
    <col min="9987" max="9987" width="15.625" style="1104" customWidth="1"/>
    <col min="9988" max="9989" width="12.625" style="1104" customWidth="1"/>
    <col min="9990" max="9990" width="8.625" style="1104" customWidth="1"/>
    <col min="9991" max="9991" width="22.625" style="1104" customWidth="1"/>
    <col min="9992" max="9992" width="20.625" style="1104" customWidth="1"/>
    <col min="9993" max="9993" width="10.625" style="1104" customWidth="1"/>
    <col min="9994" max="9994" width="18.625" style="1104" customWidth="1"/>
    <col min="9995" max="9996" width="5.625" style="1104" customWidth="1"/>
    <col min="9997" max="9997" width="45.625" style="1104" customWidth="1"/>
    <col min="9998" max="10240" width="9" style="1104"/>
    <col min="10241" max="10241" width="2.5" style="1104" customWidth="1"/>
    <col min="10242" max="10242" width="5.125" style="1104" customWidth="1"/>
    <col min="10243" max="10243" width="15.625" style="1104" customWidth="1"/>
    <col min="10244" max="10245" width="12.625" style="1104" customWidth="1"/>
    <col min="10246" max="10246" width="8.625" style="1104" customWidth="1"/>
    <col min="10247" max="10247" width="22.625" style="1104" customWidth="1"/>
    <col min="10248" max="10248" width="20.625" style="1104" customWidth="1"/>
    <col min="10249" max="10249" width="10.625" style="1104" customWidth="1"/>
    <col min="10250" max="10250" width="18.625" style="1104" customWidth="1"/>
    <col min="10251" max="10252" width="5.625" style="1104" customWidth="1"/>
    <col min="10253" max="10253" width="45.625" style="1104" customWidth="1"/>
    <col min="10254" max="10496" width="9" style="1104"/>
    <col min="10497" max="10497" width="2.5" style="1104" customWidth="1"/>
    <col min="10498" max="10498" width="5.125" style="1104" customWidth="1"/>
    <col min="10499" max="10499" width="15.625" style="1104" customWidth="1"/>
    <col min="10500" max="10501" width="12.625" style="1104" customWidth="1"/>
    <col min="10502" max="10502" width="8.625" style="1104" customWidth="1"/>
    <col min="10503" max="10503" width="22.625" style="1104" customWidth="1"/>
    <col min="10504" max="10504" width="20.625" style="1104" customWidth="1"/>
    <col min="10505" max="10505" width="10.625" style="1104" customWidth="1"/>
    <col min="10506" max="10506" width="18.625" style="1104" customWidth="1"/>
    <col min="10507" max="10508" width="5.625" style="1104" customWidth="1"/>
    <col min="10509" max="10509" width="45.625" style="1104" customWidth="1"/>
    <col min="10510" max="10752" width="9" style="1104"/>
    <col min="10753" max="10753" width="2.5" style="1104" customWidth="1"/>
    <col min="10754" max="10754" width="5.125" style="1104" customWidth="1"/>
    <col min="10755" max="10755" width="15.625" style="1104" customWidth="1"/>
    <col min="10756" max="10757" width="12.625" style="1104" customWidth="1"/>
    <col min="10758" max="10758" width="8.625" style="1104" customWidth="1"/>
    <col min="10759" max="10759" width="22.625" style="1104" customWidth="1"/>
    <col min="10760" max="10760" width="20.625" style="1104" customWidth="1"/>
    <col min="10761" max="10761" width="10.625" style="1104" customWidth="1"/>
    <col min="10762" max="10762" width="18.625" style="1104" customWidth="1"/>
    <col min="10763" max="10764" width="5.625" style="1104" customWidth="1"/>
    <col min="10765" max="10765" width="45.625" style="1104" customWidth="1"/>
    <col min="10766" max="11008" width="9" style="1104"/>
    <col min="11009" max="11009" width="2.5" style="1104" customWidth="1"/>
    <col min="11010" max="11010" width="5.125" style="1104" customWidth="1"/>
    <col min="11011" max="11011" width="15.625" style="1104" customWidth="1"/>
    <col min="11012" max="11013" width="12.625" style="1104" customWidth="1"/>
    <col min="11014" max="11014" width="8.625" style="1104" customWidth="1"/>
    <col min="11015" max="11015" width="22.625" style="1104" customWidth="1"/>
    <col min="11016" max="11016" width="20.625" style="1104" customWidth="1"/>
    <col min="11017" max="11017" width="10.625" style="1104" customWidth="1"/>
    <col min="11018" max="11018" width="18.625" style="1104" customWidth="1"/>
    <col min="11019" max="11020" width="5.625" style="1104" customWidth="1"/>
    <col min="11021" max="11021" width="45.625" style="1104" customWidth="1"/>
    <col min="11022" max="11264" width="9" style="1104"/>
    <col min="11265" max="11265" width="2.5" style="1104" customWidth="1"/>
    <col min="11266" max="11266" width="5.125" style="1104" customWidth="1"/>
    <col min="11267" max="11267" width="15.625" style="1104" customWidth="1"/>
    <col min="11268" max="11269" width="12.625" style="1104" customWidth="1"/>
    <col min="11270" max="11270" width="8.625" style="1104" customWidth="1"/>
    <col min="11271" max="11271" width="22.625" style="1104" customWidth="1"/>
    <col min="11272" max="11272" width="20.625" style="1104" customWidth="1"/>
    <col min="11273" max="11273" width="10.625" style="1104" customWidth="1"/>
    <col min="11274" max="11274" width="18.625" style="1104" customWidth="1"/>
    <col min="11275" max="11276" width="5.625" style="1104" customWidth="1"/>
    <col min="11277" max="11277" width="45.625" style="1104" customWidth="1"/>
    <col min="11278" max="11520" width="9" style="1104"/>
    <col min="11521" max="11521" width="2.5" style="1104" customWidth="1"/>
    <col min="11522" max="11522" width="5.125" style="1104" customWidth="1"/>
    <col min="11523" max="11523" width="15.625" style="1104" customWidth="1"/>
    <col min="11524" max="11525" width="12.625" style="1104" customWidth="1"/>
    <col min="11526" max="11526" width="8.625" style="1104" customWidth="1"/>
    <col min="11527" max="11527" width="22.625" style="1104" customWidth="1"/>
    <col min="11528" max="11528" width="20.625" style="1104" customWidth="1"/>
    <col min="11529" max="11529" width="10.625" style="1104" customWidth="1"/>
    <col min="11530" max="11530" width="18.625" style="1104" customWidth="1"/>
    <col min="11531" max="11532" width="5.625" style="1104" customWidth="1"/>
    <col min="11533" max="11533" width="45.625" style="1104" customWidth="1"/>
    <col min="11534" max="11776" width="9" style="1104"/>
    <col min="11777" max="11777" width="2.5" style="1104" customWidth="1"/>
    <col min="11778" max="11778" width="5.125" style="1104" customWidth="1"/>
    <col min="11779" max="11779" width="15.625" style="1104" customWidth="1"/>
    <col min="11780" max="11781" width="12.625" style="1104" customWidth="1"/>
    <col min="11782" max="11782" width="8.625" style="1104" customWidth="1"/>
    <col min="11783" max="11783" width="22.625" style="1104" customWidth="1"/>
    <col min="11784" max="11784" width="20.625" style="1104" customWidth="1"/>
    <col min="11785" max="11785" width="10.625" style="1104" customWidth="1"/>
    <col min="11786" max="11786" width="18.625" style="1104" customWidth="1"/>
    <col min="11787" max="11788" width="5.625" style="1104" customWidth="1"/>
    <col min="11789" max="11789" width="45.625" style="1104" customWidth="1"/>
    <col min="11790" max="12032" width="9" style="1104"/>
    <col min="12033" max="12033" width="2.5" style="1104" customWidth="1"/>
    <col min="12034" max="12034" width="5.125" style="1104" customWidth="1"/>
    <col min="12035" max="12035" width="15.625" style="1104" customWidth="1"/>
    <col min="12036" max="12037" width="12.625" style="1104" customWidth="1"/>
    <col min="12038" max="12038" width="8.625" style="1104" customWidth="1"/>
    <col min="12039" max="12039" width="22.625" style="1104" customWidth="1"/>
    <col min="12040" max="12040" width="20.625" style="1104" customWidth="1"/>
    <col min="12041" max="12041" width="10.625" style="1104" customWidth="1"/>
    <col min="12042" max="12042" width="18.625" style="1104" customWidth="1"/>
    <col min="12043" max="12044" width="5.625" style="1104" customWidth="1"/>
    <col min="12045" max="12045" width="45.625" style="1104" customWidth="1"/>
    <col min="12046" max="12288" width="9" style="1104"/>
    <col min="12289" max="12289" width="2.5" style="1104" customWidth="1"/>
    <col min="12290" max="12290" width="5.125" style="1104" customWidth="1"/>
    <col min="12291" max="12291" width="15.625" style="1104" customWidth="1"/>
    <col min="12292" max="12293" width="12.625" style="1104" customWidth="1"/>
    <col min="12294" max="12294" width="8.625" style="1104" customWidth="1"/>
    <col min="12295" max="12295" width="22.625" style="1104" customWidth="1"/>
    <col min="12296" max="12296" width="20.625" style="1104" customWidth="1"/>
    <col min="12297" max="12297" width="10.625" style="1104" customWidth="1"/>
    <col min="12298" max="12298" width="18.625" style="1104" customWidth="1"/>
    <col min="12299" max="12300" width="5.625" style="1104" customWidth="1"/>
    <col min="12301" max="12301" width="45.625" style="1104" customWidth="1"/>
    <col min="12302" max="12544" width="9" style="1104"/>
    <col min="12545" max="12545" width="2.5" style="1104" customWidth="1"/>
    <col min="12546" max="12546" width="5.125" style="1104" customWidth="1"/>
    <col min="12547" max="12547" width="15.625" style="1104" customWidth="1"/>
    <col min="12548" max="12549" width="12.625" style="1104" customWidth="1"/>
    <col min="12550" max="12550" width="8.625" style="1104" customWidth="1"/>
    <col min="12551" max="12551" width="22.625" style="1104" customWidth="1"/>
    <col min="12552" max="12552" width="20.625" style="1104" customWidth="1"/>
    <col min="12553" max="12553" width="10.625" style="1104" customWidth="1"/>
    <col min="12554" max="12554" width="18.625" style="1104" customWidth="1"/>
    <col min="12555" max="12556" width="5.625" style="1104" customWidth="1"/>
    <col min="12557" max="12557" width="45.625" style="1104" customWidth="1"/>
    <col min="12558" max="12800" width="9" style="1104"/>
    <col min="12801" max="12801" width="2.5" style="1104" customWidth="1"/>
    <col min="12802" max="12802" width="5.125" style="1104" customWidth="1"/>
    <col min="12803" max="12803" width="15.625" style="1104" customWidth="1"/>
    <col min="12804" max="12805" width="12.625" style="1104" customWidth="1"/>
    <col min="12806" max="12806" width="8.625" style="1104" customWidth="1"/>
    <col min="12807" max="12807" width="22.625" style="1104" customWidth="1"/>
    <col min="12808" max="12808" width="20.625" style="1104" customWidth="1"/>
    <col min="12809" max="12809" width="10.625" style="1104" customWidth="1"/>
    <col min="12810" max="12810" width="18.625" style="1104" customWidth="1"/>
    <col min="12811" max="12812" width="5.625" style="1104" customWidth="1"/>
    <col min="12813" max="12813" width="45.625" style="1104" customWidth="1"/>
    <col min="12814" max="13056" width="9" style="1104"/>
    <col min="13057" max="13057" width="2.5" style="1104" customWidth="1"/>
    <col min="13058" max="13058" width="5.125" style="1104" customWidth="1"/>
    <col min="13059" max="13059" width="15.625" style="1104" customWidth="1"/>
    <col min="13060" max="13061" width="12.625" style="1104" customWidth="1"/>
    <col min="13062" max="13062" width="8.625" style="1104" customWidth="1"/>
    <col min="13063" max="13063" width="22.625" style="1104" customWidth="1"/>
    <col min="13064" max="13064" width="20.625" style="1104" customWidth="1"/>
    <col min="13065" max="13065" width="10.625" style="1104" customWidth="1"/>
    <col min="13066" max="13066" width="18.625" style="1104" customWidth="1"/>
    <col min="13067" max="13068" width="5.625" style="1104" customWidth="1"/>
    <col min="13069" max="13069" width="45.625" style="1104" customWidth="1"/>
    <col min="13070" max="13312" width="9" style="1104"/>
    <col min="13313" max="13313" width="2.5" style="1104" customWidth="1"/>
    <col min="13314" max="13314" width="5.125" style="1104" customWidth="1"/>
    <col min="13315" max="13315" width="15.625" style="1104" customWidth="1"/>
    <col min="13316" max="13317" width="12.625" style="1104" customWidth="1"/>
    <col min="13318" max="13318" width="8.625" style="1104" customWidth="1"/>
    <col min="13319" max="13319" width="22.625" style="1104" customWidth="1"/>
    <col min="13320" max="13320" width="20.625" style="1104" customWidth="1"/>
    <col min="13321" max="13321" width="10.625" style="1104" customWidth="1"/>
    <col min="13322" max="13322" width="18.625" style="1104" customWidth="1"/>
    <col min="13323" max="13324" width="5.625" style="1104" customWidth="1"/>
    <col min="13325" max="13325" width="45.625" style="1104" customWidth="1"/>
    <col min="13326" max="13568" width="9" style="1104"/>
    <col min="13569" max="13569" width="2.5" style="1104" customWidth="1"/>
    <col min="13570" max="13570" width="5.125" style="1104" customWidth="1"/>
    <col min="13571" max="13571" width="15.625" style="1104" customWidth="1"/>
    <col min="13572" max="13573" width="12.625" style="1104" customWidth="1"/>
    <col min="13574" max="13574" width="8.625" style="1104" customWidth="1"/>
    <col min="13575" max="13575" width="22.625" style="1104" customWidth="1"/>
    <col min="13576" max="13576" width="20.625" style="1104" customWidth="1"/>
    <col min="13577" max="13577" width="10.625" style="1104" customWidth="1"/>
    <col min="13578" max="13578" width="18.625" style="1104" customWidth="1"/>
    <col min="13579" max="13580" width="5.625" style="1104" customWidth="1"/>
    <col min="13581" max="13581" width="45.625" style="1104" customWidth="1"/>
    <col min="13582" max="13824" width="9" style="1104"/>
    <col min="13825" max="13825" width="2.5" style="1104" customWidth="1"/>
    <col min="13826" max="13826" width="5.125" style="1104" customWidth="1"/>
    <col min="13827" max="13827" width="15.625" style="1104" customWidth="1"/>
    <col min="13828" max="13829" width="12.625" style="1104" customWidth="1"/>
    <col min="13830" max="13830" width="8.625" style="1104" customWidth="1"/>
    <col min="13831" max="13831" width="22.625" style="1104" customWidth="1"/>
    <col min="13832" max="13832" width="20.625" style="1104" customWidth="1"/>
    <col min="13833" max="13833" width="10.625" style="1104" customWidth="1"/>
    <col min="13834" max="13834" width="18.625" style="1104" customWidth="1"/>
    <col min="13835" max="13836" width="5.625" style="1104" customWidth="1"/>
    <col min="13837" max="13837" width="45.625" style="1104" customWidth="1"/>
    <col min="13838" max="14080" width="9" style="1104"/>
    <col min="14081" max="14081" width="2.5" style="1104" customWidth="1"/>
    <col min="14082" max="14082" width="5.125" style="1104" customWidth="1"/>
    <col min="14083" max="14083" width="15.625" style="1104" customWidth="1"/>
    <col min="14084" max="14085" width="12.625" style="1104" customWidth="1"/>
    <col min="14086" max="14086" width="8.625" style="1104" customWidth="1"/>
    <col min="14087" max="14087" width="22.625" style="1104" customWidth="1"/>
    <col min="14088" max="14088" width="20.625" style="1104" customWidth="1"/>
    <col min="14089" max="14089" width="10.625" style="1104" customWidth="1"/>
    <col min="14090" max="14090" width="18.625" style="1104" customWidth="1"/>
    <col min="14091" max="14092" width="5.625" style="1104" customWidth="1"/>
    <col min="14093" max="14093" width="45.625" style="1104" customWidth="1"/>
    <col min="14094" max="14336" width="9" style="1104"/>
    <col min="14337" max="14337" width="2.5" style="1104" customWidth="1"/>
    <col min="14338" max="14338" width="5.125" style="1104" customWidth="1"/>
    <col min="14339" max="14339" width="15.625" style="1104" customWidth="1"/>
    <col min="14340" max="14341" width="12.625" style="1104" customWidth="1"/>
    <col min="14342" max="14342" width="8.625" style="1104" customWidth="1"/>
    <col min="14343" max="14343" width="22.625" style="1104" customWidth="1"/>
    <col min="14344" max="14344" width="20.625" style="1104" customWidth="1"/>
    <col min="14345" max="14345" width="10.625" style="1104" customWidth="1"/>
    <col min="14346" max="14346" width="18.625" style="1104" customWidth="1"/>
    <col min="14347" max="14348" width="5.625" style="1104" customWidth="1"/>
    <col min="14349" max="14349" width="45.625" style="1104" customWidth="1"/>
    <col min="14350" max="14592" width="9" style="1104"/>
    <col min="14593" max="14593" width="2.5" style="1104" customWidth="1"/>
    <col min="14594" max="14594" width="5.125" style="1104" customWidth="1"/>
    <col min="14595" max="14595" width="15.625" style="1104" customWidth="1"/>
    <col min="14596" max="14597" width="12.625" style="1104" customWidth="1"/>
    <col min="14598" max="14598" width="8.625" style="1104" customWidth="1"/>
    <col min="14599" max="14599" width="22.625" style="1104" customWidth="1"/>
    <col min="14600" max="14600" width="20.625" style="1104" customWidth="1"/>
    <col min="14601" max="14601" width="10.625" style="1104" customWidth="1"/>
    <col min="14602" max="14602" width="18.625" style="1104" customWidth="1"/>
    <col min="14603" max="14604" width="5.625" style="1104" customWidth="1"/>
    <col min="14605" max="14605" width="45.625" style="1104" customWidth="1"/>
    <col min="14606" max="14848" width="9" style="1104"/>
    <col min="14849" max="14849" width="2.5" style="1104" customWidth="1"/>
    <col min="14850" max="14850" width="5.125" style="1104" customWidth="1"/>
    <col min="14851" max="14851" width="15.625" style="1104" customWidth="1"/>
    <col min="14852" max="14853" width="12.625" style="1104" customWidth="1"/>
    <col min="14854" max="14854" width="8.625" style="1104" customWidth="1"/>
    <col min="14855" max="14855" width="22.625" style="1104" customWidth="1"/>
    <col min="14856" max="14856" width="20.625" style="1104" customWidth="1"/>
    <col min="14857" max="14857" width="10.625" style="1104" customWidth="1"/>
    <col min="14858" max="14858" width="18.625" style="1104" customWidth="1"/>
    <col min="14859" max="14860" width="5.625" style="1104" customWidth="1"/>
    <col min="14861" max="14861" width="45.625" style="1104" customWidth="1"/>
    <col min="14862" max="15104" width="9" style="1104"/>
    <col min="15105" max="15105" width="2.5" style="1104" customWidth="1"/>
    <col min="15106" max="15106" width="5.125" style="1104" customWidth="1"/>
    <col min="15107" max="15107" width="15.625" style="1104" customWidth="1"/>
    <col min="15108" max="15109" width="12.625" style="1104" customWidth="1"/>
    <col min="15110" max="15110" width="8.625" style="1104" customWidth="1"/>
    <col min="15111" max="15111" width="22.625" style="1104" customWidth="1"/>
    <col min="15112" max="15112" width="20.625" style="1104" customWidth="1"/>
    <col min="15113" max="15113" width="10.625" style="1104" customWidth="1"/>
    <col min="15114" max="15114" width="18.625" style="1104" customWidth="1"/>
    <col min="15115" max="15116" width="5.625" style="1104" customWidth="1"/>
    <col min="15117" max="15117" width="45.625" style="1104" customWidth="1"/>
    <col min="15118" max="15360" width="9" style="1104"/>
    <col min="15361" max="15361" width="2.5" style="1104" customWidth="1"/>
    <col min="15362" max="15362" width="5.125" style="1104" customWidth="1"/>
    <col min="15363" max="15363" width="15.625" style="1104" customWidth="1"/>
    <col min="15364" max="15365" width="12.625" style="1104" customWidth="1"/>
    <col min="15366" max="15366" width="8.625" style="1104" customWidth="1"/>
    <col min="15367" max="15367" width="22.625" style="1104" customWidth="1"/>
    <col min="15368" max="15368" width="20.625" style="1104" customWidth="1"/>
    <col min="15369" max="15369" width="10.625" style="1104" customWidth="1"/>
    <col min="15370" max="15370" width="18.625" style="1104" customWidth="1"/>
    <col min="15371" max="15372" width="5.625" style="1104" customWidth="1"/>
    <col min="15373" max="15373" width="45.625" style="1104" customWidth="1"/>
    <col min="15374" max="15616" width="9" style="1104"/>
    <col min="15617" max="15617" width="2.5" style="1104" customWidth="1"/>
    <col min="15618" max="15618" width="5.125" style="1104" customWidth="1"/>
    <col min="15619" max="15619" width="15.625" style="1104" customWidth="1"/>
    <col min="15620" max="15621" width="12.625" style="1104" customWidth="1"/>
    <col min="15622" max="15622" width="8.625" style="1104" customWidth="1"/>
    <col min="15623" max="15623" width="22.625" style="1104" customWidth="1"/>
    <col min="15624" max="15624" width="20.625" style="1104" customWidth="1"/>
    <col min="15625" max="15625" width="10.625" style="1104" customWidth="1"/>
    <col min="15626" max="15626" width="18.625" style="1104" customWidth="1"/>
    <col min="15627" max="15628" width="5.625" style="1104" customWidth="1"/>
    <col min="15629" max="15629" width="45.625" style="1104" customWidth="1"/>
    <col min="15630" max="15872" width="9" style="1104"/>
    <col min="15873" max="15873" width="2.5" style="1104" customWidth="1"/>
    <col min="15874" max="15874" width="5.125" style="1104" customWidth="1"/>
    <col min="15875" max="15875" width="15.625" style="1104" customWidth="1"/>
    <col min="15876" max="15877" width="12.625" style="1104" customWidth="1"/>
    <col min="15878" max="15878" width="8.625" style="1104" customWidth="1"/>
    <col min="15879" max="15879" width="22.625" style="1104" customWidth="1"/>
    <col min="15880" max="15880" width="20.625" style="1104" customWidth="1"/>
    <col min="15881" max="15881" width="10.625" style="1104" customWidth="1"/>
    <col min="15882" max="15882" width="18.625" style="1104" customWidth="1"/>
    <col min="15883" max="15884" width="5.625" style="1104" customWidth="1"/>
    <col min="15885" max="15885" width="45.625" style="1104" customWidth="1"/>
    <col min="15886" max="16128" width="9" style="1104"/>
    <col min="16129" max="16129" width="2.5" style="1104" customWidth="1"/>
    <col min="16130" max="16130" width="5.125" style="1104" customWidth="1"/>
    <col min="16131" max="16131" width="15.625" style="1104" customWidth="1"/>
    <col min="16132" max="16133" width="12.625" style="1104" customWidth="1"/>
    <col min="16134" max="16134" width="8.625" style="1104" customWidth="1"/>
    <col min="16135" max="16135" width="22.625" style="1104" customWidth="1"/>
    <col min="16136" max="16136" width="20.625" style="1104" customWidth="1"/>
    <col min="16137" max="16137" width="10.625" style="1104" customWidth="1"/>
    <col min="16138" max="16138" width="18.625" style="1104" customWidth="1"/>
    <col min="16139" max="16140" width="5.625" style="1104" customWidth="1"/>
    <col min="16141" max="16141" width="45.625" style="1104" customWidth="1"/>
    <col min="16142" max="16384" width="9" style="1104"/>
  </cols>
  <sheetData>
    <row r="1" spans="2:13" ht="24" customHeight="1">
      <c r="B1" s="1346" t="s">
        <v>545</v>
      </c>
      <c r="F1" s="1104" t="s">
        <v>546</v>
      </c>
    </row>
    <row r="2" spans="2:13" ht="35.1" customHeight="1">
      <c r="B2" s="1365" t="s">
        <v>547</v>
      </c>
      <c r="C2" s="1366" t="s">
        <v>548</v>
      </c>
      <c r="D2" s="1365" t="s">
        <v>549</v>
      </c>
      <c r="E2" s="1365" t="s">
        <v>550</v>
      </c>
      <c r="F2" s="1367" t="s">
        <v>429</v>
      </c>
      <c r="G2" s="1365" t="s">
        <v>551</v>
      </c>
      <c r="H2" s="1368"/>
      <c r="I2" s="1367" t="s">
        <v>552</v>
      </c>
      <c r="J2" s="1366" t="s">
        <v>553</v>
      </c>
      <c r="K2" s="1365" t="s">
        <v>554</v>
      </c>
      <c r="L2" s="1365" t="s">
        <v>555</v>
      </c>
      <c r="M2" s="1365" t="s">
        <v>556</v>
      </c>
    </row>
    <row r="3" spans="2:13" ht="20.100000000000001" customHeight="1">
      <c r="B3" s="1369">
        <v>1</v>
      </c>
      <c r="C3" s="1370" t="s">
        <v>277</v>
      </c>
      <c r="D3" s="1371" t="s">
        <v>557</v>
      </c>
      <c r="E3" s="1371" t="s">
        <v>557</v>
      </c>
      <c r="F3" s="1372" t="s">
        <v>345</v>
      </c>
      <c r="G3" s="1369" t="s">
        <v>558</v>
      </c>
      <c r="H3" s="1373"/>
      <c r="I3" s="1369" t="s">
        <v>559</v>
      </c>
      <c r="J3" s="1374" t="s">
        <v>334</v>
      </c>
      <c r="K3" s="1369" t="s">
        <v>560</v>
      </c>
      <c r="L3" s="1369">
        <v>74</v>
      </c>
      <c r="M3" s="1375" t="s">
        <v>426</v>
      </c>
    </row>
    <row r="4" spans="2:13" ht="20.100000000000001" customHeight="1">
      <c r="B4" s="1376"/>
      <c r="C4" s="1377">
        <v>0.90972222222222221</v>
      </c>
      <c r="D4" s="1377">
        <v>0.91249999999999998</v>
      </c>
      <c r="E4" s="1377">
        <v>0.96180555555555547</v>
      </c>
      <c r="F4" s="1378"/>
      <c r="G4" s="1376"/>
      <c r="H4" s="1373"/>
      <c r="I4" s="1376"/>
      <c r="J4" s="1379"/>
      <c r="K4" s="1376"/>
      <c r="L4" s="1376"/>
      <c r="M4" s="1380"/>
    </row>
    <row r="5" spans="2:13" ht="20.100000000000001" customHeight="1">
      <c r="B5" s="1369">
        <v>2</v>
      </c>
      <c r="C5" s="1370" t="s">
        <v>277</v>
      </c>
      <c r="D5" s="1371" t="s">
        <v>557</v>
      </c>
      <c r="E5" s="1371" t="s">
        <v>557</v>
      </c>
      <c r="F5" s="1372" t="s">
        <v>345</v>
      </c>
      <c r="G5" s="1369" t="s">
        <v>561</v>
      </c>
      <c r="H5" s="1373"/>
      <c r="I5" s="1369" t="s">
        <v>562</v>
      </c>
      <c r="J5" s="1374" t="s">
        <v>334</v>
      </c>
      <c r="K5" s="1369" t="s">
        <v>560</v>
      </c>
      <c r="L5" s="1369">
        <v>81</v>
      </c>
      <c r="M5" s="1375" t="s">
        <v>426</v>
      </c>
    </row>
    <row r="6" spans="2:13" ht="20.100000000000001" customHeight="1">
      <c r="B6" s="1376"/>
      <c r="C6" s="1381">
        <v>0.79166666666666663</v>
      </c>
      <c r="D6" s="1377">
        <v>0.80902777777777779</v>
      </c>
      <c r="E6" s="1377">
        <v>0.8534722222222223</v>
      </c>
      <c r="F6" s="1378"/>
      <c r="G6" s="1376"/>
      <c r="H6" s="1373"/>
      <c r="I6" s="1376"/>
      <c r="J6" s="1379"/>
      <c r="K6" s="1376"/>
      <c r="L6" s="1376"/>
      <c r="M6" s="1380"/>
    </row>
    <row r="7" spans="2:13" ht="20.100000000000001" customHeight="1">
      <c r="B7" s="1369">
        <v>3</v>
      </c>
      <c r="C7" s="1370" t="s">
        <v>277</v>
      </c>
      <c r="D7" s="1371" t="s">
        <v>557</v>
      </c>
      <c r="E7" s="1371" t="s">
        <v>557</v>
      </c>
      <c r="F7" s="1372" t="s">
        <v>345</v>
      </c>
      <c r="G7" s="1369" t="s">
        <v>563</v>
      </c>
      <c r="H7" s="1373"/>
      <c r="I7" s="1369" t="s">
        <v>564</v>
      </c>
      <c r="J7" s="1374" t="s">
        <v>565</v>
      </c>
      <c r="K7" s="1369" t="s">
        <v>566</v>
      </c>
      <c r="L7" s="1369">
        <v>51</v>
      </c>
      <c r="M7" s="1375" t="s">
        <v>567</v>
      </c>
    </row>
    <row r="8" spans="2:13" ht="20.100000000000001" customHeight="1">
      <c r="B8" s="1376"/>
      <c r="C8" s="1377">
        <v>0.39583333333333331</v>
      </c>
      <c r="D8" s="1377">
        <v>0.41805555555555557</v>
      </c>
      <c r="E8" s="1377">
        <v>0.46597222222222223</v>
      </c>
      <c r="F8" s="1378"/>
      <c r="G8" s="1376"/>
      <c r="H8" s="1373"/>
      <c r="I8" s="1376"/>
      <c r="J8" s="1379"/>
      <c r="K8" s="1376"/>
      <c r="L8" s="1376"/>
      <c r="M8" s="1380"/>
    </row>
    <row r="9" spans="2:13" ht="20.100000000000001" customHeight="1">
      <c r="B9" s="1369">
        <v>4</v>
      </c>
      <c r="C9" s="1370" t="s">
        <v>568</v>
      </c>
      <c r="D9" s="1371" t="s">
        <v>557</v>
      </c>
      <c r="E9" s="1371" t="s">
        <v>557</v>
      </c>
      <c r="F9" s="1372" t="s">
        <v>569</v>
      </c>
      <c r="G9" s="1369" t="s">
        <v>570</v>
      </c>
      <c r="H9" s="1373"/>
      <c r="I9" s="1369" t="s">
        <v>571</v>
      </c>
      <c r="J9" s="1382" t="s">
        <v>572</v>
      </c>
      <c r="K9" s="1369" t="s">
        <v>560</v>
      </c>
      <c r="L9" s="1369">
        <v>66</v>
      </c>
      <c r="M9" s="1375" t="s">
        <v>573</v>
      </c>
    </row>
    <row r="10" spans="2:13" ht="20.100000000000001" customHeight="1">
      <c r="B10" s="1376"/>
      <c r="C10" s="1377">
        <v>0.29166666666666669</v>
      </c>
      <c r="D10" s="1377">
        <v>0.30694444444444441</v>
      </c>
      <c r="E10" s="1377">
        <v>0.32708333333333334</v>
      </c>
      <c r="F10" s="1378"/>
      <c r="G10" s="1376"/>
      <c r="H10" s="1373"/>
      <c r="I10" s="1376"/>
      <c r="J10" s="1383"/>
      <c r="K10" s="1376"/>
      <c r="L10" s="1376"/>
      <c r="M10" s="1380"/>
    </row>
    <row r="11" spans="2:13" ht="20.100000000000001" customHeight="1">
      <c r="B11" s="1369">
        <v>5</v>
      </c>
      <c r="C11" s="1370" t="s">
        <v>568</v>
      </c>
      <c r="D11" s="1371" t="s">
        <v>557</v>
      </c>
      <c r="E11" s="1371" t="s">
        <v>557</v>
      </c>
      <c r="F11" s="1372" t="s">
        <v>345</v>
      </c>
      <c r="G11" s="1369" t="s">
        <v>558</v>
      </c>
      <c r="H11" s="1373"/>
      <c r="I11" s="1369" t="s">
        <v>574</v>
      </c>
      <c r="J11" s="1374" t="s">
        <v>575</v>
      </c>
      <c r="K11" s="1369" t="s">
        <v>560</v>
      </c>
      <c r="L11" s="1369">
        <v>86</v>
      </c>
      <c r="M11" s="1375" t="s">
        <v>576</v>
      </c>
    </row>
    <row r="12" spans="2:13" ht="20.100000000000001" customHeight="1">
      <c r="B12" s="1376"/>
      <c r="C12" s="1381">
        <v>0.31944444444444448</v>
      </c>
      <c r="D12" s="1377">
        <v>0.32777777777777778</v>
      </c>
      <c r="E12" s="1377">
        <v>0.47916666666666669</v>
      </c>
      <c r="F12" s="1378"/>
      <c r="G12" s="1376"/>
      <c r="H12" s="1373"/>
      <c r="I12" s="1376"/>
      <c r="J12" s="1379"/>
      <c r="K12" s="1376"/>
      <c r="L12" s="1376"/>
      <c r="M12" s="1380"/>
    </row>
    <row r="13" spans="2:13" ht="20.100000000000001" customHeight="1">
      <c r="B13" s="1369">
        <v>6</v>
      </c>
      <c r="C13" s="1370" t="s">
        <v>568</v>
      </c>
      <c r="D13" s="1371" t="s">
        <v>557</v>
      </c>
      <c r="E13" s="1371" t="s">
        <v>577</v>
      </c>
      <c r="F13" s="1372" t="s">
        <v>569</v>
      </c>
      <c r="G13" s="1369" t="s">
        <v>570</v>
      </c>
      <c r="H13" s="1373"/>
      <c r="I13" s="1369" t="s">
        <v>334</v>
      </c>
      <c r="J13" s="1374" t="s">
        <v>334</v>
      </c>
      <c r="K13" s="1369" t="s">
        <v>566</v>
      </c>
      <c r="L13" s="1369">
        <v>57</v>
      </c>
      <c r="M13" s="1375" t="s">
        <v>573</v>
      </c>
    </row>
    <row r="14" spans="2:13" ht="20.100000000000001" customHeight="1">
      <c r="B14" s="1376"/>
      <c r="C14" s="1384" t="s">
        <v>334</v>
      </c>
      <c r="D14" s="1377">
        <v>0.30555555555555552</v>
      </c>
      <c r="E14" s="1377">
        <v>0.31527777777777777</v>
      </c>
      <c r="F14" s="1378"/>
      <c r="G14" s="1376"/>
      <c r="H14" s="1373"/>
      <c r="I14" s="1376"/>
      <c r="J14" s="1379"/>
      <c r="K14" s="1376"/>
      <c r="L14" s="1376"/>
      <c r="M14" s="1380"/>
    </row>
    <row r="15" spans="2:13" ht="20.100000000000001" customHeight="1">
      <c r="B15" s="1369">
        <v>7</v>
      </c>
      <c r="C15" s="1370" t="s">
        <v>578</v>
      </c>
      <c r="D15" s="1371" t="s">
        <v>557</v>
      </c>
      <c r="E15" s="1371" t="s">
        <v>577</v>
      </c>
      <c r="F15" s="1372" t="s">
        <v>345</v>
      </c>
      <c r="G15" s="1369" t="s">
        <v>558</v>
      </c>
      <c r="H15" s="1373"/>
      <c r="I15" s="1369" t="s">
        <v>564</v>
      </c>
      <c r="J15" s="1374" t="s">
        <v>579</v>
      </c>
      <c r="K15" s="1369" t="s">
        <v>560</v>
      </c>
      <c r="L15" s="1369">
        <v>52</v>
      </c>
      <c r="M15" s="1375" t="s">
        <v>580</v>
      </c>
    </row>
    <row r="16" spans="2:13" ht="20.100000000000001" customHeight="1">
      <c r="B16" s="1376"/>
      <c r="C16" s="1381">
        <v>0.87847222222222221</v>
      </c>
      <c r="D16" s="1377">
        <v>0.88402777777777775</v>
      </c>
      <c r="E16" s="1377">
        <v>0.94027777777777777</v>
      </c>
      <c r="F16" s="1378"/>
      <c r="G16" s="1376"/>
      <c r="H16" s="1373"/>
      <c r="I16" s="1376"/>
      <c r="J16" s="1379"/>
      <c r="K16" s="1376"/>
      <c r="L16" s="1376"/>
      <c r="M16" s="1380"/>
    </row>
    <row r="17" spans="2:13" ht="20.100000000000001" customHeight="1">
      <c r="B17" s="1369">
        <v>8</v>
      </c>
      <c r="C17" s="1370" t="s">
        <v>578</v>
      </c>
      <c r="D17" s="1371" t="s">
        <v>557</v>
      </c>
      <c r="E17" s="1371" t="s">
        <v>557</v>
      </c>
      <c r="F17" s="1372" t="s">
        <v>345</v>
      </c>
      <c r="G17" s="1369" t="s">
        <v>558</v>
      </c>
      <c r="H17" s="1373"/>
      <c r="I17" s="1369" t="s">
        <v>334</v>
      </c>
      <c r="J17" s="1374" t="s">
        <v>334</v>
      </c>
      <c r="K17" s="1369" t="s">
        <v>560</v>
      </c>
      <c r="L17" s="1369">
        <v>77</v>
      </c>
      <c r="M17" s="1375" t="s">
        <v>581</v>
      </c>
    </row>
    <row r="18" spans="2:13" ht="20.100000000000001" customHeight="1">
      <c r="B18" s="1376"/>
      <c r="C18" s="1381">
        <v>0.22916666666666666</v>
      </c>
      <c r="D18" s="1377">
        <v>0.25138888888888888</v>
      </c>
      <c r="E18" s="1377">
        <v>0.3972222222222222</v>
      </c>
      <c r="F18" s="1378"/>
      <c r="G18" s="1376"/>
      <c r="H18" s="1373"/>
      <c r="I18" s="1376"/>
      <c r="J18" s="1379"/>
      <c r="K18" s="1376"/>
      <c r="L18" s="1376"/>
      <c r="M18" s="1380"/>
    </row>
    <row r="19" spans="2:13" ht="20.100000000000001" customHeight="1">
      <c r="B19" s="1369">
        <v>9</v>
      </c>
      <c r="C19" s="1370" t="s">
        <v>582</v>
      </c>
      <c r="D19" s="1371" t="s">
        <v>557</v>
      </c>
      <c r="E19" s="1371" t="s">
        <v>557</v>
      </c>
      <c r="F19" s="1372" t="s">
        <v>345</v>
      </c>
      <c r="G19" s="1369" t="s">
        <v>558</v>
      </c>
      <c r="H19" s="1373"/>
      <c r="I19" s="1369" t="s">
        <v>564</v>
      </c>
      <c r="J19" s="1374" t="s">
        <v>334</v>
      </c>
      <c r="K19" s="1369" t="s">
        <v>560</v>
      </c>
      <c r="L19" s="1369">
        <v>69</v>
      </c>
      <c r="M19" s="1375" t="s">
        <v>583</v>
      </c>
    </row>
    <row r="20" spans="2:13" ht="20.100000000000001" customHeight="1">
      <c r="B20" s="1376"/>
      <c r="C20" s="1381">
        <v>0.83333333333333337</v>
      </c>
      <c r="D20" s="1377">
        <v>0.88055555555555554</v>
      </c>
      <c r="E20" s="1377">
        <v>0.94236111111111109</v>
      </c>
      <c r="F20" s="1378"/>
      <c r="G20" s="1376"/>
      <c r="H20" s="1373"/>
      <c r="I20" s="1376"/>
      <c r="J20" s="1379"/>
      <c r="K20" s="1376"/>
      <c r="L20" s="1376"/>
      <c r="M20" s="1380"/>
    </row>
    <row r="21" spans="2:13" ht="20.100000000000001" customHeight="1">
      <c r="B21" s="1369">
        <v>10</v>
      </c>
      <c r="C21" s="1370" t="s">
        <v>584</v>
      </c>
      <c r="D21" s="1371" t="s">
        <v>557</v>
      </c>
      <c r="E21" s="1371" t="s">
        <v>557</v>
      </c>
      <c r="F21" s="1372" t="s">
        <v>345</v>
      </c>
      <c r="G21" s="1369" t="s">
        <v>558</v>
      </c>
      <c r="H21" s="1385"/>
      <c r="I21" s="1369" t="s">
        <v>564</v>
      </c>
      <c r="J21" s="1382" t="s">
        <v>334</v>
      </c>
      <c r="K21" s="1369" t="s">
        <v>560</v>
      </c>
      <c r="L21" s="1369">
        <v>74</v>
      </c>
      <c r="M21" s="1375" t="s">
        <v>585</v>
      </c>
    </row>
    <row r="22" spans="2:13" ht="20.100000000000001" customHeight="1">
      <c r="B22" s="1376"/>
      <c r="C22" s="1386" t="s">
        <v>586</v>
      </c>
      <c r="D22" s="1387">
        <v>0.16597222222222222</v>
      </c>
      <c r="E22" s="1377">
        <v>0.19791666666666666</v>
      </c>
      <c r="F22" s="1378"/>
      <c r="G22" s="1376"/>
      <c r="H22" s="1385"/>
      <c r="I22" s="1376"/>
      <c r="J22" s="1383"/>
      <c r="K22" s="1376"/>
      <c r="L22" s="1376"/>
      <c r="M22" s="1380"/>
    </row>
    <row r="23" spans="2:13" ht="20.100000000000001" customHeight="1">
      <c r="B23" s="1369">
        <v>11</v>
      </c>
      <c r="C23" s="1370" t="s">
        <v>587</v>
      </c>
      <c r="D23" s="1371" t="s">
        <v>557</v>
      </c>
      <c r="E23" s="1371" t="s">
        <v>557</v>
      </c>
      <c r="F23" s="1372" t="s">
        <v>345</v>
      </c>
      <c r="G23" s="1369" t="s">
        <v>558</v>
      </c>
      <c r="H23" s="1385"/>
      <c r="I23" s="1369" t="s">
        <v>564</v>
      </c>
      <c r="J23" s="1374" t="s">
        <v>565</v>
      </c>
      <c r="K23" s="1369" t="s">
        <v>560</v>
      </c>
      <c r="L23" s="1369">
        <v>55</v>
      </c>
      <c r="M23" s="1375" t="s">
        <v>581</v>
      </c>
    </row>
    <row r="24" spans="2:13" ht="20.100000000000001" customHeight="1">
      <c r="B24" s="1376"/>
      <c r="C24" s="1386" t="s">
        <v>586</v>
      </c>
      <c r="D24" s="1387">
        <v>0.14305555555555557</v>
      </c>
      <c r="E24" s="1377">
        <v>0.17430555555555557</v>
      </c>
      <c r="F24" s="1378"/>
      <c r="G24" s="1376"/>
      <c r="H24" s="1385"/>
      <c r="I24" s="1376"/>
      <c r="J24" s="1379"/>
      <c r="K24" s="1376"/>
      <c r="L24" s="1376"/>
      <c r="M24" s="1380"/>
    </row>
    <row r="25" spans="2:13" ht="20.100000000000001" customHeight="1">
      <c r="B25" s="1369">
        <v>12</v>
      </c>
      <c r="C25" s="1370" t="s">
        <v>588</v>
      </c>
      <c r="D25" s="1371" t="s">
        <v>557</v>
      </c>
      <c r="E25" s="1371" t="s">
        <v>557</v>
      </c>
      <c r="F25" s="1372" t="s">
        <v>345</v>
      </c>
      <c r="G25" s="1369" t="s">
        <v>558</v>
      </c>
      <c r="H25" s="1385"/>
      <c r="I25" s="1369" t="s">
        <v>564</v>
      </c>
      <c r="J25" s="1382" t="s">
        <v>589</v>
      </c>
      <c r="K25" s="1369" t="s">
        <v>560</v>
      </c>
      <c r="L25" s="1369">
        <v>65</v>
      </c>
      <c r="M25" s="1375" t="s">
        <v>573</v>
      </c>
    </row>
    <row r="26" spans="2:13" ht="20.100000000000001" customHeight="1">
      <c r="B26" s="1376"/>
      <c r="C26" s="1377">
        <v>0.7270833333333333</v>
      </c>
      <c r="D26" s="1377">
        <v>0.73958333333333337</v>
      </c>
      <c r="E26" s="1377">
        <v>0.75069444444444444</v>
      </c>
      <c r="F26" s="1378"/>
      <c r="G26" s="1376"/>
      <c r="H26" s="1385"/>
      <c r="I26" s="1376"/>
      <c r="J26" s="1383"/>
      <c r="K26" s="1376"/>
      <c r="L26" s="1376"/>
      <c r="M26" s="1380"/>
    </row>
    <row r="27" spans="2:13" ht="20.100000000000001" customHeight="1">
      <c r="B27" s="1369">
        <v>13</v>
      </c>
      <c r="C27" s="1370" t="s">
        <v>588</v>
      </c>
      <c r="D27" s="1371" t="s">
        <v>577</v>
      </c>
      <c r="E27" s="1371" t="s">
        <v>590</v>
      </c>
      <c r="F27" s="1372" t="s">
        <v>22</v>
      </c>
      <c r="G27" s="1369" t="s">
        <v>570</v>
      </c>
      <c r="H27" s="1385"/>
      <c r="I27" s="1369" t="s">
        <v>591</v>
      </c>
      <c r="J27" s="1374" t="s">
        <v>589</v>
      </c>
      <c r="K27" s="1369" t="s">
        <v>560</v>
      </c>
      <c r="L27" s="1369">
        <v>38</v>
      </c>
      <c r="M27" s="1375" t="s">
        <v>573</v>
      </c>
    </row>
    <row r="28" spans="2:13" ht="20.100000000000001" customHeight="1">
      <c r="B28" s="1376"/>
      <c r="C28" s="1381">
        <v>0.83333333333333337</v>
      </c>
      <c r="D28" s="1377">
        <v>0.37013888888888885</v>
      </c>
      <c r="E28" s="1377" t="s">
        <v>334</v>
      </c>
      <c r="F28" s="1378"/>
      <c r="G28" s="1376"/>
      <c r="H28" s="1388"/>
      <c r="I28" s="1376"/>
      <c r="J28" s="1379"/>
      <c r="K28" s="1376"/>
      <c r="L28" s="1376"/>
      <c r="M28" s="1380"/>
    </row>
    <row r="29" spans="2:13" ht="20.100000000000001" customHeight="1">
      <c r="B29" s="1369">
        <v>14</v>
      </c>
      <c r="C29" s="1389"/>
      <c r="D29" s="1390"/>
      <c r="E29" s="1390"/>
      <c r="F29" s="1372" t="s">
        <v>345</v>
      </c>
      <c r="G29" s="1369" t="s">
        <v>558</v>
      </c>
      <c r="H29" s="1388"/>
      <c r="I29" s="1369" t="s">
        <v>592</v>
      </c>
      <c r="J29" s="1374" t="s">
        <v>334</v>
      </c>
      <c r="K29" s="1369" t="s">
        <v>560</v>
      </c>
      <c r="L29" s="1369">
        <v>88</v>
      </c>
      <c r="M29" s="1375" t="s">
        <v>593</v>
      </c>
    </row>
    <row r="30" spans="2:13" ht="20.100000000000001" customHeight="1">
      <c r="B30" s="1391"/>
      <c r="C30" s="1392" t="s">
        <v>594</v>
      </c>
      <c r="D30" s="1392" t="s">
        <v>557</v>
      </c>
      <c r="E30" s="1392" t="s">
        <v>557</v>
      </c>
      <c r="F30" s="1393"/>
      <c r="G30" s="1394"/>
      <c r="H30" s="1388"/>
      <c r="I30" s="1394"/>
      <c r="J30" s="1395"/>
      <c r="K30" s="1376"/>
      <c r="L30" s="1376"/>
      <c r="M30" s="1380"/>
    </row>
    <row r="31" spans="2:13" ht="20.100000000000001" customHeight="1">
      <c r="B31" s="1394"/>
      <c r="C31" s="1396">
        <v>6.25E-2</v>
      </c>
      <c r="D31" s="1396">
        <v>8.6111111111111124E-2</v>
      </c>
      <c r="E31" s="1396">
        <v>0.15347222222222223</v>
      </c>
      <c r="F31" s="1397"/>
      <c r="G31" s="1394"/>
      <c r="H31" s="1388"/>
      <c r="I31" s="1394"/>
      <c r="J31" s="1395"/>
      <c r="K31" s="1369" t="s">
        <v>566</v>
      </c>
      <c r="L31" s="1369">
        <v>85</v>
      </c>
      <c r="M31" s="1375" t="s">
        <v>585</v>
      </c>
    </row>
    <row r="32" spans="2:13" ht="20.100000000000001" customHeight="1">
      <c r="B32" s="1376"/>
      <c r="C32" s="1398"/>
      <c r="D32" s="1398"/>
      <c r="E32" s="1398"/>
      <c r="F32" s="1378"/>
      <c r="G32" s="1376"/>
      <c r="H32" s="1388"/>
      <c r="I32" s="1376"/>
      <c r="J32" s="1379"/>
      <c r="K32" s="1376"/>
      <c r="L32" s="1376"/>
      <c r="M32" s="1380"/>
    </row>
    <row r="33" spans="2:13" ht="20.100000000000001" customHeight="1">
      <c r="B33" s="1369">
        <v>15</v>
      </c>
      <c r="C33" s="1370" t="s">
        <v>595</v>
      </c>
      <c r="D33" s="1371" t="s">
        <v>557</v>
      </c>
      <c r="E33" s="1371" t="s">
        <v>557</v>
      </c>
      <c r="F33" s="1372" t="s">
        <v>345</v>
      </c>
      <c r="G33" s="1369" t="s">
        <v>558</v>
      </c>
      <c r="H33" s="1388"/>
      <c r="I33" s="1369" t="s">
        <v>564</v>
      </c>
      <c r="J33" s="1374" t="s">
        <v>596</v>
      </c>
      <c r="K33" s="1369" t="s">
        <v>560</v>
      </c>
      <c r="L33" s="1369">
        <v>82</v>
      </c>
      <c r="M33" s="1375" t="s">
        <v>426</v>
      </c>
    </row>
    <row r="34" spans="2:13" ht="20.100000000000001" customHeight="1">
      <c r="B34" s="1376"/>
      <c r="C34" s="1377">
        <v>0.82916666666666661</v>
      </c>
      <c r="D34" s="1377">
        <v>0.83611111111111114</v>
      </c>
      <c r="E34" s="1377">
        <v>0.87847222222222221</v>
      </c>
      <c r="F34" s="1378"/>
      <c r="G34" s="1376"/>
      <c r="H34" s="1388"/>
      <c r="I34" s="1376"/>
      <c r="J34" s="1379"/>
      <c r="K34" s="1376"/>
      <c r="L34" s="1376"/>
      <c r="M34" s="1380"/>
    </row>
  </sheetData>
  <mergeCells count="123">
    <mergeCell ref="M33:M34"/>
    <mergeCell ref="K31:K32"/>
    <mergeCell ref="L31:L32"/>
    <mergeCell ref="M31:M32"/>
    <mergeCell ref="B33:B34"/>
    <mergeCell ref="F33:F34"/>
    <mergeCell ref="G33:G34"/>
    <mergeCell ref="I33:I34"/>
    <mergeCell ref="J33:J34"/>
    <mergeCell ref="K33:K34"/>
    <mergeCell ref="L33:L34"/>
    <mergeCell ref="L27:L28"/>
    <mergeCell ref="M27:M28"/>
    <mergeCell ref="B29:B32"/>
    <mergeCell ref="F29:F32"/>
    <mergeCell ref="G29:G32"/>
    <mergeCell ref="I29:I32"/>
    <mergeCell ref="J29:J32"/>
    <mergeCell ref="K29:K30"/>
    <mergeCell ref="L29:L30"/>
    <mergeCell ref="M29:M30"/>
    <mergeCell ref="B27:B28"/>
    <mergeCell ref="F27:F28"/>
    <mergeCell ref="G27:G28"/>
    <mergeCell ref="I27:I28"/>
    <mergeCell ref="J27:J28"/>
    <mergeCell ref="K27:K28"/>
    <mergeCell ref="L23:L24"/>
    <mergeCell ref="M23:M24"/>
    <mergeCell ref="B25:B26"/>
    <mergeCell ref="F25:F26"/>
    <mergeCell ref="G25:G26"/>
    <mergeCell ref="I25:I26"/>
    <mergeCell ref="J25:J26"/>
    <mergeCell ref="K25:K26"/>
    <mergeCell ref="L25:L26"/>
    <mergeCell ref="M25:M26"/>
    <mergeCell ref="B23:B24"/>
    <mergeCell ref="F23:F24"/>
    <mergeCell ref="G23:G24"/>
    <mergeCell ref="I23:I24"/>
    <mergeCell ref="J23:J24"/>
    <mergeCell ref="K23:K24"/>
    <mergeCell ref="L19:L20"/>
    <mergeCell ref="M19:M20"/>
    <mergeCell ref="B21:B22"/>
    <mergeCell ref="F21:F22"/>
    <mergeCell ref="G21:G22"/>
    <mergeCell ref="I21:I22"/>
    <mergeCell ref="J21:J22"/>
    <mergeCell ref="K21:K22"/>
    <mergeCell ref="L21:L22"/>
    <mergeCell ref="M21:M22"/>
    <mergeCell ref="B19:B20"/>
    <mergeCell ref="F19:F20"/>
    <mergeCell ref="G19:G20"/>
    <mergeCell ref="I19:I20"/>
    <mergeCell ref="J19:J20"/>
    <mergeCell ref="K19:K20"/>
    <mergeCell ref="L15:L16"/>
    <mergeCell ref="M15:M16"/>
    <mergeCell ref="B17:B18"/>
    <mergeCell ref="F17:F18"/>
    <mergeCell ref="G17:G18"/>
    <mergeCell ref="I17:I18"/>
    <mergeCell ref="J17:J18"/>
    <mergeCell ref="K17:K18"/>
    <mergeCell ref="L17:L18"/>
    <mergeCell ref="M17:M18"/>
    <mergeCell ref="B15:B16"/>
    <mergeCell ref="F15:F16"/>
    <mergeCell ref="G15:G16"/>
    <mergeCell ref="I15:I16"/>
    <mergeCell ref="J15:J16"/>
    <mergeCell ref="K15:K16"/>
    <mergeCell ref="L11:L12"/>
    <mergeCell ref="M11:M12"/>
    <mergeCell ref="B13:B14"/>
    <mergeCell ref="F13:F14"/>
    <mergeCell ref="G13:G14"/>
    <mergeCell ref="I13:I14"/>
    <mergeCell ref="J13:J14"/>
    <mergeCell ref="K13:K14"/>
    <mergeCell ref="L13:L14"/>
    <mergeCell ref="M13:M14"/>
    <mergeCell ref="B11:B12"/>
    <mergeCell ref="F11:F12"/>
    <mergeCell ref="G11:G12"/>
    <mergeCell ref="I11:I12"/>
    <mergeCell ref="J11:J12"/>
    <mergeCell ref="K11:K12"/>
    <mergeCell ref="L7:L8"/>
    <mergeCell ref="M7:M8"/>
    <mergeCell ref="B9:B10"/>
    <mergeCell ref="F9:F10"/>
    <mergeCell ref="G9:G10"/>
    <mergeCell ref="I9:I10"/>
    <mergeCell ref="J9:J10"/>
    <mergeCell ref="K9:K10"/>
    <mergeCell ref="L9:L10"/>
    <mergeCell ref="M9:M10"/>
    <mergeCell ref="B7:B8"/>
    <mergeCell ref="F7:F8"/>
    <mergeCell ref="G7:G8"/>
    <mergeCell ref="I7:I8"/>
    <mergeCell ref="J7:J8"/>
    <mergeCell ref="K7:K8"/>
    <mergeCell ref="L3:L4"/>
    <mergeCell ref="M3:M4"/>
    <mergeCell ref="B5:B6"/>
    <mergeCell ref="F5:F6"/>
    <mergeCell ref="G5:G6"/>
    <mergeCell ref="I5:I6"/>
    <mergeCell ref="J5:J6"/>
    <mergeCell ref="K5:K6"/>
    <mergeCell ref="L5:L6"/>
    <mergeCell ref="M5:M6"/>
    <mergeCell ref="B3:B4"/>
    <mergeCell ref="F3:F4"/>
    <mergeCell ref="G3:G4"/>
    <mergeCell ref="I3:I4"/>
    <mergeCell ref="J3:J4"/>
    <mergeCell ref="K3:K4"/>
  </mergeCells>
  <phoneticPr fontId="1"/>
  <printOptions horizontalCentered="1"/>
  <pageMargins left="0.39370078740157483" right="0.39370078740157483" top="0.39370078740157483" bottom="0.39370078740157483" header="0" footer="0"/>
  <pageSetup paperSize="8" orientation="landscape" horizontalDpi="4294967293" r:id="rId1"/>
  <headerFooter alignWithMargins="0"/>
</worksheet>
</file>

<file path=xl/worksheets/sheet15.xml><?xml version="1.0" encoding="utf-8"?>
<worksheet xmlns="http://schemas.openxmlformats.org/spreadsheetml/2006/main" xmlns:r="http://schemas.openxmlformats.org/officeDocument/2006/relationships">
  <sheetPr>
    <tabColor rgb="FF92D050"/>
  </sheetPr>
  <dimension ref="B1:AC25"/>
  <sheetViews>
    <sheetView workbookViewId="0">
      <pane xSplit="5" ySplit="8" topLeftCell="F9" activePane="bottomRight" state="frozen"/>
      <selection activeCell="R10" sqref="R10"/>
      <selection pane="topRight" activeCell="R10" sqref="R10"/>
      <selection pane="bottomLeft" activeCell="R10" sqref="R10"/>
      <selection pane="bottomRight" activeCell="R10" sqref="R10"/>
    </sheetView>
  </sheetViews>
  <sheetFormatPr defaultRowHeight="12"/>
  <cols>
    <col min="1" max="1" width="1.625" style="420" customWidth="1"/>
    <col min="2" max="2" width="3.125" style="420" customWidth="1"/>
    <col min="3" max="3" width="20.625" style="420" customWidth="1"/>
    <col min="4" max="4" width="5.625" style="420" customWidth="1"/>
    <col min="5" max="5" width="5.875" style="420" customWidth="1"/>
    <col min="6" max="6" width="5.625" style="420" customWidth="1"/>
    <col min="7" max="11" width="5.875" style="420" customWidth="1"/>
    <col min="12" max="12" width="5.125" style="420" customWidth="1"/>
    <col min="13" max="15" width="4.625" style="420" customWidth="1"/>
    <col min="16" max="16" width="5.125" style="420" customWidth="1"/>
    <col min="17" max="17" width="15.625" style="420" customWidth="1"/>
    <col min="18" max="28" width="7.125" style="420" customWidth="1"/>
    <col min="29" max="256" width="9" style="420"/>
    <col min="257" max="257" width="1.625" style="420" customWidth="1"/>
    <col min="258" max="258" width="3.125" style="420" customWidth="1"/>
    <col min="259" max="259" width="20.625" style="420" customWidth="1"/>
    <col min="260" max="260" width="5.625" style="420" customWidth="1"/>
    <col min="261" max="261" width="5.875" style="420" customWidth="1"/>
    <col min="262" max="262" width="5.625" style="420" customWidth="1"/>
    <col min="263" max="267" width="5.875" style="420" customWidth="1"/>
    <col min="268" max="268" width="5.125" style="420" customWidth="1"/>
    <col min="269" max="271" width="4.625" style="420" customWidth="1"/>
    <col min="272" max="272" width="5.125" style="420" customWidth="1"/>
    <col min="273" max="273" width="15.625" style="420" customWidth="1"/>
    <col min="274" max="284" width="7.125" style="420" customWidth="1"/>
    <col min="285" max="512" width="9" style="420"/>
    <col min="513" max="513" width="1.625" style="420" customWidth="1"/>
    <col min="514" max="514" width="3.125" style="420" customWidth="1"/>
    <col min="515" max="515" width="20.625" style="420" customWidth="1"/>
    <col min="516" max="516" width="5.625" style="420" customWidth="1"/>
    <col min="517" max="517" width="5.875" style="420" customWidth="1"/>
    <col min="518" max="518" width="5.625" style="420" customWidth="1"/>
    <col min="519" max="523" width="5.875" style="420" customWidth="1"/>
    <col min="524" max="524" width="5.125" style="420" customWidth="1"/>
    <col min="525" max="527" width="4.625" style="420" customWidth="1"/>
    <col min="528" max="528" width="5.125" style="420" customWidth="1"/>
    <col min="529" max="529" width="15.625" style="420" customWidth="1"/>
    <col min="530" max="540" width="7.125" style="420" customWidth="1"/>
    <col min="541" max="768" width="9" style="420"/>
    <col min="769" max="769" width="1.625" style="420" customWidth="1"/>
    <col min="770" max="770" width="3.125" style="420" customWidth="1"/>
    <col min="771" max="771" width="20.625" style="420" customWidth="1"/>
    <col min="772" max="772" width="5.625" style="420" customWidth="1"/>
    <col min="773" max="773" width="5.875" style="420" customWidth="1"/>
    <col min="774" max="774" width="5.625" style="420" customWidth="1"/>
    <col min="775" max="779" width="5.875" style="420" customWidth="1"/>
    <col min="780" max="780" width="5.125" style="420" customWidth="1"/>
    <col min="781" max="783" width="4.625" style="420" customWidth="1"/>
    <col min="784" max="784" width="5.125" style="420" customWidth="1"/>
    <col min="785" max="785" width="15.625" style="420" customWidth="1"/>
    <col min="786" max="796" width="7.125" style="420" customWidth="1"/>
    <col min="797" max="1024" width="9" style="420"/>
    <col min="1025" max="1025" width="1.625" style="420" customWidth="1"/>
    <col min="1026" max="1026" width="3.125" style="420" customWidth="1"/>
    <col min="1027" max="1027" width="20.625" style="420" customWidth="1"/>
    <col min="1028" max="1028" width="5.625" style="420" customWidth="1"/>
    <col min="1029" max="1029" width="5.875" style="420" customWidth="1"/>
    <col min="1030" max="1030" width="5.625" style="420" customWidth="1"/>
    <col min="1031" max="1035" width="5.875" style="420" customWidth="1"/>
    <col min="1036" max="1036" width="5.125" style="420" customWidth="1"/>
    <col min="1037" max="1039" width="4.625" style="420" customWidth="1"/>
    <col min="1040" max="1040" width="5.125" style="420" customWidth="1"/>
    <col min="1041" max="1041" width="15.625" style="420" customWidth="1"/>
    <col min="1042" max="1052" width="7.125" style="420" customWidth="1"/>
    <col min="1053" max="1280" width="9" style="420"/>
    <col min="1281" max="1281" width="1.625" style="420" customWidth="1"/>
    <col min="1282" max="1282" width="3.125" style="420" customWidth="1"/>
    <col min="1283" max="1283" width="20.625" style="420" customWidth="1"/>
    <col min="1284" max="1284" width="5.625" style="420" customWidth="1"/>
    <col min="1285" max="1285" width="5.875" style="420" customWidth="1"/>
    <col min="1286" max="1286" width="5.625" style="420" customWidth="1"/>
    <col min="1287" max="1291" width="5.875" style="420" customWidth="1"/>
    <col min="1292" max="1292" width="5.125" style="420" customWidth="1"/>
    <col min="1293" max="1295" width="4.625" style="420" customWidth="1"/>
    <col min="1296" max="1296" width="5.125" style="420" customWidth="1"/>
    <col min="1297" max="1297" width="15.625" style="420" customWidth="1"/>
    <col min="1298" max="1308" width="7.125" style="420" customWidth="1"/>
    <col min="1309" max="1536" width="9" style="420"/>
    <col min="1537" max="1537" width="1.625" style="420" customWidth="1"/>
    <col min="1538" max="1538" width="3.125" style="420" customWidth="1"/>
    <col min="1539" max="1539" width="20.625" style="420" customWidth="1"/>
    <col min="1540" max="1540" width="5.625" style="420" customWidth="1"/>
    <col min="1541" max="1541" width="5.875" style="420" customWidth="1"/>
    <col min="1542" max="1542" width="5.625" style="420" customWidth="1"/>
    <col min="1543" max="1547" width="5.875" style="420" customWidth="1"/>
    <col min="1548" max="1548" width="5.125" style="420" customWidth="1"/>
    <col min="1549" max="1551" width="4.625" style="420" customWidth="1"/>
    <col min="1552" max="1552" width="5.125" style="420" customWidth="1"/>
    <col min="1553" max="1553" width="15.625" style="420" customWidth="1"/>
    <col min="1554" max="1564" width="7.125" style="420" customWidth="1"/>
    <col min="1565" max="1792" width="9" style="420"/>
    <col min="1793" max="1793" width="1.625" style="420" customWidth="1"/>
    <col min="1794" max="1794" width="3.125" style="420" customWidth="1"/>
    <col min="1795" max="1795" width="20.625" style="420" customWidth="1"/>
    <col min="1796" max="1796" width="5.625" style="420" customWidth="1"/>
    <col min="1797" max="1797" width="5.875" style="420" customWidth="1"/>
    <col min="1798" max="1798" width="5.625" style="420" customWidth="1"/>
    <col min="1799" max="1803" width="5.875" style="420" customWidth="1"/>
    <col min="1804" max="1804" width="5.125" style="420" customWidth="1"/>
    <col min="1805" max="1807" width="4.625" style="420" customWidth="1"/>
    <col min="1808" max="1808" width="5.125" style="420" customWidth="1"/>
    <col min="1809" max="1809" width="15.625" style="420" customWidth="1"/>
    <col min="1810" max="1820" width="7.125" style="420" customWidth="1"/>
    <col min="1821" max="2048" width="9" style="420"/>
    <col min="2049" max="2049" width="1.625" style="420" customWidth="1"/>
    <col min="2050" max="2050" width="3.125" style="420" customWidth="1"/>
    <col min="2051" max="2051" width="20.625" style="420" customWidth="1"/>
    <col min="2052" max="2052" width="5.625" style="420" customWidth="1"/>
    <col min="2053" max="2053" width="5.875" style="420" customWidth="1"/>
    <col min="2054" max="2054" width="5.625" style="420" customWidth="1"/>
    <col min="2055" max="2059" width="5.875" style="420" customWidth="1"/>
    <col min="2060" max="2060" width="5.125" style="420" customWidth="1"/>
    <col min="2061" max="2063" width="4.625" style="420" customWidth="1"/>
    <col min="2064" max="2064" width="5.125" style="420" customWidth="1"/>
    <col min="2065" max="2065" width="15.625" style="420" customWidth="1"/>
    <col min="2066" max="2076" width="7.125" style="420" customWidth="1"/>
    <col min="2077" max="2304" width="9" style="420"/>
    <col min="2305" max="2305" width="1.625" style="420" customWidth="1"/>
    <col min="2306" max="2306" width="3.125" style="420" customWidth="1"/>
    <col min="2307" max="2307" width="20.625" style="420" customWidth="1"/>
    <col min="2308" max="2308" width="5.625" style="420" customWidth="1"/>
    <col min="2309" max="2309" width="5.875" style="420" customWidth="1"/>
    <col min="2310" max="2310" width="5.625" style="420" customWidth="1"/>
    <col min="2311" max="2315" width="5.875" style="420" customWidth="1"/>
    <col min="2316" max="2316" width="5.125" style="420" customWidth="1"/>
    <col min="2317" max="2319" width="4.625" style="420" customWidth="1"/>
    <col min="2320" max="2320" width="5.125" style="420" customWidth="1"/>
    <col min="2321" max="2321" width="15.625" style="420" customWidth="1"/>
    <col min="2322" max="2332" width="7.125" style="420" customWidth="1"/>
    <col min="2333" max="2560" width="9" style="420"/>
    <col min="2561" max="2561" width="1.625" style="420" customWidth="1"/>
    <col min="2562" max="2562" width="3.125" style="420" customWidth="1"/>
    <col min="2563" max="2563" width="20.625" style="420" customWidth="1"/>
    <col min="2564" max="2564" width="5.625" style="420" customWidth="1"/>
    <col min="2565" max="2565" width="5.875" style="420" customWidth="1"/>
    <col min="2566" max="2566" width="5.625" style="420" customWidth="1"/>
    <col min="2567" max="2571" width="5.875" style="420" customWidth="1"/>
    <col min="2572" max="2572" width="5.125" style="420" customWidth="1"/>
    <col min="2573" max="2575" width="4.625" style="420" customWidth="1"/>
    <col min="2576" max="2576" width="5.125" style="420" customWidth="1"/>
    <col min="2577" max="2577" width="15.625" style="420" customWidth="1"/>
    <col min="2578" max="2588" width="7.125" style="420" customWidth="1"/>
    <col min="2589" max="2816" width="9" style="420"/>
    <col min="2817" max="2817" width="1.625" style="420" customWidth="1"/>
    <col min="2818" max="2818" width="3.125" style="420" customWidth="1"/>
    <col min="2819" max="2819" width="20.625" style="420" customWidth="1"/>
    <col min="2820" max="2820" width="5.625" style="420" customWidth="1"/>
    <col min="2821" max="2821" width="5.875" style="420" customWidth="1"/>
    <col min="2822" max="2822" width="5.625" style="420" customWidth="1"/>
    <col min="2823" max="2827" width="5.875" style="420" customWidth="1"/>
    <col min="2828" max="2828" width="5.125" style="420" customWidth="1"/>
    <col min="2829" max="2831" width="4.625" style="420" customWidth="1"/>
    <col min="2832" max="2832" width="5.125" style="420" customWidth="1"/>
    <col min="2833" max="2833" width="15.625" style="420" customWidth="1"/>
    <col min="2834" max="2844" width="7.125" style="420" customWidth="1"/>
    <col min="2845" max="3072" width="9" style="420"/>
    <col min="3073" max="3073" width="1.625" style="420" customWidth="1"/>
    <col min="3074" max="3074" width="3.125" style="420" customWidth="1"/>
    <col min="3075" max="3075" width="20.625" style="420" customWidth="1"/>
    <col min="3076" max="3076" width="5.625" style="420" customWidth="1"/>
    <col min="3077" max="3077" width="5.875" style="420" customWidth="1"/>
    <col min="3078" max="3078" width="5.625" style="420" customWidth="1"/>
    <col min="3079" max="3083" width="5.875" style="420" customWidth="1"/>
    <col min="3084" max="3084" width="5.125" style="420" customWidth="1"/>
    <col min="3085" max="3087" width="4.625" style="420" customWidth="1"/>
    <col min="3088" max="3088" width="5.125" style="420" customWidth="1"/>
    <col min="3089" max="3089" width="15.625" style="420" customWidth="1"/>
    <col min="3090" max="3100" width="7.125" style="420" customWidth="1"/>
    <col min="3101" max="3328" width="9" style="420"/>
    <col min="3329" max="3329" width="1.625" style="420" customWidth="1"/>
    <col min="3330" max="3330" width="3.125" style="420" customWidth="1"/>
    <col min="3331" max="3331" width="20.625" style="420" customWidth="1"/>
    <col min="3332" max="3332" width="5.625" style="420" customWidth="1"/>
    <col min="3333" max="3333" width="5.875" style="420" customWidth="1"/>
    <col min="3334" max="3334" width="5.625" style="420" customWidth="1"/>
    <col min="3335" max="3339" width="5.875" style="420" customWidth="1"/>
    <col min="3340" max="3340" width="5.125" style="420" customWidth="1"/>
    <col min="3341" max="3343" width="4.625" style="420" customWidth="1"/>
    <col min="3344" max="3344" width="5.125" style="420" customWidth="1"/>
    <col min="3345" max="3345" width="15.625" style="420" customWidth="1"/>
    <col min="3346" max="3356" width="7.125" style="420" customWidth="1"/>
    <col min="3357" max="3584" width="9" style="420"/>
    <col min="3585" max="3585" width="1.625" style="420" customWidth="1"/>
    <col min="3586" max="3586" width="3.125" style="420" customWidth="1"/>
    <col min="3587" max="3587" width="20.625" style="420" customWidth="1"/>
    <col min="3588" max="3588" width="5.625" style="420" customWidth="1"/>
    <col min="3589" max="3589" width="5.875" style="420" customWidth="1"/>
    <col min="3590" max="3590" width="5.625" style="420" customWidth="1"/>
    <col min="3591" max="3595" width="5.875" style="420" customWidth="1"/>
    <col min="3596" max="3596" width="5.125" style="420" customWidth="1"/>
    <col min="3597" max="3599" width="4.625" style="420" customWidth="1"/>
    <col min="3600" max="3600" width="5.125" style="420" customWidth="1"/>
    <col min="3601" max="3601" width="15.625" style="420" customWidth="1"/>
    <col min="3602" max="3612" width="7.125" style="420" customWidth="1"/>
    <col min="3613" max="3840" width="9" style="420"/>
    <col min="3841" max="3841" width="1.625" style="420" customWidth="1"/>
    <col min="3842" max="3842" width="3.125" style="420" customWidth="1"/>
    <col min="3843" max="3843" width="20.625" style="420" customWidth="1"/>
    <col min="3844" max="3844" width="5.625" style="420" customWidth="1"/>
    <col min="3845" max="3845" width="5.875" style="420" customWidth="1"/>
    <col min="3846" max="3846" width="5.625" style="420" customWidth="1"/>
    <col min="3847" max="3851" width="5.875" style="420" customWidth="1"/>
    <col min="3852" max="3852" width="5.125" style="420" customWidth="1"/>
    <col min="3853" max="3855" width="4.625" style="420" customWidth="1"/>
    <col min="3856" max="3856" width="5.125" style="420" customWidth="1"/>
    <col min="3857" max="3857" width="15.625" style="420" customWidth="1"/>
    <col min="3858" max="3868" width="7.125" style="420" customWidth="1"/>
    <col min="3869" max="4096" width="9" style="420"/>
    <col min="4097" max="4097" width="1.625" style="420" customWidth="1"/>
    <col min="4098" max="4098" width="3.125" style="420" customWidth="1"/>
    <col min="4099" max="4099" width="20.625" style="420" customWidth="1"/>
    <col min="4100" max="4100" width="5.625" style="420" customWidth="1"/>
    <col min="4101" max="4101" width="5.875" style="420" customWidth="1"/>
    <col min="4102" max="4102" width="5.625" style="420" customWidth="1"/>
    <col min="4103" max="4107" width="5.875" style="420" customWidth="1"/>
    <col min="4108" max="4108" width="5.125" style="420" customWidth="1"/>
    <col min="4109" max="4111" width="4.625" style="420" customWidth="1"/>
    <col min="4112" max="4112" width="5.125" style="420" customWidth="1"/>
    <col min="4113" max="4113" width="15.625" style="420" customWidth="1"/>
    <col min="4114" max="4124" width="7.125" style="420" customWidth="1"/>
    <col min="4125" max="4352" width="9" style="420"/>
    <col min="4353" max="4353" width="1.625" style="420" customWidth="1"/>
    <col min="4354" max="4354" width="3.125" style="420" customWidth="1"/>
    <col min="4355" max="4355" width="20.625" style="420" customWidth="1"/>
    <col min="4356" max="4356" width="5.625" style="420" customWidth="1"/>
    <col min="4357" max="4357" width="5.875" style="420" customWidth="1"/>
    <col min="4358" max="4358" width="5.625" style="420" customWidth="1"/>
    <col min="4359" max="4363" width="5.875" style="420" customWidth="1"/>
    <col min="4364" max="4364" width="5.125" style="420" customWidth="1"/>
    <col min="4365" max="4367" width="4.625" style="420" customWidth="1"/>
    <col min="4368" max="4368" width="5.125" style="420" customWidth="1"/>
    <col min="4369" max="4369" width="15.625" style="420" customWidth="1"/>
    <col min="4370" max="4380" width="7.125" style="420" customWidth="1"/>
    <col min="4381" max="4608" width="9" style="420"/>
    <col min="4609" max="4609" width="1.625" style="420" customWidth="1"/>
    <col min="4610" max="4610" width="3.125" style="420" customWidth="1"/>
    <col min="4611" max="4611" width="20.625" style="420" customWidth="1"/>
    <col min="4612" max="4612" width="5.625" style="420" customWidth="1"/>
    <col min="4613" max="4613" width="5.875" style="420" customWidth="1"/>
    <col min="4614" max="4614" width="5.625" style="420" customWidth="1"/>
    <col min="4615" max="4619" width="5.875" style="420" customWidth="1"/>
    <col min="4620" max="4620" width="5.125" style="420" customWidth="1"/>
    <col min="4621" max="4623" width="4.625" style="420" customWidth="1"/>
    <col min="4624" max="4624" width="5.125" style="420" customWidth="1"/>
    <col min="4625" max="4625" width="15.625" style="420" customWidth="1"/>
    <col min="4626" max="4636" width="7.125" style="420" customWidth="1"/>
    <col min="4637" max="4864" width="9" style="420"/>
    <col min="4865" max="4865" width="1.625" style="420" customWidth="1"/>
    <col min="4866" max="4866" width="3.125" style="420" customWidth="1"/>
    <col min="4867" max="4867" width="20.625" style="420" customWidth="1"/>
    <col min="4868" max="4868" width="5.625" style="420" customWidth="1"/>
    <col min="4869" max="4869" width="5.875" style="420" customWidth="1"/>
    <col min="4870" max="4870" width="5.625" style="420" customWidth="1"/>
    <col min="4871" max="4875" width="5.875" style="420" customWidth="1"/>
    <col min="4876" max="4876" width="5.125" style="420" customWidth="1"/>
    <col min="4877" max="4879" width="4.625" style="420" customWidth="1"/>
    <col min="4880" max="4880" width="5.125" style="420" customWidth="1"/>
    <col min="4881" max="4881" width="15.625" style="420" customWidth="1"/>
    <col min="4882" max="4892" width="7.125" style="420" customWidth="1"/>
    <col min="4893" max="5120" width="9" style="420"/>
    <col min="5121" max="5121" width="1.625" style="420" customWidth="1"/>
    <col min="5122" max="5122" width="3.125" style="420" customWidth="1"/>
    <col min="5123" max="5123" width="20.625" style="420" customWidth="1"/>
    <col min="5124" max="5124" width="5.625" style="420" customWidth="1"/>
    <col min="5125" max="5125" width="5.875" style="420" customWidth="1"/>
    <col min="5126" max="5126" width="5.625" style="420" customWidth="1"/>
    <col min="5127" max="5131" width="5.875" style="420" customWidth="1"/>
    <col min="5132" max="5132" width="5.125" style="420" customWidth="1"/>
    <col min="5133" max="5135" width="4.625" style="420" customWidth="1"/>
    <col min="5136" max="5136" width="5.125" style="420" customWidth="1"/>
    <col min="5137" max="5137" width="15.625" style="420" customWidth="1"/>
    <col min="5138" max="5148" width="7.125" style="420" customWidth="1"/>
    <col min="5149" max="5376" width="9" style="420"/>
    <col min="5377" max="5377" width="1.625" style="420" customWidth="1"/>
    <col min="5378" max="5378" width="3.125" style="420" customWidth="1"/>
    <col min="5379" max="5379" width="20.625" style="420" customWidth="1"/>
    <col min="5380" max="5380" width="5.625" style="420" customWidth="1"/>
    <col min="5381" max="5381" width="5.875" style="420" customWidth="1"/>
    <col min="5382" max="5382" width="5.625" style="420" customWidth="1"/>
    <col min="5383" max="5387" width="5.875" style="420" customWidth="1"/>
    <col min="5388" max="5388" width="5.125" style="420" customWidth="1"/>
    <col min="5389" max="5391" width="4.625" style="420" customWidth="1"/>
    <col min="5392" max="5392" width="5.125" style="420" customWidth="1"/>
    <col min="5393" max="5393" width="15.625" style="420" customWidth="1"/>
    <col min="5394" max="5404" width="7.125" style="420" customWidth="1"/>
    <col min="5405" max="5632" width="9" style="420"/>
    <col min="5633" max="5633" width="1.625" style="420" customWidth="1"/>
    <col min="5634" max="5634" width="3.125" style="420" customWidth="1"/>
    <col min="5635" max="5635" width="20.625" style="420" customWidth="1"/>
    <col min="5636" max="5636" width="5.625" style="420" customWidth="1"/>
    <col min="5637" max="5637" width="5.875" style="420" customWidth="1"/>
    <col min="5638" max="5638" width="5.625" style="420" customWidth="1"/>
    <col min="5639" max="5643" width="5.875" style="420" customWidth="1"/>
    <col min="5644" max="5644" width="5.125" style="420" customWidth="1"/>
    <col min="5645" max="5647" width="4.625" style="420" customWidth="1"/>
    <col min="5648" max="5648" width="5.125" style="420" customWidth="1"/>
    <col min="5649" max="5649" width="15.625" style="420" customWidth="1"/>
    <col min="5650" max="5660" width="7.125" style="420" customWidth="1"/>
    <col min="5661" max="5888" width="9" style="420"/>
    <col min="5889" max="5889" width="1.625" style="420" customWidth="1"/>
    <col min="5890" max="5890" width="3.125" style="420" customWidth="1"/>
    <col min="5891" max="5891" width="20.625" style="420" customWidth="1"/>
    <col min="5892" max="5892" width="5.625" style="420" customWidth="1"/>
    <col min="5893" max="5893" width="5.875" style="420" customWidth="1"/>
    <col min="5894" max="5894" width="5.625" style="420" customWidth="1"/>
    <col min="5895" max="5899" width="5.875" style="420" customWidth="1"/>
    <col min="5900" max="5900" width="5.125" style="420" customWidth="1"/>
    <col min="5901" max="5903" width="4.625" style="420" customWidth="1"/>
    <col min="5904" max="5904" width="5.125" style="420" customWidth="1"/>
    <col min="5905" max="5905" width="15.625" style="420" customWidth="1"/>
    <col min="5906" max="5916" width="7.125" style="420" customWidth="1"/>
    <col min="5917" max="6144" width="9" style="420"/>
    <col min="6145" max="6145" width="1.625" style="420" customWidth="1"/>
    <col min="6146" max="6146" width="3.125" style="420" customWidth="1"/>
    <col min="6147" max="6147" width="20.625" style="420" customWidth="1"/>
    <col min="6148" max="6148" width="5.625" style="420" customWidth="1"/>
    <col min="6149" max="6149" width="5.875" style="420" customWidth="1"/>
    <col min="6150" max="6150" width="5.625" style="420" customWidth="1"/>
    <col min="6151" max="6155" width="5.875" style="420" customWidth="1"/>
    <col min="6156" max="6156" width="5.125" style="420" customWidth="1"/>
    <col min="6157" max="6159" width="4.625" style="420" customWidth="1"/>
    <col min="6160" max="6160" width="5.125" style="420" customWidth="1"/>
    <col min="6161" max="6161" width="15.625" style="420" customWidth="1"/>
    <col min="6162" max="6172" width="7.125" style="420" customWidth="1"/>
    <col min="6173" max="6400" width="9" style="420"/>
    <col min="6401" max="6401" width="1.625" style="420" customWidth="1"/>
    <col min="6402" max="6402" width="3.125" style="420" customWidth="1"/>
    <col min="6403" max="6403" width="20.625" style="420" customWidth="1"/>
    <col min="6404" max="6404" width="5.625" style="420" customWidth="1"/>
    <col min="6405" max="6405" width="5.875" style="420" customWidth="1"/>
    <col min="6406" max="6406" width="5.625" style="420" customWidth="1"/>
    <col min="6407" max="6411" width="5.875" style="420" customWidth="1"/>
    <col min="6412" max="6412" width="5.125" style="420" customWidth="1"/>
    <col min="6413" max="6415" width="4.625" style="420" customWidth="1"/>
    <col min="6416" max="6416" width="5.125" style="420" customWidth="1"/>
    <col min="6417" max="6417" width="15.625" style="420" customWidth="1"/>
    <col min="6418" max="6428" width="7.125" style="420" customWidth="1"/>
    <col min="6429" max="6656" width="9" style="420"/>
    <col min="6657" max="6657" width="1.625" style="420" customWidth="1"/>
    <col min="6658" max="6658" width="3.125" style="420" customWidth="1"/>
    <col min="6659" max="6659" width="20.625" style="420" customWidth="1"/>
    <col min="6660" max="6660" width="5.625" style="420" customWidth="1"/>
    <col min="6661" max="6661" width="5.875" style="420" customWidth="1"/>
    <col min="6662" max="6662" width="5.625" style="420" customWidth="1"/>
    <col min="6663" max="6667" width="5.875" style="420" customWidth="1"/>
    <col min="6668" max="6668" width="5.125" style="420" customWidth="1"/>
    <col min="6669" max="6671" width="4.625" style="420" customWidth="1"/>
    <col min="6672" max="6672" width="5.125" style="420" customWidth="1"/>
    <col min="6673" max="6673" width="15.625" style="420" customWidth="1"/>
    <col min="6674" max="6684" width="7.125" style="420" customWidth="1"/>
    <col min="6685" max="6912" width="9" style="420"/>
    <col min="6913" max="6913" width="1.625" style="420" customWidth="1"/>
    <col min="6914" max="6914" width="3.125" style="420" customWidth="1"/>
    <col min="6915" max="6915" width="20.625" style="420" customWidth="1"/>
    <col min="6916" max="6916" width="5.625" style="420" customWidth="1"/>
    <col min="6917" max="6917" width="5.875" style="420" customWidth="1"/>
    <col min="6918" max="6918" width="5.625" style="420" customWidth="1"/>
    <col min="6919" max="6923" width="5.875" style="420" customWidth="1"/>
    <col min="6924" max="6924" width="5.125" style="420" customWidth="1"/>
    <col min="6925" max="6927" width="4.625" style="420" customWidth="1"/>
    <col min="6928" max="6928" width="5.125" style="420" customWidth="1"/>
    <col min="6929" max="6929" width="15.625" style="420" customWidth="1"/>
    <col min="6930" max="6940" width="7.125" style="420" customWidth="1"/>
    <col min="6941" max="7168" width="9" style="420"/>
    <col min="7169" max="7169" width="1.625" style="420" customWidth="1"/>
    <col min="7170" max="7170" width="3.125" style="420" customWidth="1"/>
    <col min="7171" max="7171" width="20.625" style="420" customWidth="1"/>
    <col min="7172" max="7172" width="5.625" style="420" customWidth="1"/>
    <col min="7173" max="7173" width="5.875" style="420" customWidth="1"/>
    <col min="7174" max="7174" width="5.625" style="420" customWidth="1"/>
    <col min="7175" max="7179" width="5.875" style="420" customWidth="1"/>
    <col min="7180" max="7180" width="5.125" style="420" customWidth="1"/>
    <col min="7181" max="7183" width="4.625" style="420" customWidth="1"/>
    <col min="7184" max="7184" width="5.125" style="420" customWidth="1"/>
    <col min="7185" max="7185" width="15.625" style="420" customWidth="1"/>
    <col min="7186" max="7196" width="7.125" style="420" customWidth="1"/>
    <col min="7197" max="7424" width="9" style="420"/>
    <col min="7425" max="7425" width="1.625" style="420" customWidth="1"/>
    <col min="7426" max="7426" width="3.125" style="420" customWidth="1"/>
    <col min="7427" max="7427" width="20.625" style="420" customWidth="1"/>
    <col min="7428" max="7428" width="5.625" style="420" customWidth="1"/>
    <col min="7429" max="7429" width="5.875" style="420" customWidth="1"/>
    <col min="7430" max="7430" width="5.625" style="420" customWidth="1"/>
    <col min="7431" max="7435" width="5.875" style="420" customWidth="1"/>
    <col min="7436" max="7436" width="5.125" style="420" customWidth="1"/>
    <col min="7437" max="7439" width="4.625" style="420" customWidth="1"/>
    <col min="7440" max="7440" width="5.125" style="420" customWidth="1"/>
    <col min="7441" max="7441" width="15.625" style="420" customWidth="1"/>
    <col min="7442" max="7452" width="7.125" style="420" customWidth="1"/>
    <col min="7453" max="7680" width="9" style="420"/>
    <col min="7681" max="7681" width="1.625" style="420" customWidth="1"/>
    <col min="7682" max="7682" width="3.125" style="420" customWidth="1"/>
    <col min="7683" max="7683" width="20.625" style="420" customWidth="1"/>
    <col min="7684" max="7684" width="5.625" style="420" customWidth="1"/>
    <col min="7685" max="7685" width="5.875" style="420" customWidth="1"/>
    <col min="7686" max="7686" width="5.625" style="420" customWidth="1"/>
    <col min="7687" max="7691" width="5.875" style="420" customWidth="1"/>
    <col min="7692" max="7692" width="5.125" style="420" customWidth="1"/>
    <col min="7693" max="7695" width="4.625" style="420" customWidth="1"/>
    <col min="7696" max="7696" width="5.125" style="420" customWidth="1"/>
    <col min="7697" max="7697" width="15.625" style="420" customWidth="1"/>
    <col min="7698" max="7708" width="7.125" style="420" customWidth="1"/>
    <col min="7709" max="7936" width="9" style="420"/>
    <col min="7937" max="7937" width="1.625" style="420" customWidth="1"/>
    <col min="7938" max="7938" width="3.125" style="420" customWidth="1"/>
    <col min="7939" max="7939" width="20.625" style="420" customWidth="1"/>
    <col min="7940" max="7940" width="5.625" style="420" customWidth="1"/>
    <col min="7941" max="7941" width="5.875" style="420" customWidth="1"/>
    <col min="7942" max="7942" width="5.625" style="420" customWidth="1"/>
    <col min="7943" max="7947" width="5.875" style="420" customWidth="1"/>
    <col min="7948" max="7948" width="5.125" style="420" customWidth="1"/>
    <col min="7949" max="7951" width="4.625" style="420" customWidth="1"/>
    <col min="7952" max="7952" width="5.125" style="420" customWidth="1"/>
    <col min="7953" max="7953" width="15.625" style="420" customWidth="1"/>
    <col min="7954" max="7964" width="7.125" style="420" customWidth="1"/>
    <col min="7965" max="8192" width="9" style="420"/>
    <col min="8193" max="8193" width="1.625" style="420" customWidth="1"/>
    <col min="8194" max="8194" width="3.125" style="420" customWidth="1"/>
    <col min="8195" max="8195" width="20.625" style="420" customWidth="1"/>
    <col min="8196" max="8196" width="5.625" style="420" customWidth="1"/>
    <col min="8197" max="8197" width="5.875" style="420" customWidth="1"/>
    <col min="8198" max="8198" width="5.625" style="420" customWidth="1"/>
    <col min="8199" max="8203" width="5.875" style="420" customWidth="1"/>
    <col min="8204" max="8204" width="5.125" style="420" customWidth="1"/>
    <col min="8205" max="8207" width="4.625" style="420" customWidth="1"/>
    <col min="8208" max="8208" width="5.125" style="420" customWidth="1"/>
    <col min="8209" max="8209" width="15.625" style="420" customWidth="1"/>
    <col min="8210" max="8220" width="7.125" style="420" customWidth="1"/>
    <col min="8221" max="8448" width="9" style="420"/>
    <col min="8449" max="8449" width="1.625" style="420" customWidth="1"/>
    <col min="8450" max="8450" width="3.125" style="420" customWidth="1"/>
    <col min="8451" max="8451" width="20.625" style="420" customWidth="1"/>
    <col min="8452" max="8452" width="5.625" style="420" customWidth="1"/>
    <col min="8453" max="8453" width="5.875" style="420" customWidth="1"/>
    <col min="8454" max="8454" width="5.625" style="420" customWidth="1"/>
    <col min="8455" max="8459" width="5.875" style="420" customWidth="1"/>
    <col min="8460" max="8460" width="5.125" style="420" customWidth="1"/>
    <col min="8461" max="8463" width="4.625" style="420" customWidth="1"/>
    <col min="8464" max="8464" width="5.125" style="420" customWidth="1"/>
    <col min="8465" max="8465" width="15.625" style="420" customWidth="1"/>
    <col min="8466" max="8476" width="7.125" style="420" customWidth="1"/>
    <col min="8477" max="8704" width="9" style="420"/>
    <col min="8705" max="8705" width="1.625" style="420" customWidth="1"/>
    <col min="8706" max="8706" width="3.125" style="420" customWidth="1"/>
    <col min="8707" max="8707" width="20.625" style="420" customWidth="1"/>
    <col min="8708" max="8708" width="5.625" style="420" customWidth="1"/>
    <col min="8709" max="8709" width="5.875" style="420" customWidth="1"/>
    <col min="8710" max="8710" width="5.625" style="420" customWidth="1"/>
    <col min="8711" max="8715" width="5.875" style="420" customWidth="1"/>
    <col min="8716" max="8716" width="5.125" style="420" customWidth="1"/>
    <col min="8717" max="8719" width="4.625" style="420" customWidth="1"/>
    <col min="8720" max="8720" width="5.125" style="420" customWidth="1"/>
    <col min="8721" max="8721" width="15.625" style="420" customWidth="1"/>
    <col min="8722" max="8732" width="7.125" style="420" customWidth="1"/>
    <col min="8733" max="8960" width="9" style="420"/>
    <col min="8961" max="8961" width="1.625" style="420" customWidth="1"/>
    <col min="8962" max="8962" width="3.125" style="420" customWidth="1"/>
    <col min="8963" max="8963" width="20.625" style="420" customWidth="1"/>
    <col min="8964" max="8964" width="5.625" style="420" customWidth="1"/>
    <col min="8965" max="8965" width="5.875" style="420" customWidth="1"/>
    <col min="8966" max="8966" width="5.625" style="420" customWidth="1"/>
    <col min="8967" max="8971" width="5.875" style="420" customWidth="1"/>
    <col min="8972" max="8972" width="5.125" style="420" customWidth="1"/>
    <col min="8973" max="8975" width="4.625" style="420" customWidth="1"/>
    <col min="8976" max="8976" width="5.125" style="420" customWidth="1"/>
    <col min="8977" max="8977" width="15.625" style="420" customWidth="1"/>
    <col min="8978" max="8988" width="7.125" style="420" customWidth="1"/>
    <col min="8989" max="9216" width="9" style="420"/>
    <col min="9217" max="9217" width="1.625" style="420" customWidth="1"/>
    <col min="9218" max="9218" width="3.125" style="420" customWidth="1"/>
    <col min="9219" max="9219" width="20.625" style="420" customWidth="1"/>
    <col min="9220" max="9220" width="5.625" style="420" customWidth="1"/>
    <col min="9221" max="9221" width="5.875" style="420" customWidth="1"/>
    <col min="9222" max="9222" width="5.625" style="420" customWidth="1"/>
    <col min="9223" max="9227" width="5.875" style="420" customWidth="1"/>
    <col min="9228" max="9228" width="5.125" style="420" customWidth="1"/>
    <col min="9229" max="9231" width="4.625" style="420" customWidth="1"/>
    <col min="9232" max="9232" width="5.125" style="420" customWidth="1"/>
    <col min="9233" max="9233" width="15.625" style="420" customWidth="1"/>
    <col min="9234" max="9244" width="7.125" style="420" customWidth="1"/>
    <col min="9245" max="9472" width="9" style="420"/>
    <col min="9473" max="9473" width="1.625" style="420" customWidth="1"/>
    <col min="9474" max="9474" width="3.125" style="420" customWidth="1"/>
    <col min="9475" max="9475" width="20.625" style="420" customWidth="1"/>
    <col min="9476" max="9476" width="5.625" style="420" customWidth="1"/>
    <col min="9477" max="9477" width="5.875" style="420" customWidth="1"/>
    <col min="9478" max="9478" width="5.625" style="420" customWidth="1"/>
    <col min="9479" max="9483" width="5.875" style="420" customWidth="1"/>
    <col min="9484" max="9484" width="5.125" style="420" customWidth="1"/>
    <col min="9485" max="9487" width="4.625" style="420" customWidth="1"/>
    <col min="9488" max="9488" width="5.125" style="420" customWidth="1"/>
    <col min="9489" max="9489" width="15.625" style="420" customWidth="1"/>
    <col min="9490" max="9500" width="7.125" style="420" customWidth="1"/>
    <col min="9501" max="9728" width="9" style="420"/>
    <col min="9729" max="9729" width="1.625" style="420" customWidth="1"/>
    <col min="9730" max="9730" width="3.125" style="420" customWidth="1"/>
    <col min="9731" max="9731" width="20.625" style="420" customWidth="1"/>
    <col min="9732" max="9732" width="5.625" style="420" customWidth="1"/>
    <col min="9733" max="9733" width="5.875" style="420" customWidth="1"/>
    <col min="9734" max="9734" width="5.625" style="420" customWidth="1"/>
    <col min="9735" max="9739" width="5.875" style="420" customWidth="1"/>
    <col min="9740" max="9740" width="5.125" style="420" customWidth="1"/>
    <col min="9741" max="9743" width="4.625" style="420" customWidth="1"/>
    <col min="9744" max="9744" width="5.125" style="420" customWidth="1"/>
    <col min="9745" max="9745" width="15.625" style="420" customWidth="1"/>
    <col min="9746" max="9756" width="7.125" style="420" customWidth="1"/>
    <col min="9757" max="9984" width="9" style="420"/>
    <col min="9985" max="9985" width="1.625" style="420" customWidth="1"/>
    <col min="9986" max="9986" width="3.125" style="420" customWidth="1"/>
    <col min="9987" max="9987" width="20.625" style="420" customWidth="1"/>
    <col min="9988" max="9988" width="5.625" style="420" customWidth="1"/>
    <col min="9989" max="9989" width="5.875" style="420" customWidth="1"/>
    <col min="9990" max="9990" width="5.625" style="420" customWidth="1"/>
    <col min="9991" max="9995" width="5.875" style="420" customWidth="1"/>
    <col min="9996" max="9996" width="5.125" style="420" customWidth="1"/>
    <col min="9997" max="9999" width="4.625" style="420" customWidth="1"/>
    <col min="10000" max="10000" width="5.125" style="420" customWidth="1"/>
    <col min="10001" max="10001" width="15.625" style="420" customWidth="1"/>
    <col min="10002" max="10012" width="7.125" style="420" customWidth="1"/>
    <col min="10013" max="10240" width="9" style="420"/>
    <col min="10241" max="10241" width="1.625" style="420" customWidth="1"/>
    <col min="10242" max="10242" width="3.125" style="420" customWidth="1"/>
    <col min="10243" max="10243" width="20.625" style="420" customWidth="1"/>
    <col min="10244" max="10244" width="5.625" style="420" customWidth="1"/>
    <col min="10245" max="10245" width="5.875" style="420" customWidth="1"/>
    <col min="10246" max="10246" width="5.625" style="420" customWidth="1"/>
    <col min="10247" max="10251" width="5.875" style="420" customWidth="1"/>
    <col min="10252" max="10252" width="5.125" style="420" customWidth="1"/>
    <col min="10253" max="10255" width="4.625" style="420" customWidth="1"/>
    <col min="10256" max="10256" width="5.125" style="420" customWidth="1"/>
    <col min="10257" max="10257" width="15.625" style="420" customWidth="1"/>
    <col min="10258" max="10268" width="7.125" style="420" customWidth="1"/>
    <col min="10269" max="10496" width="9" style="420"/>
    <col min="10497" max="10497" width="1.625" style="420" customWidth="1"/>
    <col min="10498" max="10498" width="3.125" style="420" customWidth="1"/>
    <col min="10499" max="10499" width="20.625" style="420" customWidth="1"/>
    <col min="10500" max="10500" width="5.625" style="420" customWidth="1"/>
    <col min="10501" max="10501" width="5.875" style="420" customWidth="1"/>
    <col min="10502" max="10502" width="5.625" style="420" customWidth="1"/>
    <col min="10503" max="10507" width="5.875" style="420" customWidth="1"/>
    <col min="10508" max="10508" width="5.125" style="420" customWidth="1"/>
    <col min="10509" max="10511" width="4.625" style="420" customWidth="1"/>
    <col min="10512" max="10512" width="5.125" style="420" customWidth="1"/>
    <col min="10513" max="10513" width="15.625" style="420" customWidth="1"/>
    <col min="10514" max="10524" width="7.125" style="420" customWidth="1"/>
    <col min="10525" max="10752" width="9" style="420"/>
    <col min="10753" max="10753" width="1.625" style="420" customWidth="1"/>
    <col min="10754" max="10754" width="3.125" style="420" customWidth="1"/>
    <col min="10755" max="10755" width="20.625" style="420" customWidth="1"/>
    <col min="10756" max="10756" width="5.625" style="420" customWidth="1"/>
    <col min="10757" max="10757" width="5.875" style="420" customWidth="1"/>
    <col min="10758" max="10758" width="5.625" style="420" customWidth="1"/>
    <col min="10759" max="10763" width="5.875" style="420" customWidth="1"/>
    <col min="10764" max="10764" width="5.125" style="420" customWidth="1"/>
    <col min="10765" max="10767" width="4.625" style="420" customWidth="1"/>
    <col min="10768" max="10768" width="5.125" style="420" customWidth="1"/>
    <col min="10769" max="10769" width="15.625" style="420" customWidth="1"/>
    <col min="10770" max="10780" width="7.125" style="420" customWidth="1"/>
    <col min="10781" max="11008" width="9" style="420"/>
    <col min="11009" max="11009" width="1.625" style="420" customWidth="1"/>
    <col min="11010" max="11010" width="3.125" style="420" customWidth="1"/>
    <col min="11011" max="11011" width="20.625" style="420" customWidth="1"/>
    <col min="11012" max="11012" width="5.625" style="420" customWidth="1"/>
    <col min="11013" max="11013" width="5.875" style="420" customWidth="1"/>
    <col min="11014" max="11014" width="5.625" style="420" customWidth="1"/>
    <col min="11015" max="11019" width="5.875" style="420" customWidth="1"/>
    <col min="11020" max="11020" width="5.125" style="420" customWidth="1"/>
    <col min="11021" max="11023" width="4.625" style="420" customWidth="1"/>
    <col min="11024" max="11024" width="5.125" style="420" customWidth="1"/>
    <col min="11025" max="11025" width="15.625" style="420" customWidth="1"/>
    <col min="11026" max="11036" width="7.125" style="420" customWidth="1"/>
    <col min="11037" max="11264" width="9" style="420"/>
    <col min="11265" max="11265" width="1.625" style="420" customWidth="1"/>
    <col min="11266" max="11266" width="3.125" style="420" customWidth="1"/>
    <col min="11267" max="11267" width="20.625" style="420" customWidth="1"/>
    <col min="11268" max="11268" width="5.625" style="420" customWidth="1"/>
    <col min="11269" max="11269" width="5.875" style="420" customWidth="1"/>
    <col min="11270" max="11270" width="5.625" style="420" customWidth="1"/>
    <col min="11271" max="11275" width="5.875" style="420" customWidth="1"/>
    <col min="11276" max="11276" width="5.125" style="420" customWidth="1"/>
    <col min="11277" max="11279" width="4.625" style="420" customWidth="1"/>
    <col min="11280" max="11280" width="5.125" style="420" customWidth="1"/>
    <col min="11281" max="11281" width="15.625" style="420" customWidth="1"/>
    <col min="11282" max="11292" width="7.125" style="420" customWidth="1"/>
    <col min="11293" max="11520" width="9" style="420"/>
    <col min="11521" max="11521" width="1.625" style="420" customWidth="1"/>
    <col min="11522" max="11522" width="3.125" style="420" customWidth="1"/>
    <col min="11523" max="11523" width="20.625" style="420" customWidth="1"/>
    <col min="11524" max="11524" width="5.625" style="420" customWidth="1"/>
    <col min="11525" max="11525" width="5.875" style="420" customWidth="1"/>
    <col min="11526" max="11526" width="5.625" style="420" customWidth="1"/>
    <col min="11527" max="11531" width="5.875" style="420" customWidth="1"/>
    <col min="11532" max="11532" width="5.125" style="420" customWidth="1"/>
    <col min="11533" max="11535" width="4.625" style="420" customWidth="1"/>
    <col min="11536" max="11536" width="5.125" style="420" customWidth="1"/>
    <col min="11537" max="11537" width="15.625" style="420" customWidth="1"/>
    <col min="11538" max="11548" width="7.125" style="420" customWidth="1"/>
    <col min="11549" max="11776" width="9" style="420"/>
    <col min="11777" max="11777" width="1.625" style="420" customWidth="1"/>
    <col min="11778" max="11778" width="3.125" style="420" customWidth="1"/>
    <col min="11779" max="11779" width="20.625" style="420" customWidth="1"/>
    <col min="11780" max="11780" width="5.625" style="420" customWidth="1"/>
    <col min="11781" max="11781" width="5.875" style="420" customWidth="1"/>
    <col min="11782" max="11782" width="5.625" style="420" customWidth="1"/>
    <col min="11783" max="11787" width="5.875" style="420" customWidth="1"/>
    <col min="11788" max="11788" width="5.125" style="420" customWidth="1"/>
    <col min="11789" max="11791" width="4.625" style="420" customWidth="1"/>
    <col min="11792" max="11792" width="5.125" style="420" customWidth="1"/>
    <col min="11793" max="11793" width="15.625" style="420" customWidth="1"/>
    <col min="11794" max="11804" width="7.125" style="420" customWidth="1"/>
    <col min="11805" max="12032" width="9" style="420"/>
    <col min="12033" max="12033" width="1.625" style="420" customWidth="1"/>
    <col min="12034" max="12034" width="3.125" style="420" customWidth="1"/>
    <col min="12035" max="12035" width="20.625" style="420" customWidth="1"/>
    <col min="12036" max="12036" width="5.625" style="420" customWidth="1"/>
    <col min="12037" max="12037" width="5.875" style="420" customWidth="1"/>
    <col min="12038" max="12038" width="5.625" style="420" customWidth="1"/>
    <col min="12039" max="12043" width="5.875" style="420" customWidth="1"/>
    <col min="12044" max="12044" width="5.125" style="420" customWidth="1"/>
    <col min="12045" max="12047" width="4.625" style="420" customWidth="1"/>
    <col min="12048" max="12048" width="5.125" style="420" customWidth="1"/>
    <col min="12049" max="12049" width="15.625" style="420" customWidth="1"/>
    <col min="12050" max="12060" width="7.125" style="420" customWidth="1"/>
    <col min="12061" max="12288" width="9" style="420"/>
    <col min="12289" max="12289" width="1.625" style="420" customWidth="1"/>
    <col min="12290" max="12290" width="3.125" style="420" customWidth="1"/>
    <col min="12291" max="12291" width="20.625" style="420" customWidth="1"/>
    <col min="12292" max="12292" width="5.625" style="420" customWidth="1"/>
    <col min="12293" max="12293" width="5.875" style="420" customWidth="1"/>
    <col min="12294" max="12294" width="5.625" style="420" customWidth="1"/>
    <col min="12295" max="12299" width="5.875" style="420" customWidth="1"/>
    <col min="12300" max="12300" width="5.125" style="420" customWidth="1"/>
    <col min="12301" max="12303" width="4.625" style="420" customWidth="1"/>
    <col min="12304" max="12304" width="5.125" style="420" customWidth="1"/>
    <col min="12305" max="12305" width="15.625" style="420" customWidth="1"/>
    <col min="12306" max="12316" width="7.125" style="420" customWidth="1"/>
    <col min="12317" max="12544" width="9" style="420"/>
    <col min="12545" max="12545" width="1.625" style="420" customWidth="1"/>
    <col min="12546" max="12546" width="3.125" style="420" customWidth="1"/>
    <col min="12547" max="12547" width="20.625" style="420" customWidth="1"/>
    <col min="12548" max="12548" width="5.625" style="420" customWidth="1"/>
    <col min="12549" max="12549" width="5.875" style="420" customWidth="1"/>
    <col min="12550" max="12550" width="5.625" style="420" customWidth="1"/>
    <col min="12551" max="12555" width="5.875" style="420" customWidth="1"/>
    <col min="12556" max="12556" width="5.125" style="420" customWidth="1"/>
    <col min="12557" max="12559" width="4.625" style="420" customWidth="1"/>
    <col min="12560" max="12560" width="5.125" style="420" customWidth="1"/>
    <col min="12561" max="12561" width="15.625" style="420" customWidth="1"/>
    <col min="12562" max="12572" width="7.125" style="420" customWidth="1"/>
    <col min="12573" max="12800" width="9" style="420"/>
    <col min="12801" max="12801" width="1.625" style="420" customWidth="1"/>
    <col min="12802" max="12802" width="3.125" style="420" customWidth="1"/>
    <col min="12803" max="12803" width="20.625" style="420" customWidth="1"/>
    <col min="12804" max="12804" width="5.625" style="420" customWidth="1"/>
    <col min="12805" max="12805" width="5.875" style="420" customWidth="1"/>
    <col min="12806" max="12806" width="5.625" style="420" customWidth="1"/>
    <col min="12807" max="12811" width="5.875" style="420" customWidth="1"/>
    <col min="12812" max="12812" width="5.125" style="420" customWidth="1"/>
    <col min="12813" max="12815" width="4.625" style="420" customWidth="1"/>
    <col min="12816" max="12816" width="5.125" style="420" customWidth="1"/>
    <col min="12817" max="12817" width="15.625" style="420" customWidth="1"/>
    <col min="12818" max="12828" width="7.125" style="420" customWidth="1"/>
    <col min="12829" max="13056" width="9" style="420"/>
    <col min="13057" max="13057" width="1.625" style="420" customWidth="1"/>
    <col min="13058" max="13058" width="3.125" style="420" customWidth="1"/>
    <col min="13059" max="13059" width="20.625" style="420" customWidth="1"/>
    <col min="13060" max="13060" width="5.625" style="420" customWidth="1"/>
    <col min="13061" max="13061" width="5.875" style="420" customWidth="1"/>
    <col min="13062" max="13062" width="5.625" style="420" customWidth="1"/>
    <col min="13063" max="13067" width="5.875" style="420" customWidth="1"/>
    <col min="13068" max="13068" width="5.125" style="420" customWidth="1"/>
    <col min="13069" max="13071" width="4.625" style="420" customWidth="1"/>
    <col min="13072" max="13072" width="5.125" style="420" customWidth="1"/>
    <col min="13073" max="13073" width="15.625" style="420" customWidth="1"/>
    <col min="13074" max="13084" width="7.125" style="420" customWidth="1"/>
    <col min="13085" max="13312" width="9" style="420"/>
    <col min="13313" max="13313" width="1.625" style="420" customWidth="1"/>
    <col min="13314" max="13314" width="3.125" style="420" customWidth="1"/>
    <col min="13315" max="13315" width="20.625" style="420" customWidth="1"/>
    <col min="13316" max="13316" width="5.625" style="420" customWidth="1"/>
    <col min="13317" max="13317" width="5.875" style="420" customWidth="1"/>
    <col min="13318" max="13318" width="5.625" style="420" customWidth="1"/>
    <col min="13319" max="13323" width="5.875" style="420" customWidth="1"/>
    <col min="13324" max="13324" width="5.125" style="420" customWidth="1"/>
    <col min="13325" max="13327" width="4.625" style="420" customWidth="1"/>
    <col min="13328" max="13328" width="5.125" style="420" customWidth="1"/>
    <col min="13329" max="13329" width="15.625" style="420" customWidth="1"/>
    <col min="13330" max="13340" width="7.125" style="420" customWidth="1"/>
    <col min="13341" max="13568" width="9" style="420"/>
    <col min="13569" max="13569" width="1.625" style="420" customWidth="1"/>
    <col min="13570" max="13570" width="3.125" style="420" customWidth="1"/>
    <col min="13571" max="13571" width="20.625" style="420" customWidth="1"/>
    <col min="13572" max="13572" width="5.625" style="420" customWidth="1"/>
    <col min="13573" max="13573" width="5.875" style="420" customWidth="1"/>
    <col min="13574" max="13574" width="5.625" style="420" customWidth="1"/>
    <col min="13575" max="13579" width="5.875" style="420" customWidth="1"/>
    <col min="13580" max="13580" width="5.125" style="420" customWidth="1"/>
    <col min="13581" max="13583" width="4.625" style="420" customWidth="1"/>
    <col min="13584" max="13584" width="5.125" style="420" customWidth="1"/>
    <col min="13585" max="13585" width="15.625" style="420" customWidth="1"/>
    <col min="13586" max="13596" width="7.125" style="420" customWidth="1"/>
    <col min="13597" max="13824" width="9" style="420"/>
    <col min="13825" max="13825" width="1.625" style="420" customWidth="1"/>
    <col min="13826" max="13826" width="3.125" style="420" customWidth="1"/>
    <col min="13827" max="13827" width="20.625" style="420" customWidth="1"/>
    <col min="13828" max="13828" width="5.625" style="420" customWidth="1"/>
    <col min="13829" max="13829" width="5.875" style="420" customWidth="1"/>
    <col min="13830" max="13830" width="5.625" style="420" customWidth="1"/>
    <col min="13831" max="13835" width="5.875" style="420" customWidth="1"/>
    <col min="13836" max="13836" width="5.125" style="420" customWidth="1"/>
    <col min="13837" max="13839" width="4.625" style="420" customWidth="1"/>
    <col min="13840" max="13840" width="5.125" style="420" customWidth="1"/>
    <col min="13841" max="13841" width="15.625" style="420" customWidth="1"/>
    <col min="13842" max="13852" width="7.125" style="420" customWidth="1"/>
    <col min="13853" max="14080" width="9" style="420"/>
    <col min="14081" max="14081" width="1.625" style="420" customWidth="1"/>
    <col min="14082" max="14082" width="3.125" style="420" customWidth="1"/>
    <col min="14083" max="14083" width="20.625" style="420" customWidth="1"/>
    <col min="14084" max="14084" width="5.625" style="420" customWidth="1"/>
    <col min="14085" max="14085" width="5.875" style="420" customWidth="1"/>
    <col min="14086" max="14086" width="5.625" style="420" customWidth="1"/>
    <col min="14087" max="14091" width="5.875" style="420" customWidth="1"/>
    <col min="14092" max="14092" width="5.125" style="420" customWidth="1"/>
    <col min="14093" max="14095" width="4.625" style="420" customWidth="1"/>
    <col min="14096" max="14096" width="5.125" style="420" customWidth="1"/>
    <col min="14097" max="14097" width="15.625" style="420" customWidth="1"/>
    <col min="14098" max="14108" width="7.125" style="420" customWidth="1"/>
    <col min="14109" max="14336" width="9" style="420"/>
    <col min="14337" max="14337" width="1.625" style="420" customWidth="1"/>
    <col min="14338" max="14338" width="3.125" style="420" customWidth="1"/>
    <col min="14339" max="14339" width="20.625" style="420" customWidth="1"/>
    <col min="14340" max="14340" width="5.625" style="420" customWidth="1"/>
    <col min="14341" max="14341" width="5.875" style="420" customWidth="1"/>
    <col min="14342" max="14342" width="5.625" style="420" customWidth="1"/>
    <col min="14343" max="14347" width="5.875" style="420" customWidth="1"/>
    <col min="14348" max="14348" width="5.125" style="420" customWidth="1"/>
    <col min="14349" max="14351" width="4.625" style="420" customWidth="1"/>
    <col min="14352" max="14352" width="5.125" style="420" customWidth="1"/>
    <col min="14353" max="14353" width="15.625" style="420" customWidth="1"/>
    <col min="14354" max="14364" width="7.125" style="420" customWidth="1"/>
    <col min="14365" max="14592" width="9" style="420"/>
    <col min="14593" max="14593" width="1.625" style="420" customWidth="1"/>
    <col min="14594" max="14594" width="3.125" style="420" customWidth="1"/>
    <col min="14595" max="14595" width="20.625" style="420" customWidth="1"/>
    <col min="14596" max="14596" width="5.625" style="420" customWidth="1"/>
    <col min="14597" max="14597" width="5.875" style="420" customWidth="1"/>
    <col min="14598" max="14598" width="5.625" style="420" customWidth="1"/>
    <col min="14599" max="14603" width="5.875" style="420" customWidth="1"/>
    <col min="14604" max="14604" width="5.125" style="420" customWidth="1"/>
    <col min="14605" max="14607" width="4.625" style="420" customWidth="1"/>
    <col min="14608" max="14608" width="5.125" style="420" customWidth="1"/>
    <col min="14609" max="14609" width="15.625" style="420" customWidth="1"/>
    <col min="14610" max="14620" width="7.125" style="420" customWidth="1"/>
    <col min="14621" max="14848" width="9" style="420"/>
    <col min="14849" max="14849" width="1.625" style="420" customWidth="1"/>
    <col min="14850" max="14850" width="3.125" style="420" customWidth="1"/>
    <col min="14851" max="14851" width="20.625" style="420" customWidth="1"/>
    <col min="14852" max="14852" width="5.625" style="420" customWidth="1"/>
    <col min="14853" max="14853" width="5.875" style="420" customWidth="1"/>
    <col min="14854" max="14854" width="5.625" style="420" customWidth="1"/>
    <col min="14855" max="14859" width="5.875" style="420" customWidth="1"/>
    <col min="14860" max="14860" width="5.125" style="420" customWidth="1"/>
    <col min="14861" max="14863" width="4.625" style="420" customWidth="1"/>
    <col min="14864" max="14864" width="5.125" style="420" customWidth="1"/>
    <col min="14865" max="14865" width="15.625" style="420" customWidth="1"/>
    <col min="14866" max="14876" width="7.125" style="420" customWidth="1"/>
    <col min="14877" max="15104" width="9" style="420"/>
    <col min="15105" max="15105" width="1.625" style="420" customWidth="1"/>
    <col min="15106" max="15106" width="3.125" style="420" customWidth="1"/>
    <col min="15107" max="15107" width="20.625" style="420" customWidth="1"/>
    <col min="15108" max="15108" width="5.625" style="420" customWidth="1"/>
    <col min="15109" max="15109" width="5.875" style="420" customWidth="1"/>
    <col min="15110" max="15110" width="5.625" style="420" customWidth="1"/>
    <col min="15111" max="15115" width="5.875" style="420" customWidth="1"/>
    <col min="15116" max="15116" width="5.125" style="420" customWidth="1"/>
    <col min="15117" max="15119" width="4.625" style="420" customWidth="1"/>
    <col min="15120" max="15120" width="5.125" style="420" customWidth="1"/>
    <col min="15121" max="15121" width="15.625" style="420" customWidth="1"/>
    <col min="15122" max="15132" width="7.125" style="420" customWidth="1"/>
    <col min="15133" max="15360" width="9" style="420"/>
    <col min="15361" max="15361" width="1.625" style="420" customWidth="1"/>
    <col min="15362" max="15362" width="3.125" style="420" customWidth="1"/>
    <col min="15363" max="15363" width="20.625" style="420" customWidth="1"/>
    <col min="15364" max="15364" width="5.625" style="420" customWidth="1"/>
    <col min="15365" max="15365" width="5.875" style="420" customWidth="1"/>
    <col min="15366" max="15366" width="5.625" style="420" customWidth="1"/>
    <col min="15367" max="15371" width="5.875" style="420" customWidth="1"/>
    <col min="15372" max="15372" width="5.125" style="420" customWidth="1"/>
    <col min="15373" max="15375" width="4.625" style="420" customWidth="1"/>
    <col min="15376" max="15376" width="5.125" style="420" customWidth="1"/>
    <col min="15377" max="15377" width="15.625" style="420" customWidth="1"/>
    <col min="15378" max="15388" width="7.125" style="420" customWidth="1"/>
    <col min="15389" max="15616" width="9" style="420"/>
    <col min="15617" max="15617" width="1.625" style="420" customWidth="1"/>
    <col min="15618" max="15618" width="3.125" style="420" customWidth="1"/>
    <col min="15619" max="15619" width="20.625" style="420" customWidth="1"/>
    <col min="15620" max="15620" width="5.625" style="420" customWidth="1"/>
    <col min="15621" max="15621" width="5.875" style="420" customWidth="1"/>
    <col min="15622" max="15622" width="5.625" style="420" customWidth="1"/>
    <col min="15623" max="15627" width="5.875" style="420" customWidth="1"/>
    <col min="15628" max="15628" width="5.125" style="420" customWidth="1"/>
    <col min="15629" max="15631" width="4.625" style="420" customWidth="1"/>
    <col min="15632" max="15632" width="5.125" style="420" customWidth="1"/>
    <col min="15633" max="15633" width="15.625" style="420" customWidth="1"/>
    <col min="15634" max="15644" width="7.125" style="420" customWidth="1"/>
    <col min="15645" max="15872" width="9" style="420"/>
    <col min="15873" max="15873" width="1.625" style="420" customWidth="1"/>
    <col min="15874" max="15874" width="3.125" style="420" customWidth="1"/>
    <col min="15875" max="15875" width="20.625" style="420" customWidth="1"/>
    <col min="15876" max="15876" width="5.625" style="420" customWidth="1"/>
    <col min="15877" max="15877" width="5.875" style="420" customWidth="1"/>
    <col min="15878" max="15878" width="5.625" style="420" customWidth="1"/>
    <col min="15879" max="15883" width="5.875" style="420" customWidth="1"/>
    <col min="15884" max="15884" width="5.125" style="420" customWidth="1"/>
    <col min="15885" max="15887" width="4.625" style="420" customWidth="1"/>
    <col min="15888" max="15888" width="5.125" style="420" customWidth="1"/>
    <col min="15889" max="15889" width="15.625" style="420" customWidth="1"/>
    <col min="15890" max="15900" width="7.125" style="420" customWidth="1"/>
    <col min="15901" max="16128" width="9" style="420"/>
    <col min="16129" max="16129" width="1.625" style="420" customWidth="1"/>
    <col min="16130" max="16130" width="3.125" style="420" customWidth="1"/>
    <col min="16131" max="16131" width="20.625" style="420" customWidth="1"/>
    <col min="16132" max="16132" width="5.625" style="420" customWidth="1"/>
    <col min="16133" max="16133" width="5.875" style="420" customWidth="1"/>
    <col min="16134" max="16134" width="5.625" style="420" customWidth="1"/>
    <col min="16135" max="16139" width="5.875" style="420" customWidth="1"/>
    <col min="16140" max="16140" width="5.125" style="420" customWidth="1"/>
    <col min="16141" max="16143" width="4.625" style="420" customWidth="1"/>
    <col min="16144" max="16144" width="5.125" style="420" customWidth="1"/>
    <col min="16145" max="16145" width="15.625" style="420" customWidth="1"/>
    <col min="16146" max="16156" width="7.125" style="420" customWidth="1"/>
    <col min="16157" max="16384" width="9" style="420"/>
  </cols>
  <sheetData>
    <row r="1" spans="2:29" ht="24" customHeight="1">
      <c r="B1" s="336" t="s">
        <v>597</v>
      </c>
      <c r="C1" s="338"/>
      <c r="D1" s="338"/>
      <c r="E1" s="619" t="s">
        <v>598</v>
      </c>
      <c r="F1" s="338"/>
      <c r="G1" s="338"/>
      <c r="H1" s="338"/>
      <c r="I1" s="338"/>
      <c r="J1" s="338"/>
      <c r="K1" s="338"/>
      <c r="L1" s="338"/>
      <c r="M1" s="338"/>
      <c r="N1" s="338"/>
      <c r="O1" s="338"/>
      <c r="P1" s="338"/>
      <c r="Q1" s="338"/>
      <c r="R1" s="338"/>
      <c r="S1" s="338"/>
      <c r="T1" s="338"/>
      <c r="U1" s="338"/>
      <c r="V1" s="338"/>
      <c r="W1" s="338"/>
      <c r="X1" s="338"/>
      <c r="Y1" s="338"/>
      <c r="Z1" s="338"/>
      <c r="AA1" s="338"/>
      <c r="AB1" s="338"/>
      <c r="AC1" s="338"/>
    </row>
    <row r="2" spans="2:29" ht="18" customHeight="1">
      <c r="B2" s="1399"/>
      <c r="C2" s="1400"/>
      <c r="D2" s="492" t="s">
        <v>599</v>
      </c>
      <c r="E2" s="1401"/>
      <c r="F2" s="1401"/>
      <c r="G2" s="1401"/>
      <c r="H2" s="1401"/>
      <c r="I2" s="1401"/>
      <c r="J2" s="1401"/>
      <c r="K2" s="1401"/>
      <c r="L2" s="1401"/>
      <c r="M2" s="1401"/>
      <c r="N2" s="1401"/>
      <c r="O2" s="1401"/>
      <c r="P2" s="1402"/>
      <c r="Q2" s="346"/>
      <c r="R2" s="492" t="s">
        <v>600</v>
      </c>
      <c r="S2" s="1401"/>
      <c r="T2" s="1401"/>
      <c r="U2" s="1401"/>
      <c r="V2" s="1401"/>
      <c r="W2" s="1401"/>
      <c r="X2" s="1401"/>
      <c r="Y2" s="1401"/>
      <c r="Z2" s="1401"/>
      <c r="AA2" s="1401"/>
      <c r="AB2" s="1402"/>
      <c r="AC2" s="346"/>
    </row>
    <row r="3" spans="2:29" ht="18" customHeight="1">
      <c r="B3" s="1403"/>
      <c r="C3" s="1404"/>
      <c r="D3" s="766" t="s">
        <v>601</v>
      </c>
      <c r="E3" s="1405"/>
      <c r="F3" s="1405"/>
      <c r="G3" s="1405"/>
      <c r="H3" s="1405"/>
      <c r="I3" s="1405"/>
      <c r="J3" s="1405"/>
      <c r="K3" s="1405"/>
      <c r="L3" s="1406"/>
      <c r="M3" s="359" t="s">
        <v>602</v>
      </c>
      <c r="N3" s="360"/>
      <c r="O3" s="360"/>
      <c r="P3" s="361"/>
      <c r="Q3" s="346"/>
      <c r="R3" s="766" t="s">
        <v>603</v>
      </c>
      <c r="S3" s="1405"/>
      <c r="T3" s="1405"/>
      <c r="U3" s="1405"/>
      <c r="V3" s="1407"/>
      <c r="W3" s="766" t="s">
        <v>604</v>
      </c>
      <c r="X3" s="1405"/>
      <c r="Y3" s="1405"/>
      <c r="Z3" s="1405"/>
      <c r="AA3" s="1406"/>
      <c r="AB3" s="1408" t="s">
        <v>605</v>
      </c>
      <c r="AC3" s="346"/>
    </row>
    <row r="4" spans="2:29" ht="15" customHeight="1">
      <c r="B4" s="1403"/>
      <c r="C4" s="1404"/>
      <c r="D4" s="1409" t="s">
        <v>606</v>
      </c>
      <c r="E4" s="1410"/>
      <c r="F4" s="697" t="s">
        <v>607</v>
      </c>
      <c r="G4" s="697"/>
      <c r="H4" s="1411" t="s">
        <v>608</v>
      </c>
      <c r="I4" s="1411"/>
      <c r="J4" s="697" t="s">
        <v>609</v>
      </c>
      <c r="K4" s="697"/>
      <c r="L4" s="1412" t="s">
        <v>610</v>
      </c>
      <c r="M4" s="1409" t="s">
        <v>606</v>
      </c>
      <c r="N4" s="697" t="s">
        <v>611</v>
      </c>
      <c r="O4" s="697" t="s">
        <v>612</v>
      </c>
      <c r="P4" s="1413" t="s">
        <v>613</v>
      </c>
      <c r="Q4" s="1414"/>
      <c r="R4" s="1415" t="s">
        <v>614</v>
      </c>
      <c r="S4" s="697" t="s">
        <v>615</v>
      </c>
      <c r="T4" s="697" t="s">
        <v>616</v>
      </c>
      <c r="U4" s="697"/>
      <c r="V4" s="508" t="s">
        <v>606</v>
      </c>
      <c r="W4" s="1415" t="s">
        <v>614</v>
      </c>
      <c r="X4" s="697" t="s">
        <v>615</v>
      </c>
      <c r="Y4" s="697" t="s">
        <v>616</v>
      </c>
      <c r="Z4" s="697"/>
      <c r="AA4" s="1416" t="s">
        <v>606</v>
      </c>
      <c r="AB4" s="1417"/>
      <c r="AC4" s="346"/>
    </row>
    <row r="5" spans="2:29" ht="15" customHeight="1">
      <c r="B5" s="1403"/>
      <c r="C5" s="1404"/>
      <c r="D5" s="1409"/>
      <c r="E5" s="1410"/>
      <c r="F5" s="697" t="s">
        <v>617</v>
      </c>
      <c r="G5" s="697"/>
      <c r="H5" s="1411" t="s">
        <v>618</v>
      </c>
      <c r="I5" s="1411"/>
      <c r="J5" s="697" t="s">
        <v>619</v>
      </c>
      <c r="K5" s="697"/>
      <c r="L5" s="1412"/>
      <c r="M5" s="1418"/>
      <c r="N5" s="1419"/>
      <c r="O5" s="1419"/>
      <c r="P5" s="1413" t="s">
        <v>620</v>
      </c>
      <c r="Q5" s="1414"/>
      <c r="R5" s="1420"/>
      <c r="S5" s="1419" t="s">
        <v>615</v>
      </c>
      <c r="T5" s="697" t="s">
        <v>621</v>
      </c>
      <c r="U5" s="697"/>
      <c r="V5" s="1421" t="s">
        <v>606</v>
      </c>
      <c r="W5" s="1420" t="s">
        <v>614</v>
      </c>
      <c r="X5" s="1419" t="s">
        <v>615</v>
      </c>
      <c r="Y5" s="697" t="s">
        <v>621</v>
      </c>
      <c r="Z5" s="697"/>
      <c r="AA5" s="1422" t="s">
        <v>606</v>
      </c>
      <c r="AB5" s="1417"/>
      <c r="AC5" s="346"/>
    </row>
    <row r="6" spans="2:29" ht="15" customHeight="1">
      <c r="B6" s="1403"/>
      <c r="C6" s="1404"/>
      <c r="D6" s="1423" t="s">
        <v>622</v>
      </c>
      <c r="E6" s="1424" t="s">
        <v>623</v>
      </c>
      <c r="F6" s="1425" t="s">
        <v>622</v>
      </c>
      <c r="G6" s="1426" t="s">
        <v>623</v>
      </c>
      <c r="H6" s="1425" t="s">
        <v>622</v>
      </c>
      <c r="I6" s="1426" t="s">
        <v>623</v>
      </c>
      <c r="J6" s="1425" t="s">
        <v>622</v>
      </c>
      <c r="K6" s="1426" t="s">
        <v>623</v>
      </c>
      <c r="L6" s="1427"/>
      <c r="M6" s="1418"/>
      <c r="N6" s="1419"/>
      <c r="O6" s="1419"/>
      <c r="P6" s="1428"/>
      <c r="Q6" s="1414"/>
      <c r="R6" s="1420"/>
      <c r="S6" s="1419"/>
      <c r="T6" s="697" t="s">
        <v>624</v>
      </c>
      <c r="U6" s="697" t="s">
        <v>625</v>
      </c>
      <c r="V6" s="1421"/>
      <c r="W6" s="1420"/>
      <c r="X6" s="1419"/>
      <c r="Y6" s="697" t="s">
        <v>624</v>
      </c>
      <c r="Z6" s="697" t="s">
        <v>625</v>
      </c>
      <c r="AA6" s="1422"/>
      <c r="AB6" s="1417"/>
      <c r="AC6" s="346"/>
    </row>
    <row r="7" spans="2:29" ht="15" customHeight="1">
      <c r="B7" s="1429"/>
      <c r="C7" s="1430"/>
      <c r="D7" s="1431"/>
      <c r="E7" s="1432"/>
      <c r="F7" s="1433"/>
      <c r="G7" s="1434"/>
      <c r="H7" s="1433"/>
      <c r="I7" s="1434"/>
      <c r="J7" s="1433"/>
      <c r="K7" s="1434"/>
      <c r="L7" s="1435" t="s">
        <v>626</v>
      </c>
      <c r="M7" s="1436"/>
      <c r="N7" s="627"/>
      <c r="O7" s="627"/>
      <c r="P7" s="1437" t="s">
        <v>627</v>
      </c>
      <c r="Q7" s="1438"/>
      <c r="R7" s="1439"/>
      <c r="S7" s="1440"/>
      <c r="T7" s="1440"/>
      <c r="U7" s="1440"/>
      <c r="V7" s="1441"/>
      <c r="W7" s="1439"/>
      <c r="X7" s="1440"/>
      <c r="Y7" s="1440"/>
      <c r="Z7" s="1440"/>
      <c r="AA7" s="1442"/>
      <c r="AB7" s="1443"/>
      <c r="AC7" s="338"/>
    </row>
    <row r="8" spans="2:29" ht="36" customHeight="1">
      <c r="B8" s="1444" t="s">
        <v>628</v>
      </c>
      <c r="C8" s="1445"/>
      <c r="D8" s="1446">
        <f t="shared" ref="D8:P8" si="0">D17+D25</f>
        <v>68</v>
      </c>
      <c r="E8" s="1447">
        <f t="shared" si="0"/>
        <v>18</v>
      </c>
      <c r="F8" s="1448">
        <f t="shared" si="0"/>
        <v>3</v>
      </c>
      <c r="G8" s="1447">
        <f t="shared" si="0"/>
        <v>0</v>
      </c>
      <c r="H8" s="1448">
        <f t="shared" si="0"/>
        <v>17</v>
      </c>
      <c r="I8" s="1447">
        <f t="shared" si="0"/>
        <v>0</v>
      </c>
      <c r="J8" s="411">
        <f t="shared" si="0"/>
        <v>48</v>
      </c>
      <c r="K8" s="1447">
        <f t="shared" si="0"/>
        <v>18</v>
      </c>
      <c r="L8" s="1449">
        <f t="shared" si="0"/>
        <v>63</v>
      </c>
      <c r="M8" s="410">
        <f t="shared" si="0"/>
        <v>879</v>
      </c>
      <c r="N8" s="411">
        <f t="shared" si="0"/>
        <v>70</v>
      </c>
      <c r="O8" s="411">
        <f t="shared" si="0"/>
        <v>809</v>
      </c>
      <c r="P8" s="1450">
        <f t="shared" si="0"/>
        <v>263</v>
      </c>
      <c r="Q8" s="1451"/>
      <c r="R8" s="410">
        <f t="shared" ref="R8:AB8" si="1">R17+R25</f>
        <v>12</v>
      </c>
      <c r="S8" s="411">
        <f t="shared" si="1"/>
        <v>2</v>
      </c>
      <c r="T8" s="411">
        <f t="shared" si="1"/>
        <v>25</v>
      </c>
      <c r="U8" s="411">
        <f t="shared" si="1"/>
        <v>2</v>
      </c>
      <c r="V8" s="1452">
        <f t="shared" si="1"/>
        <v>41</v>
      </c>
      <c r="W8" s="410">
        <f t="shared" si="1"/>
        <v>23</v>
      </c>
      <c r="X8" s="411">
        <f t="shared" si="1"/>
        <v>8</v>
      </c>
      <c r="Y8" s="411">
        <f t="shared" si="1"/>
        <v>93</v>
      </c>
      <c r="Z8" s="411">
        <f t="shared" si="1"/>
        <v>444</v>
      </c>
      <c r="AA8" s="412">
        <f t="shared" si="1"/>
        <v>568</v>
      </c>
      <c r="AB8" s="1453">
        <f t="shared" si="1"/>
        <v>609</v>
      </c>
      <c r="AC8" s="346"/>
    </row>
    <row r="9" spans="2:29" ht="33" customHeight="1">
      <c r="B9" s="1454" t="s">
        <v>629</v>
      </c>
      <c r="C9" s="1455" t="s">
        <v>630</v>
      </c>
      <c r="D9" s="1456">
        <f>F9+H9+J9</f>
        <v>13</v>
      </c>
      <c r="E9" s="1457">
        <f>G9+I9+K9</f>
        <v>3</v>
      </c>
      <c r="F9" s="1458">
        <v>1</v>
      </c>
      <c r="G9" s="1459"/>
      <c r="H9" s="1458">
        <v>1</v>
      </c>
      <c r="I9" s="1459"/>
      <c r="J9" s="1458">
        <v>11</v>
      </c>
      <c r="K9" s="1459">
        <v>3</v>
      </c>
      <c r="L9" s="1460">
        <v>13</v>
      </c>
      <c r="M9" s="1461">
        <f t="shared" ref="M9:M16" si="2">N9+O9</f>
        <v>232</v>
      </c>
      <c r="N9" s="1462">
        <v>36</v>
      </c>
      <c r="O9" s="1462">
        <v>196</v>
      </c>
      <c r="P9" s="1463">
        <v>54</v>
      </c>
      <c r="Q9" s="1451"/>
      <c r="R9" s="1464">
        <v>3</v>
      </c>
      <c r="S9" s="1462">
        <v>1</v>
      </c>
      <c r="T9" s="1462">
        <v>12</v>
      </c>
      <c r="U9" s="1462">
        <v>1</v>
      </c>
      <c r="V9" s="1465">
        <f t="shared" ref="V9:V16" si="3">SUM(R9:U9)</f>
        <v>17</v>
      </c>
      <c r="W9" s="1464">
        <v>9</v>
      </c>
      <c r="X9" s="1462">
        <v>6</v>
      </c>
      <c r="Y9" s="1462">
        <v>49</v>
      </c>
      <c r="Z9" s="1462">
        <v>258</v>
      </c>
      <c r="AA9" s="1466">
        <f t="shared" ref="AA9:AA16" si="4">SUM(W9:Z9)</f>
        <v>322</v>
      </c>
      <c r="AB9" s="1467">
        <f t="shared" ref="AB9:AB16" si="5">V9+AA9</f>
        <v>339</v>
      </c>
      <c r="AC9" s="346"/>
    </row>
    <row r="10" spans="2:29" ht="33" customHeight="1">
      <c r="B10" s="1468"/>
      <c r="C10" s="1469" t="s">
        <v>631</v>
      </c>
      <c r="D10" s="1456">
        <f t="shared" ref="D10:E16" si="6">F10+H10+J10</f>
        <v>4</v>
      </c>
      <c r="E10" s="1457">
        <f t="shared" si="6"/>
        <v>1</v>
      </c>
      <c r="F10" s="1470"/>
      <c r="G10" s="1471"/>
      <c r="H10" s="1470">
        <v>1</v>
      </c>
      <c r="I10" s="1471"/>
      <c r="J10" s="1470">
        <v>3</v>
      </c>
      <c r="K10" s="1471">
        <v>1</v>
      </c>
      <c r="L10" s="1472">
        <v>4</v>
      </c>
      <c r="M10" s="1456">
        <f t="shared" si="2"/>
        <v>43</v>
      </c>
      <c r="N10" s="1473">
        <v>12</v>
      </c>
      <c r="O10" s="1473">
        <v>31</v>
      </c>
      <c r="P10" s="1474">
        <v>14</v>
      </c>
      <c r="Q10" s="1451"/>
      <c r="R10" s="1475">
        <v>0</v>
      </c>
      <c r="S10" s="1473">
        <v>0</v>
      </c>
      <c r="T10" s="1473">
        <v>0</v>
      </c>
      <c r="U10" s="1473">
        <v>0</v>
      </c>
      <c r="V10" s="1476"/>
      <c r="W10" s="1475">
        <v>0</v>
      </c>
      <c r="X10" s="1473">
        <v>0</v>
      </c>
      <c r="Y10" s="1473">
        <v>3</v>
      </c>
      <c r="Z10" s="1473">
        <v>8</v>
      </c>
      <c r="AA10" s="1477">
        <f t="shared" si="4"/>
        <v>11</v>
      </c>
      <c r="AB10" s="1478">
        <f t="shared" si="5"/>
        <v>11</v>
      </c>
      <c r="AC10" s="346"/>
    </row>
    <row r="11" spans="2:29" ht="33" customHeight="1">
      <c r="B11" s="1468"/>
      <c r="C11" s="1469" t="s">
        <v>632</v>
      </c>
      <c r="D11" s="1456">
        <f t="shared" si="6"/>
        <v>3</v>
      </c>
      <c r="E11" s="1457">
        <f t="shared" si="6"/>
        <v>1</v>
      </c>
      <c r="F11" s="1470"/>
      <c r="G11" s="1471"/>
      <c r="H11" s="1470">
        <v>2</v>
      </c>
      <c r="I11" s="1471"/>
      <c r="J11" s="1470">
        <v>1</v>
      </c>
      <c r="K11" s="1471">
        <v>1</v>
      </c>
      <c r="L11" s="1472">
        <v>3</v>
      </c>
      <c r="M11" s="1456">
        <f t="shared" si="2"/>
        <v>31</v>
      </c>
      <c r="N11" s="1473"/>
      <c r="O11" s="1473">
        <v>31</v>
      </c>
      <c r="P11" s="1474">
        <v>12</v>
      </c>
      <c r="Q11" s="1451"/>
      <c r="R11" s="1475">
        <v>1</v>
      </c>
      <c r="S11" s="1473">
        <v>0</v>
      </c>
      <c r="T11" s="1473">
        <v>1</v>
      </c>
      <c r="U11" s="1473">
        <v>0</v>
      </c>
      <c r="V11" s="1476">
        <f t="shared" si="3"/>
        <v>2</v>
      </c>
      <c r="W11" s="1475">
        <v>0</v>
      </c>
      <c r="X11" s="1473">
        <v>0</v>
      </c>
      <c r="Y11" s="1473">
        <v>1</v>
      </c>
      <c r="Z11" s="1473">
        <v>13</v>
      </c>
      <c r="AA11" s="1477">
        <f t="shared" si="4"/>
        <v>14</v>
      </c>
      <c r="AB11" s="1478">
        <f t="shared" si="5"/>
        <v>16</v>
      </c>
      <c r="AC11" s="338"/>
    </row>
    <row r="12" spans="2:29" ht="33" customHeight="1">
      <c r="B12" s="1468"/>
      <c r="C12" s="1469" t="s">
        <v>633</v>
      </c>
      <c r="D12" s="1456">
        <f t="shared" si="6"/>
        <v>3</v>
      </c>
      <c r="E12" s="1457">
        <f t="shared" si="6"/>
        <v>1</v>
      </c>
      <c r="F12" s="1470"/>
      <c r="G12" s="1471"/>
      <c r="H12" s="1470"/>
      <c r="I12" s="1471"/>
      <c r="J12" s="1470">
        <v>3</v>
      </c>
      <c r="K12" s="1471">
        <v>1</v>
      </c>
      <c r="L12" s="1472">
        <v>2</v>
      </c>
      <c r="M12" s="1456">
        <f t="shared" si="2"/>
        <v>31</v>
      </c>
      <c r="N12" s="1473">
        <v>2</v>
      </c>
      <c r="O12" s="1473">
        <v>29</v>
      </c>
      <c r="P12" s="1474">
        <v>9</v>
      </c>
      <c r="Q12" s="1451"/>
      <c r="R12" s="1475">
        <v>0</v>
      </c>
      <c r="S12" s="1473">
        <v>0</v>
      </c>
      <c r="T12" s="1473">
        <v>1</v>
      </c>
      <c r="U12" s="1473">
        <v>0</v>
      </c>
      <c r="V12" s="1476">
        <f t="shared" si="3"/>
        <v>1</v>
      </c>
      <c r="W12" s="1475">
        <v>0</v>
      </c>
      <c r="X12" s="1473">
        <v>0</v>
      </c>
      <c r="Y12" s="1473">
        <v>1</v>
      </c>
      <c r="Z12" s="1473">
        <v>16</v>
      </c>
      <c r="AA12" s="1477">
        <f t="shared" si="4"/>
        <v>17</v>
      </c>
      <c r="AB12" s="1478">
        <f t="shared" si="5"/>
        <v>18</v>
      </c>
      <c r="AC12" s="338"/>
    </row>
    <row r="13" spans="2:29" ht="33" customHeight="1">
      <c r="B13" s="1468"/>
      <c r="C13" s="1469" t="s">
        <v>634</v>
      </c>
      <c r="D13" s="1456">
        <f t="shared" si="6"/>
        <v>3</v>
      </c>
      <c r="E13" s="1457">
        <f t="shared" si="6"/>
        <v>1</v>
      </c>
      <c r="F13" s="1470"/>
      <c r="G13" s="1471"/>
      <c r="H13" s="1470"/>
      <c r="I13" s="1471"/>
      <c r="J13" s="1470">
        <v>3</v>
      </c>
      <c r="K13" s="1471">
        <v>1</v>
      </c>
      <c r="L13" s="1472">
        <v>3</v>
      </c>
      <c r="M13" s="1456">
        <f t="shared" si="2"/>
        <v>45</v>
      </c>
      <c r="N13" s="1473">
        <v>3</v>
      </c>
      <c r="O13" s="1473">
        <v>42</v>
      </c>
      <c r="P13" s="1474">
        <v>14</v>
      </c>
      <c r="Q13" s="1451"/>
      <c r="R13" s="1475">
        <v>0</v>
      </c>
      <c r="S13" s="1473">
        <v>0</v>
      </c>
      <c r="T13" s="1473">
        <v>0</v>
      </c>
      <c r="U13" s="1473">
        <v>1</v>
      </c>
      <c r="V13" s="1476">
        <f t="shared" si="3"/>
        <v>1</v>
      </c>
      <c r="W13" s="1475">
        <v>0</v>
      </c>
      <c r="X13" s="1473">
        <v>0</v>
      </c>
      <c r="Y13" s="1473">
        <v>5</v>
      </c>
      <c r="Z13" s="1473">
        <v>14</v>
      </c>
      <c r="AA13" s="1477">
        <f t="shared" si="4"/>
        <v>19</v>
      </c>
      <c r="AB13" s="1478">
        <f t="shared" si="5"/>
        <v>20</v>
      </c>
      <c r="AC13" s="338"/>
    </row>
    <row r="14" spans="2:29" ht="33" customHeight="1">
      <c r="B14" s="1468"/>
      <c r="C14" s="1469" t="s">
        <v>635</v>
      </c>
      <c r="D14" s="1456">
        <f t="shared" si="6"/>
        <v>4</v>
      </c>
      <c r="E14" s="1457">
        <f t="shared" si="6"/>
        <v>1</v>
      </c>
      <c r="F14" s="1470"/>
      <c r="G14" s="1471"/>
      <c r="H14" s="1470">
        <v>1</v>
      </c>
      <c r="I14" s="1471"/>
      <c r="J14" s="1470">
        <v>3</v>
      </c>
      <c r="K14" s="1471">
        <v>1</v>
      </c>
      <c r="L14" s="1472">
        <v>3</v>
      </c>
      <c r="M14" s="1456">
        <f t="shared" si="2"/>
        <v>52</v>
      </c>
      <c r="N14" s="1473">
        <v>13</v>
      </c>
      <c r="O14" s="1473">
        <v>39</v>
      </c>
      <c r="P14" s="1474">
        <v>16</v>
      </c>
      <c r="Q14" s="1451"/>
      <c r="R14" s="1475">
        <v>1</v>
      </c>
      <c r="S14" s="1473">
        <v>1</v>
      </c>
      <c r="T14" s="1473">
        <v>2</v>
      </c>
      <c r="U14" s="1473">
        <v>0</v>
      </c>
      <c r="V14" s="1476">
        <f t="shared" si="3"/>
        <v>4</v>
      </c>
      <c r="W14" s="1475">
        <v>0</v>
      </c>
      <c r="X14" s="1473">
        <v>0</v>
      </c>
      <c r="Y14" s="1473">
        <v>5</v>
      </c>
      <c r="Z14" s="1473">
        <v>34</v>
      </c>
      <c r="AA14" s="1477">
        <f t="shared" si="4"/>
        <v>39</v>
      </c>
      <c r="AB14" s="1478">
        <f t="shared" si="5"/>
        <v>43</v>
      </c>
      <c r="AC14" s="346"/>
    </row>
    <row r="15" spans="2:29" ht="33" customHeight="1">
      <c r="B15" s="1468"/>
      <c r="C15" s="1469" t="s">
        <v>636</v>
      </c>
      <c r="D15" s="1456">
        <f t="shared" si="6"/>
        <v>3</v>
      </c>
      <c r="E15" s="1457">
        <f t="shared" si="6"/>
        <v>0</v>
      </c>
      <c r="F15" s="1470"/>
      <c r="G15" s="1471"/>
      <c r="H15" s="1470">
        <v>3</v>
      </c>
      <c r="I15" s="1471"/>
      <c r="J15" s="1470"/>
      <c r="K15" s="1471"/>
      <c r="L15" s="1472">
        <v>3</v>
      </c>
      <c r="M15" s="1456">
        <f t="shared" si="2"/>
        <v>36</v>
      </c>
      <c r="N15" s="1473"/>
      <c r="O15" s="1473">
        <v>36</v>
      </c>
      <c r="P15" s="1474">
        <v>13</v>
      </c>
      <c r="Q15" s="1451"/>
      <c r="R15" s="1475">
        <v>1</v>
      </c>
      <c r="S15" s="1473">
        <v>0</v>
      </c>
      <c r="T15" s="1473">
        <v>0</v>
      </c>
      <c r="U15" s="1473">
        <v>0</v>
      </c>
      <c r="V15" s="1476">
        <f t="shared" si="3"/>
        <v>1</v>
      </c>
      <c r="W15" s="1475">
        <v>0</v>
      </c>
      <c r="X15" s="1473">
        <v>0</v>
      </c>
      <c r="Y15" s="1473">
        <v>2</v>
      </c>
      <c r="Z15" s="1473">
        <v>14</v>
      </c>
      <c r="AA15" s="1477">
        <f t="shared" si="4"/>
        <v>16</v>
      </c>
      <c r="AB15" s="1478">
        <f t="shared" si="5"/>
        <v>17</v>
      </c>
      <c r="AC15" s="338"/>
    </row>
    <row r="16" spans="2:29" ht="33" customHeight="1">
      <c r="B16" s="1468"/>
      <c r="C16" s="1479" t="s">
        <v>637</v>
      </c>
      <c r="D16" s="1456">
        <f t="shared" si="6"/>
        <v>3</v>
      </c>
      <c r="E16" s="1457">
        <f t="shared" si="6"/>
        <v>0</v>
      </c>
      <c r="F16" s="1480"/>
      <c r="G16" s="1481"/>
      <c r="H16" s="1480">
        <v>1</v>
      </c>
      <c r="I16" s="1481"/>
      <c r="J16" s="1480">
        <v>2</v>
      </c>
      <c r="K16" s="1481"/>
      <c r="L16" s="1482">
        <v>3</v>
      </c>
      <c r="M16" s="1483">
        <f t="shared" si="2"/>
        <v>29</v>
      </c>
      <c r="N16" s="1484"/>
      <c r="O16" s="1484">
        <v>29</v>
      </c>
      <c r="P16" s="1485">
        <v>9</v>
      </c>
      <c r="Q16" s="1451"/>
      <c r="R16" s="1486">
        <v>0</v>
      </c>
      <c r="S16" s="1484">
        <v>0</v>
      </c>
      <c r="T16" s="1484">
        <v>1</v>
      </c>
      <c r="U16" s="1484">
        <v>0</v>
      </c>
      <c r="V16" s="1487">
        <f t="shared" si="3"/>
        <v>1</v>
      </c>
      <c r="W16" s="1486">
        <v>0</v>
      </c>
      <c r="X16" s="1484">
        <v>0</v>
      </c>
      <c r="Y16" s="1484">
        <v>3</v>
      </c>
      <c r="Z16" s="1484">
        <v>3</v>
      </c>
      <c r="AA16" s="1488">
        <f t="shared" si="4"/>
        <v>6</v>
      </c>
      <c r="AB16" s="1489">
        <f t="shared" si="5"/>
        <v>7</v>
      </c>
      <c r="AC16" s="346"/>
    </row>
    <row r="17" spans="2:29" ht="33" customHeight="1">
      <c r="B17" s="1490"/>
      <c r="C17" s="1491" t="s">
        <v>606</v>
      </c>
      <c r="D17" s="410">
        <f t="shared" ref="D17:P17" si="7">SUM(D9:D16)</f>
        <v>36</v>
      </c>
      <c r="E17" s="1447">
        <f t="shared" si="7"/>
        <v>8</v>
      </c>
      <c r="F17" s="411">
        <f t="shared" si="7"/>
        <v>1</v>
      </c>
      <c r="G17" s="1447">
        <f t="shared" si="7"/>
        <v>0</v>
      </c>
      <c r="H17" s="411">
        <f t="shared" si="7"/>
        <v>9</v>
      </c>
      <c r="I17" s="1447">
        <f t="shared" si="7"/>
        <v>0</v>
      </c>
      <c r="J17" s="411">
        <f t="shared" si="7"/>
        <v>26</v>
      </c>
      <c r="K17" s="1447">
        <f t="shared" si="7"/>
        <v>8</v>
      </c>
      <c r="L17" s="1449">
        <f t="shared" si="7"/>
        <v>34</v>
      </c>
      <c r="M17" s="410">
        <f t="shared" si="7"/>
        <v>499</v>
      </c>
      <c r="N17" s="411">
        <f t="shared" si="7"/>
        <v>66</v>
      </c>
      <c r="O17" s="411">
        <f t="shared" si="7"/>
        <v>433</v>
      </c>
      <c r="P17" s="1450">
        <f t="shared" si="7"/>
        <v>141</v>
      </c>
      <c r="Q17" s="1451"/>
      <c r="R17" s="410">
        <f t="shared" ref="R17:AB17" si="8">SUM(R9:R16)</f>
        <v>6</v>
      </c>
      <c r="S17" s="411">
        <f t="shared" si="8"/>
        <v>2</v>
      </c>
      <c r="T17" s="411">
        <f t="shared" si="8"/>
        <v>17</v>
      </c>
      <c r="U17" s="411">
        <f t="shared" si="8"/>
        <v>2</v>
      </c>
      <c r="V17" s="1452">
        <f t="shared" si="8"/>
        <v>27</v>
      </c>
      <c r="W17" s="410">
        <f t="shared" si="8"/>
        <v>9</v>
      </c>
      <c r="X17" s="411">
        <f t="shared" si="8"/>
        <v>6</v>
      </c>
      <c r="Y17" s="411">
        <f t="shared" si="8"/>
        <v>69</v>
      </c>
      <c r="Z17" s="411">
        <f t="shared" si="8"/>
        <v>360</v>
      </c>
      <c r="AA17" s="412">
        <f t="shared" si="8"/>
        <v>444</v>
      </c>
      <c r="AB17" s="418">
        <f t="shared" si="8"/>
        <v>471</v>
      </c>
      <c r="AC17" s="346"/>
    </row>
    <row r="18" spans="2:29" ht="33" customHeight="1">
      <c r="B18" s="1454" t="s">
        <v>638</v>
      </c>
      <c r="C18" s="1492" t="s">
        <v>639</v>
      </c>
      <c r="D18" s="1493">
        <f t="shared" ref="D18:E24" si="9">F18+H18+J18</f>
        <v>8</v>
      </c>
      <c r="E18" s="1494">
        <f t="shared" si="9"/>
        <v>1</v>
      </c>
      <c r="F18" s="1495">
        <v>1</v>
      </c>
      <c r="G18" s="1496"/>
      <c r="H18" s="1495">
        <v>3</v>
      </c>
      <c r="I18" s="1496"/>
      <c r="J18" s="1495">
        <v>4</v>
      </c>
      <c r="K18" s="1496">
        <v>1</v>
      </c>
      <c r="L18" s="1497">
        <v>7</v>
      </c>
      <c r="M18" s="1493">
        <f t="shared" ref="M18:M24" si="10">N18+O18</f>
        <v>125</v>
      </c>
      <c r="N18" s="1498"/>
      <c r="O18" s="1498">
        <v>125</v>
      </c>
      <c r="P18" s="1499">
        <v>37</v>
      </c>
      <c r="Q18" s="1451"/>
      <c r="R18" s="1464">
        <v>1</v>
      </c>
      <c r="S18" s="1462">
        <v>0</v>
      </c>
      <c r="T18" s="1462">
        <v>2</v>
      </c>
      <c r="U18" s="1462">
        <v>0</v>
      </c>
      <c r="V18" s="1465">
        <f t="shared" ref="V18:V24" si="11">SUM(R18:U18)</f>
        <v>3</v>
      </c>
      <c r="W18" s="1464">
        <v>3</v>
      </c>
      <c r="X18" s="1462">
        <v>1</v>
      </c>
      <c r="Y18" s="1462">
        <v>6</v>
      </c>
      <c r="Z18" s="1462">
        <v>21</v>
      </c>
      <c r="AA18" s="1466">
        <f t="shared" ref="AA18:AA24" si="12">SUM(W18:Z18)</f>
        <v>31</v>
      </c>
      <c r="AB18" s="1467">
        <f t="shared" ref="AB18:AB24" si="13">V18+AA18</f>
        <v>34</v>
      </c>
      <c r="AC18" s="346"/>
    </row>
    <row r="19" spans="2:29" ht="33" customHeight="1">
      <c r="B19" s="1468"/>
      <c r="C19" s="1469" t="s">
        <v>640</v>
      </c>
      <c r="D19" s="1456">
        <f t="shared" si="9"/>
        <v>3</v>
      </c>
      <c r="E19" s="1500">
        <f t="shared" si="9"/>
        <v>1</v>
      </c>
      <c r="F19" s="1470"/>
      <c r="G19" s="1471"/>
      <c r="H19" s="1470">
        <v>1</v>
      </c>
      <c r="I19" s="1471"/>
      <c r="J19" s="1470">
        <v>2</v>
      </c>
      <c r="K19" s="1471">
        <v>1</v>
      </c>
      <c r="L19" s="1472">
        <v>3</v>
      </c>
      <c r="M19" s="1456">
        <f t="shared" si="10"/>
        <v>36</v>
      </c>
      <c r="N19" s="1473"/>
      <c r="O19" s="1473">
        <v>36</v>
      </c>
      <c r="P19" s="1474">
        <v>13</v>
      </c>
      <c r="Q19" s="1451"/>
      <c r="R19" s="1475">
        <v>0</v>
      </c>
      <c r="S19" s="1473">
        <v>0</v>
      </c>
      <c r="T19" s="1473">
        <v>1</v>
      </c>
      <c r="U19" s="1473">
        <v>0</v>
      </c>
      <c r="V19" s="1476">
        <f t="shared" si="11"/>
        <v>1</v>
      </c>
      <c r="W19" s="1475">
        <v>1</v>
      </c>
      <c r="X19" s="1473">
        <v>0</v>
      </c>
      <c r="Y19" s="1473">
        <v>0</v>
      </c>
      <c r="Z19" s="1473">
        <v>7</v>
      </c>
      <c r="AA19" s="1477">
        <f t="shared" si="12"/>
        <v>8</v>
      </c>
      <c r="AB19" s="1478">
        <f t="shared" si="13"/>
        <v>9</v>
      </c>
      <c r="AC19" s="346"/>
    </row>
    <row r="20" spans="2:29" ht="33" customHeight="1">
      <c r="B20" s="1468"/>
      <c r="C20" s="1501" t="s">
        <v>641</v>
      </c>
      <c r="D20" s="1456">
        <f t="shared" si="9"/>
        <v>3</v>
      </c>
      <c r="E20" s="1500">
        <f t="shared" si="9"/>
        <v>1</v>
      </c>
      <c r="F20" s="1470">
        <v>1</v>
      </c>
      <c r="G20" s="1471"/>
      <c r="H20" s="1470"/>
      <c r="I20" s="1471"/>
      <c r="J20" s="1470">
        <v>2</v>
      </c>
      <c r="K20" s="1471">
        <v>1</v>
      </c>
      <c r="L20" s="1472">
        <v>3</v>
      </c>
      <c r="M20" s="1456">
        <f t="shared" si="10"/>
        <v>35</v>
      </c>
      <c r="N20" s="1473">
        <v>4</v>
      </c>
      <c r="O20" s="1473">
        <v>31</v>
      </c>
      <c r="P20" s="1474">
        <v>11</v>
      </c>
      <c r="Q20" s="1451"/>
      <c r="R20" s="1475">
        <v>1</v>
      </c>
      <c r="S20" s="1473">
        <v>0</v>
      </c>
      <c r="T20" s="1473">
        <v>4</v>
      </c>
      <c r="U20" s="1473">
        <v>0</v>
      </c>
      <c r="V20" s="1476">
        <f t="shared" si="11"/>
        <v>5</v>
      </c>
      <c r="W20" s="1475">
        <v>3</v>
      </c>
      <c r="X20" s="1473">
        <v>0</v>
      </c>
      <c r="Y20" s="1473">
        <v>2</v>
      </c>
      <c r="Z20" s="1473">
        <v>7</v>
      </c>
      <c r="AA20" s="1477">
        <f t="shared" si="12"/>
        <v>12</v>
      </c>
      <c r="AB20" s="1478">
        <f t="shared" si="13"/>
        <v>17</v>
      </c>
      <c r="AC20" s="346"/>
    </row>
    <row r="21" spans="2:29" ht="33" customHeight="1">
      <c r="B21" s="1468"/>
      <c r="C21" s="1502" t="s">
        <v>642</v>
      </c>
      <c r="D21" s="1456">
        <f t="shared" si="9"/>
        <v>4</v>
      </c>
      <c r="E21" s="1500">
        <f t="shared" si="9"/>
        <v>1</v>
      </c>
      <c r="F21" s="1470"/>
      <c r="G21" s="1471"/>
      <c r="H21" s="1470">
        <v>1</v>
      </c>
      <c r="I21" s="1471"/>
      <c r="J21" s="1470">
        <v>3</v>
      </c>
      <c r="K21" s="1471">
        <v>1</v>
      </c>
      <c r="L21" s="1472">
        <v>4</v>
      </c>
      <c r="M21" s="1456">
        <f t="shared" si="10"/>
        <v>44</v>
      </c>
      <c r="N21" s="1473">
        <v>0</v>
      </c>
      <c r="O21" s="1473">
        <v>44</v>
      </c>
      <c r="P21" s="1474">
        <v>15</v>
      </c>
      <c r="Q21" s="1451"/>
      <c r="R21" s="1475">
        <v>1</v>
      </c>
      <c r="S21" s="1473">
        <v>0</v>
      </c>
      <c r="T21" s="1473">
        <v>1</v>
      </c>
      <c r="U21" s="1473">
        <v>0</v>
      </c>
      <c r="V21" s="1476">
        <f t="shared" si="11"/>
        <v>2</v>
      </c>
      <c r="W21" s="1475">
        <v>2</v>
      </c>
      <c r="X21" s="1473">
        <v>0</v>
      </c>
      <c r="Y21" s="1473">
        <v>3</v>
      </c>
      <c r="Z21" s="1473">
        <v>13</v>
      </c>
      <c r="AA21" s="1477">
        <f t="shared" si="12"/>
        <v>18</v>
      </c>
      <c r="AB21" s="1478">
        <f t="shared" si="13"/>
        <v>20</v>
      </c>
      <c r="AC21" s="346"/>
    </row>
    <row r="22" spans="2:29" ht="33" customHeight="1">
      <c r="B22" s="1468"/>
      <c r="C22" s="1501" t="s">
        <v>643</v>
      </c>
      <c r="D22" s="1456">
        <f t="shared" si="9"/>
        <v>3</v>
      </c>
      <c r="E22" s="1500">
        <f t="shared" si="9"/>
        <v>1</v>
      </c>
      <c r="F22" s="1470"/>
      <c r="G22" s="1471"/>
      <c r="H22" s="1470"/>
      <c r="I22" s="1471"/>
      <c r="J22" s="1470">
        <v>3</v>
      </c>
      <c r="K22" s="1471">
        <v>1</v>
      </c>
      <c r="L22" s="1472">
        <v>3</v>
      </c>
      <c r="M22" s="1456">
        <f t="shared" si="10"/>
        <v>30</v>
      </c>
      <c r="N22" s="1473">
        <v>0</v>
      </c>
      <c r="O22" s="1473">
        <v>30</v>
      </c>
      <c r="P22" s="1474">
        <v>9</v>
      </c>
      <c r="Q22" s="1451"/>
      <c r="R22" s="1475">
        <v>1</v>
      </c>
      <c r="S22" s="1473">
        <v>0</v>
      </c>
      <c r="T22" s="1473">
        <v>0</v>
      </c>
      <c r="U22" s="1473">
        <v>0</v>
      </c>
      <c r="V22" s="1476">
        <f t="shared" si="11"/>
        <v>1</v>
      </c>
      <c r="W22" s="1475">
        <v>1</v>
      </c>
      <c r="X22" s="1473">
        <v>0</v>
      </c>
      <c r="Y22" s="1473">
        <v>2</v>
      </c>
      <c r="Z22" s="1473">
        <v>3</v>
      </c>
      <c r="AA22" s="1477">
        <f t="shared" si="12"/>
        <v>6</v>
      </c>
      <c r="AB22" s="1478">
        <f t="shared" si="13"/>
        <v>7</v>
      </c>
      <c r="AC22" s="346"/>
    </row>
    <row r="23" spans="2:29" ht="33" customHeight="1">
      <c r="B23" s="1468"/>
      <c r="C23" s="1469" t="s">
        <v>644</v>
      </c>
      <c r="D23" s="1456">
        <f t="shared" si="9"/>
        <v>5</v>
      </c>
      <c r="E23" s="1500">
        <f t="shared" si="9"/>
        <v>2</v>
      </c>
      <c r="F23" s="1470"/>
      <c r="G23" s="1471"/>
      <c r="H23" s="1470">
        <v>2</v>
      </c>
      <c r="I23" s="1471"/>
      <c r="J23" s="1470">
        <v>3</v>
      </c>
      <c r="K23" s="1471">
        <v>2</v>
      </c>
      <c r="L23" s="1472">
        <v>5</v>
      </c>
      <c r="M23" s="1456">
        <f t="shared" si="10"/>
        <v>59</v>
      </c>
      <c r="N23" s="1473">
        <v>0</v>
      </c>
      <c r="O23" s="1473">
        <v>59</v>
      </c>
      <c r="P23" s="1474">
        <v>18</v>
      </c>
      <c r="Q23" s="1451"/>
      <c r="R23" s="1475">
        <v>0</v>
      </c>
      <c r="S23" s="1473">
        <v>0</v>
      </c>
      <c r="T23" s="1473">
        <v>0</v>
      </c>
      <c r="U23" s="1473">
        <v>0</v>
      </c>
      <c r="V23" s="1476"/>
      <c r="W23" s="1475">
        <v>3</v>
      </c>
      <c r="X23" s="1473">
        <v>0</v>
      </c>
      <c r="Y23" s="1473">
        <v>8</v>
      </c>
      <c r="Z23" s="1473">
        <v>21</v>
      </c>
      <c r="AA23" s="1477">
        <f t="shared" si="12"/>
        <v>32</v>
      </c>
      <c r="AB23" s="1478">
        <f t="shared" si="13"/>
        <v>32</v>
      </c>
      <c r="AC23" s="346"/>
    </row>
    <row r="24" spans="2:29" ht="33" customHeight="1">
      <c r="B24" s="1468"/>
      <c r="C24" s="1479" t="s">
        <v>645</v>
      </c>
      <c r="D24" s="1456">
        <f t="shared" si="9"/>
        <v>6</v>
      </c>
      <c r="E24" s="1500">
        <f t="shared" si="9"/>
        <v>3</v>
      </c>
      <c r="F24" s="1480"/>
      <c r="G24" s="1481"/>
      <c r="H24" s="1480">
        <v>1</v>
      </c>
      <c r="I24" s="1481"/>
      <c r="J24" s="1480">
        <v>5</v>
      </c>
      <c r="K24" s="1481">
        <v>3</v>
      </c>
      <c r="L24" s="1482">
        <v>4</v>
      </c>
      <c r="M24" s="1483">
        <f t="shared" si="10"/>
        <v>51</v>
      </c>
      <c r="N24" s="1484">
        <v>0</v>
      </c>
      <c r="O24" s="1484">
        <v>51</v>
      </c>
      <c r="P24" s="1485">
        <v>19</v>
      </c>
      <c r="Q24" s="1451"/>
      <c r="R24" s="1486">
        <v>2</v>
      </c>
      <c r="S24" s="1484">
        <v>0</v>
      </c>
      <c r="T24" s="1484">
        <v>0</v>
      </c>
      <c r="U24" s="1484">
        <v>0</v>
      </c>
      <c r="V24" s="1487">
        <f t="shared" si="11"/>
        <v>2</v>
      </c>
      <c r="W24" s="1486">
        <v>1</v>
      </c>
      <c r="X24" s="1484">
        <v>1</v>
      </c>
      <c r="Y24" s="1484">
        <v>3</v>
      </c>
      <c r="Z24" s="1484">
        <v>12</v>
      </c>
      <c r="AA24" s="1488">
        <f t="shared" si="12"/>
        <v>17</v>
      </c>
      <c r="AB24" s="1489">
        <f t="shared" si="13"/>
        <v>19</v>
      </c>
      <c r="AC24" s="346"/>
    </row>
    <row r="25" spans="2:29" ht="33" customHeight="1">
      <c r="B25" s="1503"/>
      <c r="C25" s="1504" t="s">
        <v>606</v>
      </c>
      <c r="D25" s="410">
        <f t="shared" ref="D25:P25" si="14">SUM(D18:D24)</f>
        <v>32</v>
      </c>
      <c r="E25" s="1447">
        <f t="shared" si="14"/>
        <v>10</v>
      </c>
      <c r="F25" s="411">
        <f t="shared" si="14"/>
        <v>2</v>
      </c>
      <c r="G25" s="1447">
        <f t="shared" si="14"/>
        <v>0</v>
      </c>
      <c r="H25" s="411">
        <f t="shared" si="14"/>
        <v>8</v>
      </c>
      <c r="I25" s="1447">
        <f t="shared" si="14"/>
        <v>0</v>
      </c>
      <c r="J25" s="411">
        <f t="shared" si="14"/>
        <v>22</v>
      </c>
      <c r="K25" s="1447">
        <f t="shared" si="14"/>
        <v>10</v>
      </c>
      <c r="L25" s="1449">
        <f t="shared" si="14"/>
        <v>29</v>
      </c>
      <c r="M25" s="410">
        <f t="shared" si="14"/>
        <v>380</v>
      </c>
      <c r="N25" s="411">
        <f t="shared" si="14"/>
        <v>4</v>
      </c>
      <c r="O25" s="411">
        <f t="shared" si="14"/>
        <v>376</v>
      </c>
      <c r="P25" s="1450">
        <f t="shared" si="14"/>
        <v>122</v>
      </c>
      <c r="Q25" s="430"/>
      <c r="R25" s="410">
        <f t="shared" ref="R25:AB25" si="15">SUM(R18:R24)</f>
        <v>6</v>
      </c>
      <c r="S25" s="411">
        <f t="shared" si="15"/>
        <v>0</v>
      </c>
      <c r="T25" s="411">
        <f t="shared" si="15"/>
        <v>8</v>
      </c>
      <c r="U25" s="411">
        <f t="shared" si="15"/>
        <v>0</v>
      </c>
      <c r="V25" s="1452">
        <f t="shared" si="15"/>
        <v>14</v>
      </c>
      <c r="W25" s="410">
        <f t="shared" si="15"/>
        <v>14</v>
      </c>
      <c r="X25" s="411">
        <f t="shared" si="15"/>
        <v>2</v>
      </c>
      <c r="Y25" s="411">
        <f t="shared" si="15"/>
        <v>24</v>
      </c>
      <c r="Z25" s="411">
        <f t="shared" si="15"/>
        <v>84</v>
      </c>
      <c r="AA25" s="412">
        <f t="shared" si="15"/>
        <v>124</v>
      </c>
      <c r="AB25" s="418">
        <f t="shared" si="15"/>
        <v>138</v>
      </c>
    </row>
  </sheetData>
  <mergeCells count="40">
    <mergeCell ref="Y6:Y7"/>
    <mergeCell ref="Z6:Z7"/>
    <mergeCell ref="B8:C8"/>
    <mergeCell ref="B9:B17"/>
    <mergeCell ref="B18:B25"/>
    <mergeCell ref="X4:X7"/>
    <mergeCell ref="Y4:Z5"/>
    <mergeCell ref="AA4:AA7"/>
    <mergeCell ref="D6:D7"/>
    <mergeCell ref="E6:E7"/>
    <mergeCell ref="F6:F7"/>
    <mergeCell ref="G6:G7"/>
    <mergeCell ref="H6:H7"/>
    <mergeCell ref="I6:I7"/>
    <mergeCell ref="J6:J7"/>
    <mergeCell ref="P4:P6"/>
    <mergeCell ref="R4:R7"/>
    <mergeCell ref="S4:S7"/>
    <mergeCell ref="T4:U5"/>
    <mergeCell ref="V4:V7"/>
    <mergeCell ref="W4:W7"/>
    <mergeCell ref="T6:T7"/>
    <mergeCell ref="U6:U7"/>
    <mergeCell ref="H4:I5"/>
    <mergeCell ref="J4:K5"/>
    <mergeCell ref="L4:L6"/>
    <mergeCell ref="M4:M7"/>
    <mergeCell ref="N4:N7"/>
    <mergeCell ref="O4:O7"/>
    <mergeCell ref="K6:K7"/>
    <mergeCell ref="B2:C7"/>
    <mergeCell ref="D2:P2"/>
    <mergeCell ref="R2:AB2"/>
    <mergeCell ref="D3:L3"/>
    <mergeCell ref="M3:P3"/>
    <mergeCell ref="R3:V3"/>
    <mergeCell ref="W3:AA3"/>
    <mergeCell ref="AB3:AB7"/>
    <mergeCell ref="D4:E5"/>
    <mergeCell ref="F4:G5"/>
  </mergeCells>
  <phoneticPr fontId="1"/>
  <printOptions horizontalCentered="1"/>
  <pageMargins left="0.39370078740157483" right="0.39370078740157483" top="0.39370078740157483" bottom="0.39370078740157483" header="0.51181102362204722" footer="0.51181102362204722"/>
  <pageSetup paperSize="8" orientation="landscape" r:id="rId1"/>
  <headerFooter alignWithMargins="0"/>
</worksheet>
</file>

<file path=xl/worksheets/sheet16.xml><?xml version="1.0" encoding="utf-8"?>
<worksheet xmlns="http://schemas.openxmlformats.org/spreadsheetml/2006/main" xmlns:r="http://schemas.openxmlformats.org/officeDocument/2006/relationships">
  <sheetPr>
    <tabColor rgb="FF92D050"/>
  </sheetPr>
  <dimension ref="B1:AF35"/>
  <sheetViews>
    <sheetView view="pageBreakPreview" zoomScaleNormal="100" zoomScaleSheetLayoutView="100" workbookViewId="0">
      <pane xSplit="4" ySplit="10" topLeftCell="E11" activePane="bottomRight" state="frozen"/>
      <selection activeCell="R10" sqref="R10"/>
      <selection pane="topRight" activeCell="R10" sqref="R10"/>
      <selection pane="bottomLeft" activeCell="R10" sqref="R10"/>
      <selection pane="bottomRight" activeCell="R10" sqref="R10"/>
    </sheetView>
  </sheetViews>
  <sheetFormatPr defaultRowHeight="13.5"/>
  <cols>
    <col min="1" max="1" width="3.125" style="665" customWidth="1"/>
    <col min="2" max="2" width="3.375" style="665" customWidth="1"/>
    <col min="3" max="3" width="20.625" style="665" customWidth="1"/>
    <col min="4" max="4" width="6.125" style="665" customWidth="1"/>
    <col min="5" max="7" width="5.625" style="665" customWidth="1"/>
    <col min="8" max="8" width="5.875" style="665" customWidth="1"/>
    <col min="9" max="10" width="5.625" style="665" customWidth="1"/>
    <col min="11" max="11" width="5.875" style="665" customWidth="1"/>
    <col min="12" max="13" width="5.625" style="665" customWidth="1"/>
    <col min="14" max="14" width="6.125" style="665" customWidth="1"/>
    <col min="15" max="15" width="15.625" style="665" customWidth="1"/>
    <col min="16" max="19" width="5.625" style="665" customWidth="1"/>
    <col min="20" max="20" width="6.125" style="665" customWidth="1"/>
    <col min="21" max="27" width="5.625" style="665" customWidth="1"/>
    <col min="28" max="28" width="5.5" style="665" customWidth="1"/>
    <col min="29" max="29" width="5.625" style="665" customWidth="1"/>
    <col min="30" max="30" width="6.125" style="665" customWidth="1"/>
    <col min="31" max="31" width="5.625" style="665" customWidth="1"/>
    <col min="32" max="256" width="9" style="665"/>
    <col min="257" max="257" width="3.125" style="665" customWidth="1"/>
    <col min="258" max="258" width="3.375" style="665" customWidth="1"/>
    <col min="259" max="259" width="20.625" style="665" customWidth="1"/>
    <col min="260" max="260" width="6.125" style="665" customWidth="1"/>
    <col min="261" max="263" width="5.625" style="665" customWidth="1"/>
    <col min="264" max="264" width="5.875" style="665" customWidth="1"/>
    <col min="265" max="266" width="5.625" style="665" customWidth="1"/>
    <col min="267" max="267" width="5.875" style="665" customWidth="1"/>
    <col min="268" max="269" width="5.625" style="665" customWidth="1"/>
    <col min="270" max="270" width="6.125" style="665" customWidth="1"/>
    <col min="271" max="271" width="15.625" style="665" customWidth="1"/>
    <col min="272" max="275" width="5.625" style="665" customWidth="1"/>
    <col min="276" max="276" width="6.125" style="665" customWidth="1"/>
    <col min="277" max="283" width="5.625" style="665" customWidth="1"/>
    <col min="284" max="284" width="5.5" style="665" customWidth="1"/>
    <col min="285" max="285" width="5.625" style="665" customWidth="1"/>
    <col min="286" max="286" width="6.125" style="665" customWidth="1"/>
    <col min="287" max="287" width="5.625" style="665" customWidth="1"/>
    <col min="288" max="512" width="9" style="665"/>
    <col min="513" max="513" width="3.125" style="665" customWidth="1"/>
    <col min="514" max="514" width="3.375" style="665" customWidth="1"/>
    <col min="515" max="515" width="20.625" style="665" customWidth="1"/>
    <col min="516" max="516" width="6.125" style="665" customWidth="1"/>
    <col min="517" max="519" width="5.625" style="665" customWidth="1"/>
    <col min="520" max="520" width="5.875" style="665" customWidth="1"/>
    <col min="521" max="522" width="5.625" style="665" customWidth="1"/>
    <col min="523" max="523" width="5.875" style="665" customWidth="1"/>
    <col min="524" max="525" width="5.625" style="665" customWidth="1"/>
    <col min="526" max="526" width="6.125" style="665" customWidth="1"/>
    <col min="527" max="527" width="15.625" style="665" customWidth="1"/>
    <col min="528" max="531" width="5.625" style="665" customWidth="1"/>
    <col min="532" max="532" width="6.125" style="665" customWidth="1"/>
    <col min="533" max="539" width="5.625" style="665" customWidth="1"/>
    <col min="540" max="540" width="5.5" style="665" customWidth="1"/>
    <col min="541" max="541" width="5.625" style="665" customWidth="1"/>
    <col min="542" max="542" width="6.125" style="665" customWidth="1"/>
    <col min="543" max="543" width="5.625" style="665" customWidth="1"/>
    <col min="544" max="768" width="9" style="665"/>
    <col min="769" max="769" width="3.125" style="665" customWidth="1"/>
    <col min="770" max="770" width="3.375" style="665" customWidth="1"/>
    <col min="771" max="771" width="20.625" style="665" customWidth="1"/>
    <col min="772" max="772" width="6.125" style="665" customWidth="1"/>
    <col min="773" max="775" width="5.625" style="665" customWidth="1"/>
    <col min="776" max="776" width="5.875" style="665" customWidth="1"/>
    <col min="777" max="778" width="5.625" style="665" customWidth="1"/>
    <col min="779" max="779" width="5.875" style="665" customWidth="1"/>
    <col min="780" max="781" width="5.625" style="665" customWidth="1"/>
    <col min="782" max="782" width="6.125" style="665" customWidth="1"/>
    <col min="783" max="783" width="15.625" style="665" customWidth="1"/>
    <col min="784" max="787" width="5.625" style="665" customWidth="1"/>
    <col min="788" max="788" width="6.125" style="665" customWidth="1"/>
    <col min="789" max="795" width="5.625" style="665" customWidth="1"/>
    <col min="796" max="796" width="5.5" style="665" customWidth="1"/>
    <col min="797" max="797" width="5.625" style="665" customWidth="1"/>
    <col min="798" max="798" width="6.125" style="665" customWidth="1"/>
    <col min="799" max="799" width="5.625" style="665" customWidth="1"/>
    <col min="800" max="1024" width="9" style="665"/>
    <col min="1025" max="1025" width="3.125" style="665" customWidth="1"/>
    <col min="1026" max="1026" width="3.375" style="665" customWidth="1"/>
    <col min="1027" max="1027" width="20.625" style="665" customWidth="1"/>
    <col min="1028" max="1028" width="6.125" style="665" customWidth="1"/>
    <col min="1029" max="1031" width="5.625" style="665" customWidth="1"/>
    <col min="1032" max="1032" width="5.875" style="665" customWidth="1"/>
    <col min="1033" max="1034" width="5.625" style="665" customWidth="1"/>
    <col min="1035" max="1035" width="5.875" style="665" customWidth="1"/>
    <col min="1036" max="1037" width="5.625" style="665" customWidth="1"/>
    <col min="1038" max="1038" width="6.125" style="665" customWidth="1"/>
    <col min="1039" max="1039" width="15.625" style="665" customWidth="1"/>
    <col min="1040" max="1043" width="5.625" style="665" customWidth="1"/>
    <col min="1044" max="1044" width="6.125" style="665" customWidth="1"/>
    <col min="1045" max="1051" width="5.625" style="665" customWidth="1"/>
    <col min="1052" max="1052" width="5.5" style="665" customWidth="1"/>
    <col min="1053" max="1053" width="5.625" style="665" customWidth="1"/>
    <col min="1054" max="1054" width="6.125" style="665" customWidth="1"/>
    <col min="1055" max="1055" width="5.625" style="665" customWidth="1"/>
    <col min="1056" max="1280" width="9" style="665"/>
    <col min="1281" max="1281" width="3.125" style="665" customWidth="1"/>
    <col min="1282" max="1282" width="3.375" style="665" customWidth="1"/>
    <col min="1283" max="1283" width="20.625" style="665" customWidth="1"/>
    <col min="1284" max="1284" width="6.125" style="665" customWidth="1"/>
    <col min="1285" max="1287" width="5.625" style="665" customWidth="1"/>
    <col min="1288" max="1288" width="5.875" style="665" customWidth="1"/>
    <col min="1289" max="1290" width="5.625" style="665" customWidth="1"/>
    <col min="1291" max="1291" width="5.875" style="665" customWidth="1"/>
    <col min="1292" max="1293" width="5.625" style="665" customWidth="1"/>
    <col min="1294" max="1294" width="6.125" style="665" customWidth="1"/>
    <col min="1295" max="1295" width="15.625" style="665" customWidth="1"/>
    <col min="1296" max="1299" width="5.625" style="665" customWidth="1"/>
    <col min="1300" max="1300" width="6.125" style="665" customWidth="1"/>
    <col min="1301" max="1307" width="5.625" style="665" customWidth="1"/>
    <col min="1308" max="1308" width="5.5" style="665" customWidth="1"/>
    <col min="1309" max="1309" width="5.625" style="665" customWidth="1"/>
    <col min="1310" max="1310" width="6.125" style="665" customWidth="1"/>
    <col min="1311" max="1311" width="5.625" style="665" customWidth="1"/>
    <col min="1312" max="1536" width="9" style="665"/>
    <col min="1537" max="1537" width="3.125" style="665" customWidth="1"/>
    <col min="1538" max="1538" width="3.375" style="665" customWidth="1"/>
    <col min="1539" max="1539" width="20.625" style="665" customWidth="1"/>
    <col min="1540" max="1540" width="6.125" style="665" customWidth="1"/>
    <col min="1541" max="1543" width="5.625" style="665" customWidth="1"/>
    <col min="1544" max="1544" width="5.875" style="665" customWidth="1"/>
    <col min="1545" max="1546" width="5.625" style="665" customWidth="1"/>
    <col min="1547" max="1547" width="5.875" style="665" customWidth="1"/>
    <col min="1548" max="1549" width="5.625" style="665" customWidth="1"/>
    <col min="1550" max="1550" width="6.125" style="665" customWidth="1"/>
    <col min="1551" max="1551" width="15.625" style="665" customWidth="1"/>
    <col min="1552" max="1555" width="5.625" style="665" customWidth="1"/>
    <col min="1556" max="1556" width="6.125" style="665" customWidth="1"/>
    <col min="1557" max="1563" width="5.625" style="665" customWidth="1"/>
    <col min="1564" max="1564" width="5.5" style="665" customWidth="1"/>
    <col min="1565" max="1565" width="5.625" style="665" customWidth="1"/>
    <col min="1566" max="1566" width="6.125" style="665" customWidth="1"/>
    <col min="1567" max="1567" width="5.625" style="665" customWidth="1"/>
    <col min="1568" max="1792" width="9" style="665"/>
    <col min="1793" max="1793" width="3.125" style="665" customWidth="1"/>
    <col min="1794" max="1794" width="3.375" style="665" customWidth="1"/>
    <col min="1795" max="1795" width="20.625" style="665" customWidth="1"/>
    <col min="1796" max="1796" width="6.125" style="665" customWidth="1"/>
    <col min="1797" max="1799" width="5.625" style="665" customWidth="1"/>
    <col min="1800" max="1800" width="5.875" style="665" customWidth="1"/>
    <col min="1801" max="1802" width="5.625" style="665" customWidth="1"/>
    <col min="1803" max="1803" width="5.875" style="665" customWidth="1"/>
    <col min="1804" max="1805" width="5.625" style="665" customWidth="1"/>
    <col min="1806" max="1806" width="6.125" style="665" customWidth="1"/>
    <col min="1807" max="1807" width="15.625" style="665" customWidth="1"/>
    <col min="1808" max="1811" width="5.625" style="665" customWidth="1"/>
    <col min="1812" max="1812" width="6.125" style="665" customWidth="1"/>
    <col min="1813" max="1819" width="5.625" style="665" customWidth="1"/>
    <col min="1820" max="1820" width="5.5" style="665" customWidth="1"/>
    <col min="1821" max="1821" width="5.625" style="665" customWidth="1"/>
    <col min="1822" max="1822" width="6.125" style="665" customWidth="1"/>
    <col min="1823" max="1823" width="5.625" style="665" customWidth="1"/>
    <col min="1824" max="2048" width="9" style="665"/>
    <col min="2049" max="2049" width="3.125" style="665" customWidth="1"/>
    <col min="2050" max="2050" width="3.375" style="665" customWidth="1"/>
    <col min="2051" max="2051" width="20.625" style="665" customWidth="1"/>
    <col min="2052" max="2052" width="6.125" style="665" customWidth="1"/>
    <col min="2053" max="2055" width="5.625" style="665" customWidth="1"/>
    <col min="2056" max="2056" width="5.875" style="665" customWidth="1"/>
    <col min="2057" max="2058" width="5.625" style="665" customWidth="1"/>
    <col min="2059" max="2059" width="5.875" style="665" customWidth="1"/>
    <col min="2060" max="2061" width="5.625" style="665" customWidth="1"/>
    <col min="2062" max="2062" width="6.125" style="665" customWidth="1"/>
    <col min="2063" max="2063" width="15.625" style="665" customWidth="1"/>
    <col min="2064" max="2067" width="5.625" style="665" customWidth="1"/>
    <col min="2068" max="2068" width="6.125" style="665" customWidth="1"/>
    <col min="2069" max="2075" width="5.625" style="665" customWidth="1"/>
    <col min="2076" max="2076" width="5.5" style="665" customWidth="1"/>
    <col min="2077" max="2077" width="5.625" style="665" customWidth="1"/>
    <col min="2078" max="2078" width="6.125" style="665" customWidth="1"/>
    <col min="2079" max="2079" width="5.625" style="665" customWidth="1"/>
    <col min="2080" max="2304" width="9" style="665"/>
    <col min="2305" max="2305" width="3.125" style="665" customWidth="1"/>
    <col min="2306" max="2306" width="3.375" style="665" customWidth="1"/>
    <col min="2307" max="2307" width="20.625" style="665" customWidth="1"/>
    <col min="2308" max="2308" width="6.125" style="665" customWidth="1"/>
    <col min="2309" max="2311" width="5.625" style="665" customWidth="1"/>
    <col min="2312" max="2312" width="5.875" style="665" customWidth="1"/>
    <col min="2313" max="2314" width="5.625" style="665" customWidth="1"/>
    <col min="2315" max="2315" width="5.875" style="665" customWidth="1"/>
    <col min="2316" max="2317" width="5.625" style="665" customWidth="1"/>
    <col min="2318" max="2318" width="6.125" style="665" customWidth="1"/>
    <col min="2319" max="2319" width="15.625" style="665" customWidth="1"/>
    <col min="2320" max="2323" width="5.625" style="665" customWidth="1"/>
    <col min="2324" max="2324" width="6.125" style="665" customWidth="1"/>
    <col min="2325" max="2331" width="5.625" style="665" customWidth="1"/>
    <col min="2332" max="2332" width="5.5" style="665" customWidth="1"/>
    <col min="2333" max="2333" width="5.625" style="665" customWidth="1"/>
    <col min="2334" max="2334" width="6.125" style="665" customWidth="1"/>
    <col min="2335" max="2335" width="5.625" style="665" customWidth="1"/>
    <col min="2336" max="2560" width="9" style="665"/>
    <col min="2561" max="2561" width="3.125" style="665" customWidth="1"/>
    <col min="2562" max="2562" width="3.375" style="665" customWidth="1"/>
    <col min="2563" max="2563" width="20.625" style="665" customWidth="1"/>
    <col min="2564" max="2564" width="6.125" style="665" customWidth="1"/>
    <col min="2565" max="2567" width="5.625" style="665" customWidth="1"/>
    <col min="2568" max="2568" width="5.875" style="665" customWidth="1"/>
    <col min="2569" max="2570" width="5.625" style="665" customWidth="1"/>
    <col min="2571" max="2571" width="5.875" style="665" customWidth="1"/>
    <col min="2572" max="2573" width="5.625" style="665" customWidth="1"/>
    <col min="2574" max="2574" width="6.125" style="665" customWidth="1"/>
    <col min="2575" max="2575" width="15.625" style="665" customWidth="1"/>
    <col min="2576" max="2579" width="5.625" style="665" customWidth="1"/>
    <col min="2580" max="2580" width="6.125" style="665" customWidth="1"/>
    <col min="2581" max="2587" width="5.625" style="665" customWidth="1"/>
    <col min="2588" max="2588" width="5.5" style="665" customWidth="1"/>
    <col min="2589" max="2589" width="5.625" style="665" customWidth="1"/>
    <col min="2590" max="2590" width="6.125" style="665" customWidth="1"/>
    <col min="2591" max="2591" width="5.625" style="665" customWidth="1"/>
    <col min="2592" max="2816" width="9" style="665"/>
    <col min="2817" max="2817" width="3.125" style="665" customWidth="1"/>
    <col min="2818" max="2818" width="3.375" style="665" customWidth="1"/>
    <col min="2819" max="2819" width="20.625" style="665" customWidth="1"/>
    <col min="2820" max="2820" width="6.125" style="665" customWidth="1"/>
    <col min="2821" max="2823" width="5.625" style="665" customWidth="1"/>
    <col min="2824" max="2824" width="5.875" style="665" customWidth="1"/>
    <col min="2825" max="2826" width="5.625" style="665" customWidth="1"/>
    <col min="2827" max="2827" width="5.875" style="665" customWidth="1"/>
    <col min="2828" max="2829" width="5.625" style="665" customWidth="1"/>
    <col min="2830" max="2830" width="6.125" style="665" customWidth="1"/>
    <col min="2831" max="2831" width="15.625" style="665" customWidth="1"/>
    <col min="2832" max="2835" width="5.625" style="665" customWidth="1"/>
    <col min="2836" max="2836" width="6.125" style="665" customWidth="1"/>
    <col min="2837" max="2843" width="5.625" style="665" customWidth="1"/>
    <col min="2844" max="2844" width="5.5" style="665" customWidth="1"/>
    <col min="2845" max="2845" width="5.625" style="665" customWidth="1"/>
    <col min="2846" max="2846" width="6.125" style="665" customWidth="1"/>
    <col min="2847" max="2847" width="5.625" style="665" customWidth="1"/>
    <col min="2848" max="3072" width="9" style="665"/>
    <col min="3073" max="3073" width="3.125" style="665" customWidth="1"/>
    <col min="3074" max="3074" width="3.375" style="665" customWidth="1"/>
    <col min="3075" max="3075" width="20.625" style="665" customWidth="1"/>
    <col min="3076" max="3076" width="6.125" style="665" customWidth="1"/>
    <col min="3077" max="3079" width="5.625" style="665" customWidth="1"/>
    <col min="3080" max="3080" width="5.875" style="665" customWidth="1"/>
    <col min="3081" max="3082" width="5.625" style="665" customWidth="1"/>
    <col min="3083" max="3083" width="5.875" style="665" customWidth="1"/>
    <col min="3084" max="3085" width="5.625" style="665" customWidth="1"/>
    <col min="3086" max="3086" width="6.125" style="665" customWidth="1"/>
    <col min="3087" max="3087" width="15.625" style="665" customWidth="1"/>
    <col min="3088" max="3091" width="5.625" style="665" customWidth="1"/>
    <col min="3092" max="3092" width="6.125" style="665" customWidth="1"/>
    <col min="3093" max="3099" width="5.625" style="665" customWidth="1"/>
    <col min="3100" max="3100" width="5.5" style="665" customWidth="1"/>
    <col min="3101" max="3101" width="5.625" style="665" customWidth="1"/>
    <col min="3102" max="3102" width="6.125" style="665" customWidth="1"/>
    <col min="3103" max="3103" width="5.625" style="665" customWidth="1"/>
    <col min="3104" max="3328" width="9" style="665"/>
    <col min="3329" max="3329" width="3.125" style="665" customWidth="1"/>
    <col min="3330" max="3330" width="3.375" style="665" customWidth="1"/>
    <col min="3331" max="3331" width="20.625" style="665" customWidth="1"/>
    <col min="3332" max="3332" width="6.125" style="665" customWidth="1"/>
    <col min="3333" max="3335" width="5.625" style="665" customWidth="1"/>
    <col min="3336" max="3336" width="5.875" style="665" customWidth="1"/>
    <col min="3337" max="3338" width="5.625" style="665" customWidth="1"/>
    <col min="3339" max="3339" width="5.875" style="665" customWidth="1"/>
    <col min="3340" max="3341" width="5.625" style="665" customWidth="1"/>
    <col min="3342" max="3342" width="6.125" style="665" customWidth="1"/>
    <col min="3343" max="3343" width="15.625" style="665" customWidth="1"/>
    <col min="3344" max="3347" width="5.625" style="665" customWidth="1"/>
    <col min="3348" max="3348" width="6.125" style="665" customWidth="1"/>
    <col min="3349" max="3355" width="5.625" style="665" customWidth="1"/>
    <col min="3356" max="3356" width="5.5" style="665" customWidth="1"/>
    <col min="3357" max="3357" width="5.625" style="665" customWidth="1"/>
    <col min="3358" max="3358" width="6.125" style="665" customWidth="1"/>
    <col min="3359" max="3359" width="5.625" style="665" customWidth="1"/>
    <col min="3360" max="3584" width="9" style="665"/>
    <col min="3585" max="3585" width="3.125" style="665" customWidth="1"/>
    <col min="3586" max="3586" width="3.375" style="665" customWidth="1"/>
    <col min="3587" max="3587" width="20.625" style="665" customWidth="1"/>
    <col min="3588" max="3588" width="6.125" style="665" customWidth="1"/>
    <col min="3589" max="3591" width="5.625" style="665" customWidth="1"/>
    <col min="3592" max="3592" width="5.875" style="665" customWidth="1"/>
    <col min="3593" max="3594" width="5.625" style="665" customWidth="1"/>
    <col min="3595" max="3595" width="5.875" style="665" customWidth="1"/>
    <col min="3596" max="3597" width="5.625" style="665" customWidth="1"/>
    <col min="3598" max="3598" width="6.125" style="665" customWidth="1"/>
    <col min="3599" max="3599" width="15.625" style="665" customWidth="1"/>
    <col min="3600" max="3603" width="5.625" style="665" customWidth="1"/>
    <col min="3604" max="3604" width="6.125" style="665" customWidth="1"/>
    <col min="3605" max="3611" width="5.625" style="665" customWidth="1"/>
    <col min="3612" max="3612" width="5.5" style="665" customWidth="1"/>
    <col min="3613" max="3613" width="5.625" style="665" customWidth="1"/>
    <col min="3614" max="3614" width="6.125" style="665" customWidth="1"/>
    <col min="3615" max="3615" width="5.625" style="665" customWidth="1"/>
    <col min="3616" max="3840" width="9" style="665"/>
    <col min="3841" max="3841" width="3.125" style="665" customWidth="1"/>
    <col min="3842" max="3842" width="3.375" style="665" customWidth="1"/>
    <col min="3843" max="3843" width="20.625" style="665" customWidth="1"/>
    <col min="3844" max="3844" width="6.125" style="665" customWidth="1"/>
    <col min="3845" max="3847" width="5.625" style="665" customWidth="1"/>
    <col min="3848" max="3848" width="5.875" style="665" customWidth="1"/>
    <col min="3849" max="3850" width="5.625" style="665" customWidth="1"/>
    <col min="3851" max="3851" width="5.875" style="665" customWidth="1"/>
    <col min="3852" max="3853" width="5.625" style="665" customWidth="1"/>
    <col min="3854" max="3854" width="6.125" style="665" customWidth="1"/>
    <col min="3855" max="3855" width="15.625" style="665" customWidth="1"/>
    <col min="3856" max="3859" width="5.625" style="665" customWidth="1"/>
    <col min="3860" max="3860" width="6.125" style="665" customWidth="1"/>
    <col min="3861" max="3867" width="5.625" style="665" customWidth="1"/>
    <col min="3868" max="3868" width="5.5" style="665" customWidth="1"/>
    <col min="3869" max="3869" width="5.625" style="665" customWidth="1"/>
    <col min="3870" max="3870" width="6.125" style="665" customWidth="1"/>
    <col min="3871" max="3871" width="5.625" style="665" customWidth="1"/>
    <col min="3872" max="4096" width="9" style="665"/>
    <col min="4097" max="4097" width="3.125" style="665" customWidth="1"/>
    <col min="4098" max="4098" width="3.375" style="665" customWidth="1"/>
    <col min="4099" max="4099" width="20.625" style="665" customWidth="1"/>
    <col min="4100" max="4100" width="6.125" style="665" customWidth="1"/>
    <col min="4101" max="4103" width="5.625" style="665" customWidth="1"/>
    <col min="4104" max="4104" width="5.875" style="665" customWidth="1"/>
    <col min="4105" max="4106" width="5.625" style="665" customWidth="1"/>
    <col min="4107" max="4107" width="5.875" style="665" customWidth="1"/>
    <col min="4108" max="4109" width="5.625" style="665" customWidth="1"/>
    <col min="4110" max="4110" width="6.125" style="665" customWidth="1"/>
    <col min="4111" max="4111" width="15.625" style="665" customWidth="1"/>
    <col min="4112" max="4115" width="5.625" style="665" customWidth="1"/>
    <col min="4116" max="4116" width="6.125" style="665" customWidth="1"/>
    <col min="4117" max="4123" width="5.625" style="665" customWidth="1"/>
    <col min="4124" max="4124" width="5.5" style="665" customWidth="1"/>
    <col min="4125" max="4125" width="5.625" style="665" customWidth="1"/>
    <col min="4126" max="4126" width="6.125" style="665" customWidth="1"/>
    <col min="4127" max="4127" width="5.625" style="665" customWidth="1"/>
    <col min="4128" max="4352" width="9" style="665"/>
    <col min="4353" max="4353" width="3.125" style="665" customWidth="1"/>
    <col min="4354" max="4354" width="3.375" style="665" customWidth="1"/>
    <col min="4355" max="4355" width="20.625" style="665" customWidth="1"/>
    <col min="4356" max="4356" width="6.125" style="665" customWidth="1"/>
    <col min="4357" max="4359" width="5.625" style="665" customWidth="1"/>
    <col min="4360" max="4360" width="5.875" style="665" customWidth="1"/>
    <col min="4361" max="4362" width="5.625" style="665" customWidth="1"/>
    <col min="4363" max="4363" width="5.875" style="665" customWidth="1"/>
    <col min="4364" max="4365" width="5.625" style="665" customWidth="1"/>
    <col min="4366" max="4366" width="6.125" style="665" customWidth="1"/>
    <col min="4367" max="4367" width="15.625" style="665" customWidth="1"/>
    <col min="4368" max="4371" width="5.625" style="665" customWidth="1"/>
    <col min="4372" max="4372" width="6.125" style="665" customWidth="1"/>
    <col min="4373" max="4379" width="5.625" style="665" customWidth="1"/>
    <col min="4380" max="4380" width="5.5" style="665" customWidth="1"/>
    <col min="4381" max="4381" width="5.625" style="665" customWidth="1"/>
    <col min="4382" max="4382" width="6.125" style="665" customWidth="1"/>
    <col min="4383" max="4383" width="5.625" style="665" customWidth="1"/>
    <col min="4384" max="4608" width="9" style="665"/>
    <col min="4609" max="4609" width="3.125" style="665" customWidth="1"/>
    <col min="4610" max="4610" width="3.375" style="665" customWidth="1"/>
    <col min="4611" max="4611" width="20.625" style="665" customWidth="1"/>
    <col min="4612" max="4612" width="6.125" style="665" customWidth="1"/>
    <col min="4613" max="4615" width="5.625" style="665" customWidth="1"/>
    <col min="4616" max="4616" width="5.875" style="665" customWidth="1"/>
    <col min="4617" max="4618" width="5.625" style="665" customWidth="1"/>
    <col min="4619" max="4619" width="5.875" style="665" customWidth="1"/>
    <col min="4620" max="4621" width="5.625" style="665" customWidth="1"/>
    <col min="4622" max="4622" width="6.125" style="665" customWidth="1"/>
    <col min="4623" max="4623" width="15.625" style="665" customWidth="1"/>
    <col min="4624" max="4627" width="5.625" style="665" customWidth="1"/>
    <col min="4628" max="4628" width="6.125" style="665" customWidth="1"/>
    <col min="4629" max="4635" width="5.625" style="665" customWidth="1"/>
    <col min="4636" max="4636" width="5.5" style="665" customWidth="1"/>
    <col min="4637" max="4637" width="5.625" style="665" customWidth="1"/>
    <col min="4638" max="4638" width="6.125" style="665" customWidth="1"/>
    <col min="4639" max="4639" width="5.625" style="665" customWidth="1"/>
    <col min="4640" max="4864" width="9" style="665"/>
    <col min="4865" max="4865" width="3.125" style="665" customWidth="1"/>
    <col min="4866" max="4866" width="3.375" style="665" customWidth="1"/>
    <col min="4867" max="4867" width="20.625" style="665" customWidth="1"/>
    <col min="4868" max="4868" width="6.125" style="665" customWidth="1"/>
    <col min="4869" max="4871" width="5.625" style="665" customWidth="1"/>
    <col min="4872" max="4872" width="5.875" style="665" customWidth="1"/>
    <col min="4873" max="4874" width="5.625" style="665" customWidth="1"/>
    <col min="4875" max="4875" width="5.875" style="665" customWidth="1"/>
    <col min="4876" max="4877" width="5.625" style="665" customWidth="1"/>
    <col min="4878" max="4878" width="6.125" style="665" customWidth="1"/>
    <col min="4879" max="4879" width="15.625" style="665" customWidth="1"/>
    <col min="4880" max="4883" width="5.625" style="665" customWidth="1"/>
    <col min="4884" max="4884" width="6.125" style="665" customWidth="1"/>
    <col min="4885" max="4891" width="5.625" style="665" customWidth="1"/>
    <col min="4892" max="4892" width="5.5" style="665" customWidth="1"/>
    <col min="4893" max="4893" width="5.625" style="665" customWidth="1"/>
    <col min="4894" max="4894" width="6.125" style="665" customWidth="1"/>
    <col min="4895" max="4895" width="5.625" style="665" customWidth="1"/>
    <col min="4896" max="5120" width="9" style="665"/>
    <col min="5121" max="5121" width="3.125" style="665" customWidth="1"/>
    <col min="5122" max="5122" width="3.375" style="665" customWidth="1"/>
    <col min="5123" max="5123" width="20.625" style="665" customWidth="1"/>
    <col min="5124" max="5124" width="6.125" style="665" customWidth="1"/>
    <col min="5125" max="5127" width="5.625" style="665" customWidth="1"/>
    <col min="5128" max="5128" width="5.875" style="665" customWidth="1"/>
    <col min="5129" max="5130" width="5.625" style="665" customWidth="1"/>
    <col min="5131" max="5131" width="5.875" style="665" customWidth="1"/>
    <col min="5132" max="5133" width="5.625" style="665" customWidth="1"/>
    <col min="5134" max="5134" width="6.125" style="665" customWidth="1"/>
    <col min="5135" max="5135" width="15.625" style="665" customWidth="1"/>
    <col min="5136" max="5139" width="5.625" style="665" customWidth="1"/>
    <col min="5140" max="5140" width="6.125" style="665" customWidth="1"/>
    <col min="5141" max="5147" width="5.625" style="665" customWidth="1"/>
    <col min="5148" max="5148" width="5.5" style="665" customWidth="1"/>
    <col min="5149" max="5149" width="5.625" style="665" customWidth="1"/>
    <col min="5150" max="5150" width="6.125" style="665" customWidth="1"/>
    <col min="5151" max="5151" width="5.625" style="665" customWidth="1"/>
    <col min="5152" max="5376" width="9" style="665"/>
    <col min="5377" max="5377" width="3.125" style="665" customWidth="1"/>
    <col min="5378" max="5378" width="3.375" style="665" customWidth="1"/>
    <col min="5379" max="5379" width="20.625" style="665" customWidth="1"/>
    <col min="5380" max="5380" width="6.125" style="665" customWidth="1"/>
    <col min="5381" max="5383" width="5.625" style="665" customWidth="1"/>
    <col min="5384" max="5384" width="5.875" style="665" customWidth="1"/>
    <col min="5385" max="5386" width="5.625" style="665" customWidth="1"/>
    <col min="5387" max="5387" width="5.875" style="665" customWidth="1"/>
    <col min="5388" max="5389" width="5.625" style="665" customWidth="1"/>
    <col min="5390" max="5390" width="6.125" style="665" customWidth="1"/>
    <col min="5391" max="5391" width="15.625" style="665" customWidth="1"/>
    <col min="5392" max="5395" width="5.625" style="665" customWidth="1"/>
    <col min="5396" max="5396" width="6.125" style="665" customWidth="1"/>
    <col min="5397" max="5403" width="5.625" style="665" customWidth="1"/>
    <col min="5404" max="5404" width="5.5" style="665" customWidth="1"/>
    <col min="5405" max="5405" width="5.625" style="665" customWidth="1"/>
    <col min="5406" max="5406" width="6.125" style="665" customWidth="1"/>
    <col min="5407" max="5407" width="5.625" style="665" customWidth="1"/>
    <col min="5408" max="5632" width="9" style="665"/>
    <col min="5633" max="5633" width="3.125" style="665" customWidth="1"/>
    <col min="5634" max="5634" width="3.375" style="665" customWidth="1"/>
    <col min="5635" max="5635" width="20.625" style="665" customWidth="1"/>
    <col min="5636" max="5636" width="6.125" style="665" customWidth="1"/>
    <col min="5637" max="5639" width="5.625" style="665" customWidth="1"/>
    <col min="5640" max="5640" width="5.875" style="665" customWidth="1"/>
    <col min="5641" max="5642" width="5.625" style="665" customWidth="1"/>
    <col min="5643" max="5643" width="5.875" style="665" customWidth="1"/>
    <col min="5644" max="5645" width="5.625" style="665" customWidth="1"/>
    <col min="5646" max="5646" width="6.125" style="665" customWidth="1"/>
    <col min="5647" max="5647" width="15.625" style="665" customWidth="1"/>
    <col min="5648" max="5651" width="5.625" style="665" customWidth="1"/>
    <col min="5652" max="5652" width="6.125" style="665" customWidth="1"/>
    <col min="5653" max="5659" width="5.625" style="665" customWidth="1"/>
    <col min="5660" max="5660" width="5.5" style="665" customWidth="1"/>
    <col min="5661" max="5661" width="5.625" style="665" customWidth="1"/>
    <col min="5662" max="5662" width="6.125" style="665" customWidth="1"/>
    <col min="5663" max="5663" width="5.625" style="665" customWidth="1"/>
    <col min="5664" max="5888" width="9" style="665"/>
    <col min="5889" max="5889" width="3.125" style="665" customWidth="1"/>
    <col min="5890" max="5890" width="3.375" style="665" customWidth="1"/>
    <col min="5891" max="5891" width="20.625" style="665" customWidth="1"/>
    <col min="5892" max="5892" width="6.125" style="665" customWidth="1"/>
    <col min="5893" max="5895" width="5.625" style="665" customWidth="1"/>
    <col min="5896" max="5896" width="5.875" style="665" customWidth="1"/>
    <col min="5897" max="5898" width="5.625" style="665" customWidth="1"/>
    <col min="5899" max="5899" width="5.875" style="665" customWidth="1"/>
    <col min="5900" max="5901" width="5.625" style="665" customWidth="1"/>
    <col min="5902" max="5902" width="6.125" style="665" customWidth="1"/>
    <col min="5903" max="5903" width="15.625" style="665" customWidth="1"/>
    <col min="5904" max="5907" width="5.625" style="665" customWidth="1"/>
    <col min="5908" max="5908" width="6.125" style="665" customWidth="1"/>
    <col min="5909" max="5915" width="5.625" style="665" customWidth="1"/>
    <col min="5916" max="5916" width="5.5" style="665" customWidth="1"/>
    <col min="5917" max="5917" width="5.625" style="665" customWidth="1"/>
    <col min="5918" max="5918" width="6.125" style="665" customWidth="1"/>
    <col min="5919" max="5919" width="5.625" style="665" customWidth="1"/>
    <col min="5920" max="6144" width="9" style="665"/>
    <col min="6145" max="6145" width="3.125" style="665" customWidth="1"/>
    <col min="6146" max="6146" width="3.375" style="665" customWidth="1"/>
    <col min="6147" max="6147" width="20.625" style="665" customWidth="1"/>
    <col min="6148" max="6148" width="6.125" style="665" customWidth="1"/>
    <col min="6149" max="6151" width="5.625" style="665" customWidth="1"/>
    <col min="6152" max="6152" width="5.875" style="665" customWidth="1"/>
    <col min="6153" max="6154" width="5.625" style="665" customWidth="1"/>
    <col min="6155" max="6155" width="5.875" style="665" customWidth="1"/>
    <col min="6156" max="6157" width="5.625" style="665" customWidth="1"/>
    <col min="6158" max="6158" width="6.125" style="665" customWidth="1"/>
    <col min="6159" max="6159" width="15.625" style="665" customWidth="1"/>
    <col min="6160" max="6163" width="5.625" style="665" customWidth="1"/>
    <col min="6164" max="6164" width="6.125" style="665" customWidth="1"/>
    <col min="6165" max="6171" width="5.625" style="665" customWidth="1"/>
    <col min="6172" max="6172" width="5.5" style="665" customWidth="1"/>
    <col min="6173" max="6173" width="5.625" style="665" customWidth="1"/>
    <col min="6174" max="6174" width="6.125" style="665" customWidth="1"/>
    <col min="6175" max="6175" width="5.625" style="665" customWidth="1"/>
    <col min="6176" max="6400" width="9" style="665"/>
    <col min="6401" max="6401" width="3.125" style="665" customWidth="1"/>
    <col min="6402" max="6402" width="3.375" style="665" customWidth="1"/>
    <col min="6403" max="6403" width="20.625" style="665" customWidth="1"/>
    <col min="6404" max="6404" width="6.125" style="665" customWidth="1"/>
    <col min="6405" max="6407" width="5.625" style="665" customWidth="1"/>
    <col min="6408" max="6408" width="5.875" style="665" customWidth="1"/>
    <col min="6409" max="6410" width="5.625" style="665" customWidth="1"/>
    <col min="6411" max="6411" width="5.875" style="665" customWidth="1"/>
    <col min="6412" max="6413" width="5.625" style="665" customWidth="1"/>
    <col min="6414" max="6414" width="6.125" style="665" customWidth="1"/>
    <col min="6415" max="6415" width="15.625" style="665" customWidth="1"/>
    <col min="6416" max="6419" width="5.625" style="665" customWidth="1"/>
    <col min="6420" max="6420" width="6.125" style="665" customWidth="1"/>
    <col min="6421" max="6427" width="5.625" style="665" customWidth="1"/>
    <col min="6428" max="6428" width="5.5" style="665" customWidth="1"/>
    <col min="6429" max="6429" width="5.625" style="665" customWidth="1"/>
    <col min="6430" max="6430" width="6.125" style="665" customWidth="1"/>
    <col min="6431" max="6431" width="5.625" style="665" customWidth="1"/>
    <col min="6432" max="6656" width="9" style="665"/>
    <col min="6657" max="6657" width="3.125" style="665" customWidth="1"/>
    <col min="6658" max="6658" width="3.375" style="665" customWidth="1"/>
    <col min="6659" max="6659" width="20.625" style="665" customWidth="1"/>
    <col min="6660" max="6660" width="6.125" style="665" customWidth="1"/>
    <col min="6661" max="6663" width="5.625" style="665" customWidth="1"/>
    <col min="6664" max="6664" width="5.875" style="665" customWidth="1"/>
    <col min="6665" max="6666" width="5.625" style="665" customWidth="1"/>
    <col min="6667" max="6667" width="5.875" style="665" customWidth="1"/>
    <col min="6668" max="6669" width="5.625" style="665" customWidth="1"/>
    <col min="6670" max="6670" width="6.125" style="665" customWidth="1"/>
    <col min="6671" max="6671" width="15.625" style="665" customWidth="1"/>
    <col min="6672" max="6675" width="5.625" style="665" customWidth="1"/>
    <col min="6676" max="6676" width="6.125" style="665" customWidth="1"/>
    <col min="6677" max="6683" width="5.625" style="665" customWidth="1"/>
    <col min="6684" max="6684" width="5.5" style="665" customWidth="1"/>
    <col min="6685" max="6685" width="5.625" style="665" customWidth="1"/>
    <col min="6686" max="6686" width="6.125" style="665" customWidth="1"/>
    <col min="6687" max="6687" width="5.625" style="665" customWidth="1"/>
    <col min="6688" max="6912" width="9" style="665"/>
    <col min="6913" max="6913" width="3.125" style="665" customWidth="1"/>
    <col min="6914" max="6914" width="3.375" style="665" customWidth="1"/>
    <col min="6915" max="6915" width="20.625" style="665" customWidth="1"/>
    <col min="6916" max="6916" width="6.125" style="665" customWidth="1"/>
    <col min="6917" max="6919" width="5.625" style="665" customWidth="1"/>
    <col min="6920" max="6920" width="5.875" style="665" customWidth="1"/>
    <col min="6921" max="6922" width="5.625" style="665" customWidth="1"/>
    <col min="6923" max="6923" width="5.875" style="665" customWidth="1"/>
    <col min="6924" max="6925" width="5.625" style="665" customWidth="1"/>
    <col min="6926" max="6926" width="6.125" style="665" customWidth="1"/>
    <col min="6927" max="6927" width="15.625" style="665" customWidth="1"/>
    <col min="6928" max="6931" width="5.625" style="665" customWidth="1"/>
    <col min="6932" max="6932" width="6.125" style="665" customWidth="1"/>
    <col min="6933" max="6939" width="5.625" style="665" customWidth="1"/>
    <col min="6940" max="6940" width="5.5" style="665" customWidth="1"/>
    <col min="6941" max="6941" width="5.625" style="665" customWidth="1"/>
    <col min="6942" max="6942" width="6.125" style="665" customWidth="1"/>
    <col min="6943" max="6943" width="5.625" style="665" customWidth="1"/>
    <col min="6944" max="7168" width="9" style="665"/>
    <col min="7169" max="7169" width="3.125" style="665" customWidth="1"/>
    <col min="7170" max="7170" width="3.375" style="665" customWidth="1"/>
    <col min="7171" max="7171" width="20.625" style="665" customWidth="1"/>
    <col min="7172" max="7172" width="6.125" style="665" customWidth="1"/>
    <col min="7173" max="7175" width="5.625" style="665" customWidth="1"/>
    <col min="7176" max="7176" width="5.875" style="665" customWidth="1"/>
    <col min="7177" max="7178" width="5.625" style="665" customWidth="1"/>
    <col min="7179" max="7179" width="5.875" style="665" customWidth="1"/>
    <col min="7180" max="7181" width="5.625" style="665" customWidth="1"/>
    <col min="7182" max="7182" width="6.125" style="665" customWidth="1"/>
    <col min="7183" max="7183" width="15.625" style="665" customWidth="1"/>
    <col min="7184" max="7187" width="5.625" style="665" customWidth="1"/>
    <col min="7188" max="7188" width="6.125" style="665" customWidth="1"/>
    <col min="7189" max="7195" width="5.625" style="665" customWidth="1"/>
    <col min="7196" max="7196" width="5.5" style="665" customWidth="1"/>
    <col min="7197" max="7197" width="5.625" style="665" customWidth="1"/>
    <col min="7198" max="7198" width="6.125" style="665" customWidth="1"/>
    <col min="7199" max="7199" width="5.625" style="665" customWidth="1"/>
    <col min="7200" max="7424" width="9" style="665"/>
    <col min="7425" max="7425" width="3.125" style="665" customWidth="1"/>
    <col min="7426" max="7426" width="3.375" style="665" customWidth="1"/>
    <col min="7427" max="7427" width="20.625" style="665" customWidth="1"/>
    <col min="7428" max="7428" width="6.125" style="665" customWidth="1"/>
    <col min="7429" max="7431" width="5.625" style="665" customWidth="1"/>
    <col min="7432" max="7432" width="5.875" style="665" customWidth="1"/>
    <col min="7433" max="7434" width="5.625" style="665" customWidth="1"/>
    <col min="7435" max="7435" width="5.875" style="665" customWidth="1"/>
    <col min="7436" max="7437" width="5.625" style="665" customWidth="1"/>
    <col min="7438" max="7438" width="6.125" style="665" customWidth="1"/>
    <col min="7439" max="7439" width="15.625" style="665" customWidth="1"/>
    <col min="7440" max="7443" width="5.625" style="665" customWidth="1"/>
    <col min="7444" max="7444" width="6.125" style="665" customWidth="1"/>
    <col min="7445" max="7451" width="5.625" style="665" customWidth="1"/>
    <col min="7452" max="7452" width="5.5" style="665" customWidth="1"/>
    <col min="7453" max="7453" width="5.625" style="665" customWidth="1"/>
    <col min="7454" max="7454" width="6.125" style="665" customWidth="1"/>
    <col min="7455" max="7455" width="5.625" style="665" customWidth="1"/>
    <col min="7456" max="7680" width="9" style="665"/>
    <col min="7681" max="7681" width="3.125" style="665" customWidth="1"/>
    <col min="7682" max="7682" width="3.375" style="665" customWidth="1"/>
    <col min="7683" max="7683" width="20.625" style="665" customWidth="1"/>
    <col min="7684" max="7684" width="6.125" style="665" customWidth="1"/>
    <col min="7685" max="7687" width="5.625" style="665" customWidth="1"/>
    <col min="7688" max="7688" width="5.875" style="665" customWidth="1"/>
    <col min="7689" max="7690" width="5.625" style="665" customWidth="1"/>
    <col min="7691" max="7691" width="5.875" style="665" customWidth="1"/>
    <col min="7692" max="7693" width="5.625" style="665" customWidth="1"/>
    <col min="7694" max="7694" width="6.125" style="665" customWidth="1"/>
    <col min="7695" max="7695" width="15.625" style="665" customWidth="1"/>
    <col min="7696" max="7699" width="5.625" style="665" customWidth="1"/>
    <col min="7700" max="7700" width="6.125" style="665" customWidth="1"/>
    <col min="7701" max="7707" width="5.625" style="665" customWidth="1"/>
    <col min="7708" max="7708" width="5.5" style="665" customWidth="1"/>
    <col min="7709" max="7709" width="5.625" style="665" customWidth="1"/>
    <col min="7710" max="7710" width="6.125" style="665" customWidth="1"/>
    <col min="7711" max="7711" width="5.625" style="665" customWidth="1"/>
    <col min="7712" max="7936" width="9" style="665"/>
    <col min="7937" max="7937" width="3.125" style="665" customWidth="1"/>
    <col min="7938" max="7938" width="3.375" style="665" customWidth="1"/>
    <col min="7939" max="7939" width="20.625" style="665" customWidth="1"/>
    <col min="7940" max="7940" width="6.125" style="665" customWidth="1"/>
    <col min="7941" max="7943" width="5.625" style="665" customWidth="1"/>
    <col min="7944" max="7944" width="5.875" style="665" customWidth="1"/>
    <col min="7945" max="7946" width="5.625" style="665" customWidth="1"/>
    <col min="7947" max="7947" width="5.875" style="665" customWidth="1"/>
    <col min="7948" max="7949" width="5.625" style="665" customWidth="1"/>
    <col min="7950" max="7950" width="6.125" style="665" customWidth="1"/>
    <col min="7951" max="7951" width="15.625" style="665" customWidth="1"/>
    <col min="7952" max="7955" width="5.625" style="665" customWidth="1"/>
    <col min="7956" max="7956" width="6.125" style="665" customWidth="1"/>
    <col min="7957" max="7963" width="5.625" style="665" customWidth="1"/>
    <col min="7964" max="7964" width="5.5" style="665" customWidth="1"/>
    <col min="7965" max="7965" width="5.625" style="665" customWidth="1"/>
    <col min="7966" max="7966" width="6.125" style="665" customWidth="1"/>
    <col min="7967" max="7967" width="5.625" style="665" customWidth="1"/>
    <col min="7968" max="8192" width="9" style="665"/>
    <col min="8193" max="8193" width="3.125" style="665" customWidth="1"/>
    <col min="8194" max="8194" width="3.375" style="665" customWidth="1"/>
    <col min="8195" max="8195" width="20.625" style="665" customWidth="1"/>
    <col min="8196" max="8196" width="6.125" style="665" customWidth="1"/>
    <col min="8197" max="8199" width="5.625" style="665" customWidth="1"/>
    <col min="8200" max="8200" width="5.875" style="665" customWidth="1"/>
    <col min="8201" max="8202" width="5.625" style="665" customWidth="1"/>
    <col min="8203" max="8203" width="5.875" style="665" customWidth="1"/>
    <col min="8204" max="8205" width="5.625" style="665" customWidth="1"/>
    <col min="8206" max="8206" width="6.125" style="665" customWidth="1"/>
    <col min="8207" max="8207" width="15.625" style="665" customWidth="1"/>
    <col min="8208" max="8211" width="5.625" style="665" customWidth="1"/>
    <col min="8212" max="8212" width="6.125" style="665" customWidth="1"/>
    <col min="8213" max="8219" width="5.625" style="665" customWidth="1"/>
    <col min="8220" max="8220" width="5.5" style="665" customWidth="1"/>
    <col min="8221" max="8221" width="5.625" style="665" customWidth="1"/>
    <col min="8222" max="8222" width="6.125" style="665" customWidth="1"/>
    <col min="8223" max="8223" width="5.625" style="665" customWidth="1"/>
    <col min="8224" max="8448" width="9" style="665"/>
    <col min="8449" max="8449" width="3.125" style="665" customWidth="1"/>
    <col min="8450" max="8450" width="3.375" style="665" customWidth="1"/>
    <col min="8451" max="8451" width="20.625" style="665" customWidth="1"/>
    <col min="8452" max="8452" width="6.125" style="665" customWidth="1"/>
    <col min="8453" max="8455" width="5.625" style="665" customWidth="1"/>
    <col min="8456" max="8456" width="5.875" style="665" customWidth="1"/>
    <col min="8457" max="8458" width="5.625" style="665" customWidth="1"/>
    <col min="8459" max="8459" width="5.875" style="665" customWidth="1"/>
    <col min="8460" max="8461" width="5.625" style="665" customWidth="1"/>
    <col min="8462" max="8462" width="6.125" style="665" customWidth="1"/>
    <col min="8463" max="8463" width="15.625" style="665" customWidth="1"/>
    <col min="8464" max="8467" width="5.625" style="665" customWidth="1"/>
    <col min="8468" max="8468" width="6.125" style="665" customWidth="1"/>
    <col min="8469" max="8475" width="5.625" style="665" customWidth="1"/>
    <col min="8476" max="8476" width="5.5" style="665" customWidth="1"/>
    <col min="8477" max="8477" width="5.625" style="665" customWidth="1"/>
    <col min="8478" max="8478" width="6.125" style="665" customWidth="1"/>
    <col min="8479" max="8479" width="5.625" style="665" customWidth="1"/>
    <col min="8480" max="8704" width="9" style="665"/>
    <col min="8705" max="8705" width="3.125" style="665" customWidth="1"/>
    <col min="8706" max="8706" width="3.375" style="665" customWidth="1"/>
    <col min="8707" max="8707" width="20.625" style="665" customWidth="1"/>
    <col min="8708" max="8708" width="6.125" style="665" customWidth="1"/>
    <col min="8709" max="8711" width="5.625" style="665" customWidth="1"/>
    <col min="8712" max="8712" width="5.875" style="665" customWidth="1"/>
    <col min="8713" max="8714" width="5.625" style="665" customWidth="1"/>
    <col min="8715" max="8715" width="5.875" style="665" customWidth="1"/>
    <col min="8716" max="8717" width="5.625" style="665" customWidth="1"/>
    <col min="8718" max="8718" width="6.125" style="665" customWidth="1"/>
    <col min="8719" max="8719" width="15.625" style="665" customWidth="1"/>
    <col min="8720" max="8723" width="5.625" style="665" customWidth="1"/>
    <col min="8724" max="8724" width="6.125" style="665" customWidth="1"/>
    <col min="8725" max="8731" width="5.625" style="665" customWidth="1"/>
    <col min="8732" max="8732" width="5.5" style="665" customWidth="1"/>
    <col min="8733" max="8733" width="5.625" style="665" customWidth="1"/>
    <col min="8734" max="8734" width="6.125" style="665" customWidth="1"/>
    <col min="8735" max="8735" width="5.625" style="665" customWidth="1"/>
    <col min="8736" max="8960" width="9" style="665"/>
    <col min="8961" max="8961" width="3.125" style="665" customWidth="1"/>
    <col min="8962" max="8962" width="3.375" style="665" customWidth="1"/>
    <col min="8963" max="8963" width="20.625" style="665" customWidth="1"/>
    <col min="8964" max="8964" width="6.125" style="665" customWidth="1"/>
    <col min="8965" max="8967" width="5.625" style="665" customWidth="1"/>
    <col min="8968" max="8968" width="5.875" style="665" customWidth="1"/>
    <col min="8969" max="8970" width="5.625" style="665" customWidth="1"/>
    <col min="8971" max="8971" width="5.875" style="665" customWidth="1"/>
    <col min="8972" max="8973" width="5.625" style="665" customWidth="1"/>
    <col min="8974" max="8974" width="6.125" style="665" customWidth="1"/>
    <col min="8975" max="8975" width="15.625" style="665" customWidth="1"/>
    <col min="8976" max="8979" width="5.625" style="665" customWidth="1"/>
    <col min="8980" max="8980" width="6.125" style="665" customWidth="1"/>
    <col min="8981" max="8987" width="5.625" style="665" customWidth="1"/>
    <col min="8988" max="8988" width="5.5" style="665" customWidth="1"/>
    <col min="8989" max="8989" width="5.625" style="665" customWidth="1"/>
    <col min="8990" max="8990" width="6.125" style="665" customWidth="1"/>
    <col min="8991" max="8991" width="5.625" style="665" customWidth="1"/>
    <col min="8992" max="9216" width="9" style="665"/>
    <col min="9217" max="9217" width="3.125" style="665" customWidth="1"/>
    <col min="9218" max="9218" width="3.375" style="665" customWidth="1"/>
    <col min="9219" max="9219" width="20.625" style="665" customWidth="1"/>
    <col min="9220" max="9220" width="6.125" style="665" customWidth="1"/>
    <col min="9221" max="9223" width="5.625" style="665" customWidth="1"/>
    <col min="9224" max="9224" width="5.875" style="665" customWidth="1"/>
    <col min="9225" max="9226" width="5.625" style="665" customWidth="1"/>
    <col min="9227" max="9227" width="5.875" style="665" customWidth="1"/>
    <col min="9228" max="9229" width="5.625" style="665" customWidth="1"/>
    <col min="9230" max="9230" width="6.125" style="665" customWidth="1"/>
    <col min="9231" max="9231" width="15.625" style="665" customWidth="1"/>
    <col min="9232" max="9235" width="5.625" style="665" customWidth="1"/>
    <col min="9236" max="9236" width="6.125" style="665" customWidth="1"/>
    <col min="9237" max="9243" width="5.625" style="665" customWidth="1"/>
    <col min="9244" max="9244" width="5.5" style="665" customWidth="1"/>
    <col min="9245" max="9245" width="5.625" style="665" customWidth="1"/>
    <col min="9246" max="9246" width="6.125" style="665" customWidth="1"/>
    <col min="9247" max="9247" width="5.625" style="665" customWidth="1"/>
    <col min="9248" max="9472" width="9" style="665"/>
    <col min="9473" max="9473" width="3.125" style="665" customWidth="1"/>
    <col min="9474" max="9474" width="3.375" style="665" customWidth="1"/>
    <col min="9475" max="9475" width="20.625" style="665" customWidth="1"/>
    <col min="9476" max="9476" width="6.125" style="665" customWidth="1"/>
    <col min="9477" max="9479" width="5.625" style="665" customWidth="1"/>
    <col min="9480" max="9480" width="5.875" style="665" customWidth="1"/>
    <col min="9481" max="9482" width="5.625" style="665" customWidth="1"/>
    <col min="9483" max="9483" width="5.875" style="665" customWidth="1"/>
    <col min="9484" max="9485" width="5.625" style="665" customWidth="1"/>
    <col min="9486" max="9486" width="6.125" style="665" customWidth="1"/>
    <col min="9487" max="9487" width="15.625" style="665" customWidth="1"/>
    <col min="9488" max="9491" width="5.625" style="665" customWidth="1"/>
    <col min="9492" max="9492" width="6.125" style="665" customWidth="1"/>
    <col min="9493" max="9499" width="5.625" style="665" customWidth="1"/>
    <col min="9500" max="9500" width="5.5" style="665" customWidth="1"/>
    <col min="9501" max="9501" width="5.625" style="665" customWidth="1"/>
    <col min="9502" max="9502" width="6.125" style="665" customWidth="1"/>
    <col min="9503" max="9503" width="5.625" style="665" customWidth="1"/>
    <col min="9504" max="9728" width="9" style="665"/>
    <col min="9729" max="9729" width="3.125" style="665" customWidth="1"/>
    <col min="9730" max="9730" width="3.375" style="665" customWidth="1"/>
    <col min="9731" max="9731" width="20.625" style="665" customWidth="1"/>
    <col min="9732" max="9732" width="6.125" style="665" customWidth="1"/>
    <col min="9733" max="9735" width="5.625" style="665" customWidth="1"/>
    <col min="9736" max="9736" width="5.875" style="665" customWidth="1"/>
    <col min="9737" max="9738" width="5.625" style="665" customWidth="1"/>
    <col min="9739" max="9739" width="5.875" style="665" customWidth="1"/>
    <col min="9740" max="9741" width="5.625" style="665" customWidth="1"/>
    <col min="9742" max="9742" width="6.125" style="665" customWidth="1"/>
    <col min="9743" max="9743" width="15.625" style="665" customWidth="1"/>
    <col min="9744" max="9747" width="5.625" style="665" customWidth="1"/>
    <col min="9748" max="9748" width="6.125" style="665" customWidth="1"/>
    <col min="9749" max="9755" width="5.625" style="665" customWidth="1"/>
    <col min="9756" max="9756" width="5.5" style="665" customWidth="1"/>
    <col min="9757" max="9757" width="5.625" style="665" customWidth="1"/>
    <col min="9758" max="9758" width="6.125" style="665" customWidth="1"/>
    <col min="9759" max="9759" width="5.625" style="665" customWidth="1"/>
    <col min="9760" max="9984" width="9" style="665"/>
    <col min="9985" max="9985" width="3.125" style="665" customWidth="1"/>
    <col min="9986" max="9986" width="3.375" style="665" customWidth="1"/>
    <col min="9987" max="9987" width="20.625" style="665" customWidth="1"/>
    <col min="9988" max="9988" width="6.125" style="665" customWidth="1"/>
    <col min="9989" max="9991" width="5.625" style="665" customWidth="1"/>
    <col min="9992" max="9992" width="5.875" style="665" customWidth="1"/>
    <col min="9993" max="9994" width="5.625" style="665" customWidth="1"/>
    <col min="9995" max="9995" width="5.875" style="665" customWidth="1"/>
    <col min="9996" max="9997" width="5.625" style="665" customWidth="1"/>
    <col min="9998" max="9998" width="6.125" style="665" customWidth="1"/>
    <col min="9999" max="9999" width="15.625" style="665" customWidth="1"/>
    <col min="10000" max="10003" width="5.625" style="665" customWidth="1"/>
    <col min="10004" max="10004" width="6.125" style="665" customWidth="1"/>
    <col min="10005" max="10011" width="5.625" style="665" customWidth="1"/>
    <col min="10012" max="10012" width="5.5" style="665" customWidth="1"/>
    <col min="10013" max="10013" width="5.625" style="665" customWidth="1"/>
    <col min="10014" max="10014" width="6.125" style="665" customWidth="1"/>
    <col min="10015" max="10015" width="5.625" style="665" customWidth="1"/>
    <col min="10016" max="10240" width="9" style="665"/>
    <col min="10241" max="10241" width="3.125" style="665" customWidth="1"/>
    <col min="10242" max="10242" width="3.375" style="665" customWidth="1"/>
    <col min="10243" max="10243" width="20.625" style="665" customWidth="1"/>
    <col min="10244" max="10244" width="6.125" style="665" customWidth="1"/>
    <col min="10245" max="10247" width="5.625" style="665" customWidth="1"/>
    <col min="10248" max="10248" width="5.875" style="665" customWidth="1"/>
    <col min="10249" max="10250" width="5.625" style="665" customWidth="1"/>
    <col min="10251" max="10251" width="5.875" style="665" customWidth="1"/>
    <col min="10252" max="10253" width="5.625" style="665" customWidth="1"/>
    <col min="10254" max="10254" width="6.125" style="665" customWidth="1"/>
    <col min="10255" max="10255" width="15.625" style="665" customWidth="1"/>
    <col min="10256" max="10259" width="5.625" style="665" customWidth="1"/>
    <col min="10260" max="10260" width="6.125" style="665" customWidth="1"/>
    <col min="10261" max="10267" width="5.625" style="665" customWidth="1"/>
    <col min="10268" max="10268" width="5.5" style="665" customWidth="1"/>
    <col min="10269" max="10269" width="5.625" style="665" customWidth="1"/>
    <col min="10270" max="10270" width="6.125" style="665" customWidth="1"/>
    <col min="10271" max="10271" width="5.625" style="665" customWidth="1"/>
    <col min="10272" max="10496" width="9" style="665"/>
    <col min="10497" max="10497" width="3.125" style="665" customWidth="1"/>
    <col min="10498" max="10498" width="3.375" style="665" customWidth="1"/>
    <col min="10499" max="10499" width="20.625" style="665" customWidth="1"/>
    <col min="10500" max="10500" width="6.125" style="665" customWidth="1"/>
    <col min="10501" max="10503" width="5.625" style="665" customWidth="1"/>
    <col min="10504" max="10504" width="5.875" style="665" customWidth="1"/>
    <col min="10505" max="10506" width="5.625" style="665" customWidth="1"/>
    <col min="10507" max="10507" width="5.875" style="665" customWidth="1"/>
    <col min="10508" max="10509" width="5.625" style="665" customWidth="1"/>
    <col min="10510" max="10510" width="6.125" style="665" customWidth="1"/>
    <col min="10511" max="10511" width="15.625" style="665" customWidth="1"/>
    <col min="10512" max="10515" width="5.625" style="665" customWidth="1"/>
    <col min="10516" max="10516" width="6.125" style="665" customWidth="1"/>
    <col min="10517" max="10523" width="5.625" style="665" customWidth="1"/>
    <col min="10524" max="10524" width="5.5" style="665" customWidth="1"/>
    <col min="10525" max="10525" width="5.625" style="665" customWidth="1"/>
    <col min="10526" max="10526" width="6.125" style="665" customWidth="1"/>
    <col min="10527" max="10527" width="5.625" style="665" customWidth="1"/>
    <col min="10528" max="10752" width="9" style="665"/>
    <col min="10753" max="10753" width="3.125" style="665" customWidth="1"/>
    <col min="10754" max="10754" width="3.375" style="665" customWidth="1"/>
    <col min="10755" max="10755" width="20.625" style="665" customWidth="1"/>
    <col min="10756" max="10756" width="6.125" style="665" customWidth="1"/>
    <col min="10757" max="10759" width="5.625" style="665" customWidth="1"/>
    <col min="10760" max="10760" width="5.875" style="665" customWidth="1"/>
    <col min="10761" max="10762" width="5.625" style="665" customWidth="1"/>
    <col min="10763" max="10763" width="5.875" style="665" customWidth="1"/>
    <col min="10764" max="10765" width="5.625" style="665" customWidth="1"/>
    <col min="10766" max="10766" width="6.125" style="665" customWidth="1"/>
    <col min="10767" max="10767" width="15.625" style="665" customWidth="1"/>
    <col min="10768" max="10771" width="5.625" style="665" customWidth="1"/>
    <col min="10772" max="10772" width="6.125" style="665" customWidth="1"/>
    <col min="10773" max="10779" width="5.625" style="665" customWidth="1"/>
    <col min="10780" max="10780" width="5.5" style="665" customWidth="1"/>
    <col min="10781" max="10781" width="5.625" style="665" customWidth="1"/>
    <col min="10782" max="10782" width="6.125" style="665" customWidth="1"/>
    <col min="10783" max="10783" width="5.625" style="665" customWidth="1"/>
    <col min="10784" max="11008" width="9" style="665"/>
    <col min="11009" max="11009" width="3.125" style="665" customWidth="1"/>
    <col min="11010" max="11010" width="3.375" style="665" customWidth="1"/>
    <col min="11011" max="11011" width="20.625" style="665" customWidth="1"/>
    <col min="11012" max="11012" width="6.125" style="665" customWidth="1"/>
    <col min="11013" max="11015" width="5.625" style="665" customWidth="1"/>
    <col min="11016" max="11016" width="5.875" style="665" customWidth="1"/>
    <col min="11017" max="11018" width="5.625" style="665" customWidth="1"/>
    <col min="11019" max="11019" width="5.875" style="665" customWidth="1"/>
    <col min="11020" max="11021" width="5.625" style="665" customWidth="1"/>
    <col min="11022" max="11022" width="6.125" style="665" customWidth="1"/>
    <col min="11023" max="11023" width="15.625" style="665" customWidth="1"/>
    <col min="11024" max="11027" width="5.625" style="665" customWidth="1"/>
    <col min="11028" max="11028" width="6.125" style="665" customWidth="1"/>
    <col min="11029" max="11035" width="5.625" style="665" customWidth="1"/>
    <col min="11036" max="11036" width="5.5" style="665" customWidth="1"/>
    <col min="11037" max="11037" width="5.625" style="665" customWidth="1"/>
    <col min="11038" max="11038" width="6.125" style="665" customWidth="1"/>
    <col min="11039" max="11039" width="5.625" style="665" customWidth="1"/>
    <col min="11040" max="11264" width="9" style="665"/>
    <col min="11265" max="11265" width="3.125" style="665" customWidth="1"/>
    <col min="11266" max="11266" width="3.375" style="665" customWidth="1"/>
    <col min="11267" max="11267" width="20.625" style="665" customWidth="1"/>
    <col min="11268" max="11268" width="6.125" style="665" customWidth="1"/>
    <col min="11269" max="11271" width="5.625" style="665" customWidth="1"/>
    <col min="11272" max="11272" width="5.875" style="665" customWidth="1"/>
    <col min="11273" max="11274" width="5.625" style="665" customWidth="1"/>
    <col min="11275" max="11275" width="5.875" style="665" customWidth="1"/>
    <col min="11276" max="11277" width="5.625" style="665" customWidth="1"/>
    <col min="11278" max="11278" width="6.125" style="665" customWidth="1"/>
    <col min="11279" max="11279" width="15.625" style="665" customWidth="1"/>
    <col min="11280" max="11283" width="5.625" style="665" customWidth="1"/>
    <col min="11284" max="11284" width="6.125" style="665" customWidth="1"/>
    <col min="11285" max="11291" width="5.625" style="665" customWidth="1"/>
    <col min="11292" max="11292" width="5.5" style="665" customWidth="1"/>
    <col min="11293" max="11293" width="5.625" style="665" customWidth="1"/>
    <col min="11294" max="11294" width="6.125" style="665" customWidth="1"/>
    <col min="11295" max="11295" width="5.625" style="665" customWidth="1"/>
    <col min="11296" max="11520" width="9" style="665"/>
    <col min="11521" max="11521" width="3.125" style="665" customWidth="1"/>
    <col min="11522" max="11522" width="3.375" style="665" customWidth="1"/>
    <col min="11523" max="11523" width="20.625" style="665" customWidth="1"/>
    <col min="11524" max="11524" width="6.125" style="665" customWidth="1"/>
    <col min="11525" max="11527" width="5.625" style="665" customWidth="1"/>
    <col min="11528" max="11528" width="5.875" style="665" customWidth="1"/>
    <col min="11529" max="11530" width="5.625" style="665" customWidth="1"/>
    <col min="11531" max="11531" width="5.875" style="665" customWidth="1"/>
    <col min="11532" max="11533" width="5.625" style="665" customWidth="1"/>
    <col min="11534" max="11534" width="6.125" style="665" customWidth="1"/>
    <col min="11535" max="11535" width="15.625" style="665" customWidth="1"/>
    <col min="11536" max="11539" width="5.625" style="665" customWidth="1"/>
    <col min="11540" max="11540" width="6.125" style="665" customWidth="1"/>
    <col min="11541" max="11547" width="5.625" style="665" customWidth="1"/>
    <col min="11548" max="11548" width="5.5" style="665" customWidth="1"/>
    <col min="11549" max="11549" width="5.625" style="665" customWidth="1"/>
    <col min="11550" max="11550" width="6.125" style="665" customWidth="1"/>
    <col min="11551" max="11551" width="5.625" style="665" customWidth="1"/>
    <col min="11552" max="11776" width="9" style="665"/>
    <col min="11777" max="11777" width="3.125" style="665" customWidth="1"/>
    <col min="11778" max="11778" width="3.375" style="665" customWidth="1"/>
    <col min="11779" max="11779" width="20.625" style="665" customWidth="1"/>
    <col min="11780" max="11780" width="6.125" style="665" customWidth="1"/>
    <col min="11781" max="11783" width="5.625" style="665" customWidth="1"/>
    <col min="11784" max="11784" width="5.875" style="665" customWidth="1"/>
    <col min="11785" max="11786" width="5.625" style="665" customWidth="1"/>
    <col min="11787" max="11787" width="5.875" style="665" customWidth="1"/>
    <col min="11788" max="11789" width="5.625" style="665" customWidth="1"/>
    <col min="11790" max="11790" width="6.125" style="665" customWidth="1"/>
    <col min="11791" max="11791" width="15.625" style="665" customWidth="1"/>
    <col min="11792" max="11795" width="5.625" style="665" customWidth="1"/>
    <col min="11796" max="11796" width="6.125" style="665" customWidth="1"/>
    <col min="11797" max="11803" width="5.625" style="665" customWidth="1"/>
    <col min="11804" max="11804" width="5.5" style="665" customWidth="1"/>
    <col min="11805" max="11805" width="5.625" style="665" customWidth="1"/>
    <col min="11806" max="11806" width="6.125" style="665" customWidth="1"/>
    <col min="11807" max="11807" width="5.625" style="665" customWidth="1"/>
    <col min="11808" max="12032" width="9" style="665"/>
    <col min="12033" max="12033" width="3.125" style="665" customWidth="1"/>
    <col min="12034" max="12034" width="3.375" style="665" customWidth="1"/>
    <col min="12035" max="12035" width="20.625" style="665" customWidth="1"/>
    <col min="12036" max="12036" width="6.125" style="665" customWidth="1"/>
    <col min="12037" max="12039" width="5.625" style="665" customWidth="1"/>
    <col min="12040" max="12040" width="5.875" style="665" customWidth="1"/>
    <col min="12041" max="12042" width="5.625" style="665" customWidth="1"/>
    <col min="12043" max="12043" width="5.875" style="665" customWidth="1"/>
    <col min="12044" max="12045" width="5.625" style="665" customWidth="1"/>
    <col min="12046" max="12046" width="6.125" style="665" customWidth="1"/>
    <col min="12047" max="12047" width="15.625" style="665" customWidth="1"/>
    <col min="12048" max="12051" width="5.625" style="665" customWidth="1"/>
    <col min="12052" max="12052" width="6.125" style="665" customWidth="1"/>
    <col min="12053" max="12059" width="5.625" style="665" customWidth="1"/>
    <col min="12060" max="12060" width="5.5" style="665" customWidth="1"/>
    <col min="12061" max="12061" width="5.625" style="665" customWidth="1"/>
    <col min="12062" max="12062" width="6.125" style="665" customWidth="1"/>
    <col min="12063" max="12063" width="5.625" style="665" customWidth="1"/>
    <col min="12064" max="12288" width="9" style="665"/>
    <col min="12289" max="12289" width="3.125" style="665" customWidth="1"/>
    <col min="12290" max="12290" width="3.375" style="665" customWidth="1"/>
    <col min="12291" max="12291" width="20.625" style="665" customWidth="1"/>
    <col min="12292" max="12292" width="6.125" style="665" customWidth="1"/>
    <col min="12293" max="12295" width="5.625" style="665" customWidth="1"/>
    <col min="12296" max="12296" width="5.875" style="665" customWidth="1"/>
    <col min="12297" max="12298" width="5.625" style="665" customWidth="1"/>
    <col min="12299" max="12299" width="5.875" style="665" customWidth="1"/>
    <col min="12300" max="12301" width="5.625" style="665" customWidth="1"/>
    <col min="12302" max="12302" width="6.125" style="665" customWidth="1"/>
    <col min="12303" max="12303" width="15.625" style="665" customWidth="1"/>
    <col min="12304" max="12307" width="5.625" style="665" customWidth="1"/>
    <col min="12308" max="12308" width="6.125" style="665" customWidth="1"/>
    <col min="12309" max="12315" width="5.625" style="665" customWidth="1"/>
    <col min="12316" max="12316" width="5.5" style="665" customWidth="1"/>
    <col min="12317" max="12317" width="5.625" style="665" customWidth="1"/>
    <col min="12318" max="12318" width="6.125" style="665" customWidth="1"/>
    <col min="12319" max="12319" width="5.625" style="665" customWidth="1"/>
    <col min="12320" max="12544" width="9" style="665"/>
    <col min="12545" max="12545" width="3.125" style="665" customWidth="1"/>
    <col min="12546" max="12546" width="3.375" style="665" customWidth="1"/>
    <col min="12547" max="12547" width="20.625" style="665" customWidth="1"/>
    <col min="12548" max="12548" width="6.125" style="665" customWidth="1"/>
    <col min="12549" max="12551" width="5.625" style="665" customWidth="1"/>
    <col min="12552" max="12552" width="5.875" style="665" customWidth="1"/>
    <col min="12553" max="12554" width="5.625" style="665" customWidth="1"/>
    <col min="12555" max="12555" width="5.875" style="665" customWidth="1"/>
    <col min="12556" max="12557" width="5.625" style="665" customWidth="1"/>
    <col min="12558" max="12558" width="6.125" style="665" customWidth="1"/>
    <col min="12559" max="12559" width="15.625" style="665" customWidth="1"/>
    <col min="12560" max="12563" width="5.625" style="665" customWidth="1"/>
    <col min="12564" max="12564" width="6.125" style="665" customWidth="1"/>
    <col min="12565" max="12571" width="5.625" style="665" customWidth="1"/>
    <col min="12572" max="12572" width="5.5" style="665" customWidth="1"/>
    <col min="12573" max="12573" width="5.625" style="665" customWidth="1"/>
    <col min="12574" max="12574" width="6.125" style="665" customWidth="1"/>
    <col min="12575" max="12575" width="5.625" style="665" customWidth="1"/>
    <col min="12576" max="12800" width="9" style="665"/>
    <col min="12801" max="12801" width="3.125" style="665" customWidth="1"/>
    <col min="12802" max="12802" width="3.375" style="665" customWidth="1"/>
    <col min="12803" max="12803" width="20.625" style="665" customWidth="1"/>
    <col min="12804" max="12804" width="6.125" style="665" customWidth="1"/>
    <col min="12805" max="12807" width="5.625" style="665" customWidth="1"/>
    <col min="12808" max="12808" width="5.875" style="665" customWidth="1"/>
    <col min="12809" max="12810" width="5.625" style="665" customWidth="1"/>
    <col min="12811" max="12811" width="5.875" style="665" customWidth="1"/>
    <col min="12812" max="12813" width="5.625" style="665" customWidth="1"/>
    <col min="12814" max="12814" width="6.125" style="665" customWidth="1"/>
    <col min="12815" max="12815" width="15.625" style="665" customWidth="1"/>
    <col min="12816" max="12819" width="5.625" style="665" customWidth="1"/>
    <col min="12820" max="12820" width="6.125" style="665" customWidth="1"/>
    <col min="12821" max="12827" width="5.625" style="665" customWidth="1"/>
    <col min="12828" max="12828" width="5.5" style="665" customWidth="1"/>
    <col min="12829" max="12829" width="5.625" style="665" customWidth="1"/>
    <col min="12830" max="12830" width="6.125" style="665" customWidth="1"/>
    <col min="12831" max="12831" width="5.625" style="665" customWidth="1"/>
    <col min="12832" max="13056" width="9" style="665"/>
    <col min="13057" max="13057" width="3.125" style="665" customWidth="1"/>
    <col min="13058" max="13058" width="3.375" style="665" customWidth="1"/>
    <col min="13059" max="13059" width="20.625" style="665" customWidth="1"/>
    <col min="13060" max="13060" width="6.125" style="665" customWidth="1"/>
    <col min="13061" max="13063" width="5.625" style="665" customWidth="1"/>
    <col min="13064" max="13064" width="5.875" style="665" customWidth="1"/>
    <col min="13065" max="13066" width="5.625" style="665" customWidth="1"/>
    <col min="13067" max="13067" width="5.875" style="665" customWidth="1"/>
    <col min="13068" max="13069" width="5.625" style="665" customWidth="1"/>
    <col min="13070" max="13070" width="6.125" style="665" customWidth="1"/>
    <col min="13071" max="13071" width="15.625" style="665" customWidth="1"/>
    <col min="13072" max="13075" width="5.625" style="665" customWidth="1"/>
    <col min="13076" max="13076" width="6.125" style="665" customWidth="1"/>
    <col min="13077" max="13083" width="5.625" style="665" customWidth="1"/>
    <col min="13084" max="13084" width="5.5" style="665" customWidth="1"/>
    <col min="13085" max="13085" width="5.625" style="665" customWidth="1"/>
    <col min="13086" max="13086" width="6.125" style="665" customWidth="1"/>
    <col min="13087" max="13087" width="5.625" style="665" customWidth="1"/>
    <col min="13088" max="13312" width="9" style="665"/>
    <col min="13313" max="13313" width="3.125" style="665" customWidth="1"/>
    <col min="13314" max="13314" width="3.375" style="665" customWidth="1"/>
    <col min="13315" max="13315" width="20.625" style="665" customWidth="1"/>
    <col min="13316" max="13316" width="6.125" style="665" customWidth="1"/>
    <col min="13317" max="13319" width="5.625" style="665" customWidth="1"/>
    <col min="13320" max="13320" width="5.875" style="665" customWidth="1"/>
    <col min="13321" max="13322" width="5.625" style="665" customWidth="1"/>
    <col min="13323" max="13323" width="5.875" style="665" customWidth="1"/>
    <col min="13324" max="13325" width="5.625" style="665" customWidth="1"/>
    <col min="13326" max="13326" width="6.125" style="665" customWidth="1"/>
    <col min="13327" max="13327" width="15.625" style="665" customWidth="1"/>
    <col min="13328" max="13331" width="5.625" style="665" customWidth="1"/>
    <col min="13332" max="13332" width="6.125" style="665" customWidth="1"/>
    <col min="13333" max="13339" width="5.625" style="665" customWidth="1"/>
    <col min="13340" max="13340" width="5.5" style="665" customWidth="1"/>
    <col min="13341" max="13341" width="5.625" style="665" customWidth="1"/>
    <col min="13342" max="13342" width="6.125" style="665" customWidth="1"/>
    <col min="13343" max="13343" width="5.625" style="665" customWidth="1"/>
    <col min="13344" max="13568" width="9" style="665"/>
    <col min="13569" max="13569" width="3.125" style="665" customWidth="1"/>
    <col min="13570" max="13570" width="3.375" style="665" customWidth="1"/>
    <col min="13571" max="13571" width="20.625" style="665" customWidth="1"/>
    <col min="13572" max="13572" width="6.125" style="665" customWidth="1"/>
    <col min="13573" max="13575" width="5.625" style="665" customWidth="1"/>
    <col min="13576" max="13576" width="5.875" style="665" customWidth="1"/>
    <col min="13577" max="13578" width="5.625" style="665" customWidth="1"/>
    <col min="13579" max="13579" width="5.875" style="665" customWidth="1"/>
    <col min="13580" max="13581" width="5.625" style="665" customWidth="1"/>
    <col min="13582" max="13582" width="6.125" style="665" customWidth="1"/>
    <col min="13583" max="13583" width="15.625" style="665" customWidth="1"/>
    <col min="13584" max="13587" width="5.625" style="665" customWidth="1"/>
    <col min="13588" max="13588" width="6.125" style="665" customWidth="1"/>
    <col min="13589" max="13595" width="5.625" style="665" customWidth="1"/>
    <col min="13596" max="13596" width="5.5" style="665" customWidth="1"/>
    <col min="13597" max="13597" width="5.625" style="665" customWidth="1"/>
    <col min="13598" max="13598" width="6.125" style="665" customWidth="1"/>
    <col min="13599" max="13599" width="5.625" style="665" customWidth="1"/>
    <col min="13600" max="13824" width="9" style="665"/>
    <col min="13825" max="13825" width="3.125" style="665" customWidth="1"/>
    <col min="13826" max="13826" width="3.375" style="665" customWidth="1"/>
    <col min="13827" max="13827" width="20.625" style="665" customWidth="1"/>
    <col min="13828" max="13828" width="6.125" style="665" customWidth="1"/>
    <col min="13829" max="13831" width="5.625" style="665" customWidth="1"/>
    <col min="13832" max="13832" width="5.875" style="665" customWidth="1"/>
    <col min="13833" max="13834" width="5.625" style="665" customWidth="1"/>
    <col min="13835" max="13835" width="5.875" style="665" customWidth="1"/>
    <col min="13836" max="13837" width="5.625" style="665" customWidth="1"/>
    <col min="13838" max="13838" width="6.125" style="665" customWidth="1"/>
    <col min="13839" max="13839" width="15.625" style="665" customWidth="1"/>
    <col min="13840" max="13843" width="5.625" style="665" customWidth="1"/>
    <col min="13844" max="13844" width="6.125" style="665" customWidth="1"/>
    <col min="13845" max="13851" width="5.625" style="665" customWidth="1"/>
    <col min="13852" max="13852" width="5.5" style="665" customWidth="1"/>
    <col min="13853" max="13853" width="5.625" style="665" customWidth="1"/>
    <col min="13854" max="13854" width="6.125" style="665" customWidth="1"/>
    <col min="13855" max="13855" width="5.625" style="665" customWidth="1"/>
    <col min="13856" max="14080" width="9" style="665"/>
    <col min="14081" max="14081" width="3.125" style="665" customWidth="1"/>
    <col min="14082" max="14082" width="3.375" style="665" customWidth="1"/>
    <col min="14083" max="14083" width="20.625" style="665" customWidth="1"/>
    <col min="14084" max="14084" width="6.125" style="665" customWidth="1"/>
    <col min="14085" max="14087" width="5.625" style="665" customWidth="1"/>
    <col min="14088" max="14088" width="5.875" style="665" customWidth="1"/>
    <col min="14089" max="14090" width="5.625" style="665" customWidth="1"/>
    <col min="14091" max="14091" width="5.875" style="665" customWidth="1"/>
    <col min="14092" max="14093" width="5.625" style="665" customWidth="1"/>
    <col min="14094" max="14094" width="6.125" style="665" customWidth="1"/>
    <col min="14095" max="14095" width="15.625" style="665" customWidth="1"/>
    <col min="14096" max="14099" width="5.625" style="665" customWidth="1"/>
    <col min="14100" max="14100" width="6.125" style="665" customWidth="1"/>
    <col min="14101" max="14107" width="5.625" style="665" customWidth="1"/>
    <col min="14108" max="14108" width="5.5" style="665" customWidth="1"/>
    <col min="14109" max="14109" width="5.625" style="665" customWidth="1"/>
    <col min="14110" max="14110" width="6.125" style="665" customWidth="1"/>
    <col min="14111" max="14111" width="5.625" style="665" customWidth="1"/>
    <col min="14112" max="14336" width="9" style="665"/>
    <col min="14337" max="14337" width="3.125" style="665" customWidth="1"/>
    <col min="14338" max="14338" width="3.375" style="665" customWidth="1"/>
    <col min="14339" max="14339" width="20.625" style="665" customWidth="1"/>
    <col min="14340" max="14340" width="6.125" style="665" customWidth="1"/>
    <col min="14341" max="14343" width="5.625" style="665" customWidth="1"/>
    <col min="14344" max="14344" width="5.875" style="665" customWidth="1"/>
    <col min="14345" max="14346" width="5.625" style="665" customWidth="1"/>
    <col min="14347" max="14347" width="5.875" style="665" customWidth="1"/>
    <col min="14348" max="14349" width="5.625" style="665" customWidth="1"/>
    <col min="14350" max="14350" width="6.125" style="665" customWidth="1"/>
    <col min="14351" max="14351" width="15.625" style="665" customWidth="1"/>
    <col min="14352" max="14355" width="5.625" style="665" customWidth="1"/>
    <col min="14356" max="14356" width="6.125" style="665" customWidth="1"/>
    <col min="14357" max="14363" width="5.625" style="665" customWidth="1"/>
    <col min="14364" max="14364" width="5.5" style="665" customWidth="1"/>
    <col min="14365" max="14365" width="5.625" style="665" customWidth="1"/>
    <col min="14366" max="14366" width="6.125" style="665" customWidth="1"/>
    <col min="14367" max="14367" width="5.625" style="665" customWidth="1"/>
    <col min="14368" max="14592" width="9" style="665"/>
    <col min="14593" max="14593" width="3.125" style="665" customWidth="1"/>
    <col min="14594" max="14594" width="3.375" style="665" customWidth="1"/>
    <col min="14595" max="14595" width="20.625" style="665" customWidth="1"/>
    <col min="14596" max="14596" width="6.125" style="665" customWidth="1"/>
    <col min="14597" max="14599" width="5.625" style="665" customWidth="1"/>
    <col min="14600" max="14600" width="5.875" style="665" customWidth="1"/>
    <col min="14601" max="14602" width="5.625" style="665" customWidth="1"/>
    <col min="14603" max="14603" width="5.875" style="665" customWidth="1"/>
    <col min="14604" max="14605" width="5.625" style="665" customWidth="1"/>
    <col min="14606" max="14606" width="6.125" style="665" customWidth="1"/>
    <col min="14607" max="14607" width="15.625" style="665" customWidth="1"/>
    <col min="14608" max="14611" width="5.625" style="665" customWidth="1"/>
    <col min="14612" max="14612" width="6.125" style="665" customWidth="1"/>
    <col min="14613" max="14619" width="5.625" style="665" customWidth="1"/>
    <col min="14620" max="14620" width="5.5" style="665" customWidth="1"/>
    <col min="14621" max="14621" width="5.625" style="665" customWidth="1"/>
    <col min="14622" max="14622" width="6.125" style="665" customWidth="1"/>
    <col min="14623" max="14623" width="5.625" style="665" customWidth="1"/>
    <col min="14624" max="14848" width="9" style="665"/>
    <col min="14849" max="14849" width="3.125" style="665" customWidth="1"/>
    <col min="14850" max="14850" width="3.375" style="665" customWidth="1"/>
    <col min="14851" max="14851" width="20.625" style="665" customWidth="1"/>
    <col min="14852" max="14852" width="6.125" style="665" customWidth="1"/>
    <col min="14853" max="14855" width="5.625" style="665" customWidth="1"/>
    <col min="14856" max="14856" width="5.875" style="665" customWidth="1"/>
    <col min="14857" max="14858" width="5.625" style="665" customWidth="1"/>
    <col min="14859" max="14859" width="5.875" style="665" customWidth="1"/>
    <col min="14860" max="14861" width="5.625" style="665" customWidth="1"/>
    <col min="14862" max="14862" width="6.125" style="665" customWidth="1"/>
    <col min="14863" max="14863" width="15.625" style="665" customWidth="1"/>
    <col min="14864" max="14867" width="5.625" style="665" customWidth="1"/>
    <col min="14868" max="14868" width="6.125" style="665" customWidth="1"/>
    <col min="14869" max="14875" width="5.625" style="665" customWidth="1"/>
    <col min="14876" max="14876" width="5.5" style="665" customWidth="1"/>
    <col min="14877" max="14877" width="5.625" style="665" customWidth="1"/>
    <col min="14878" max="14878" width="6.125" style="665" customWidth="1"/>
    <col min="14879" max="14879" width="5.625" style="665" customWidth="1"/>
    <col min="14880" max="15104" width="9" style="665"/>
    <col min="15105" max="15105" width="3.125" style="665" customWidth="1"/>
    <col min="15106" max="15106" width="3.375" style="665" customWidth="1"/>
    <col min="15107" max="15107" width="20.625" style="665" customWidth="1"/>
    <col min="15108" max="15108" width="6.125" style="665" customWidth="1"/>
    <col min="15109" max="15111" width="5.625" style="665" customWidth="1"/>
    <col min="15112" max="15112" width="5.875" style="665" customWidth="1"/>
    <col min="15113" max="15114" width="5.625" style="665" customWidth="1"/>
    <col min="15115" max="15115" width="5.875" style="665" customWidth="1"/>
    <col min="15116" max="15117" width="5.625" style="665" customWidth="1"/>
    <col min="15118" max="15118" width="6.125" style="665" customWidth="1"/>
    <col min="15119" max="15119" width="15.625" style="665" customWidth="1"/>
    <col min="15120" max="15123" width="5.625" style="665" customWidth="1"/>
    <col min="15124" max="15124" width="6.125" style="665" customWidth="1"/>
    <col min="15125" max="15131" width="5.625" style="665" customWidth="1"/>
    <col min="15132" max="15132" width="5.5" style="665" customWidth="1"/>
    <col min="15133" max="15133" width="5.625" style="665" customWidth="1"/>
    <col min="15134" max="15134" width="6.125" style="665" customWidth="1"/>
    <col min="15135" max="15135" width="5.625" style="665" customWidth="1"/>
    <col min="15136" max="15360" width="9" style="665"/>
    <col min="15361" max="15361" width="3.125" style="665" customWidth="1"/>
    <col min="15362" max="15362" width="3.375" style="665" customWidth="1"/>
    <col min="15363" max="15363" width="20.625" style="665" customWidth="1"/>
    <col min="15364" max="15364" width="6.125" style="665" customWidth="1"/>
    <col min="15365" max="15367" width="5.625" style="665" customWidth="1"/>
    <col min="15368" max="15368" width="5.875" style="665" customWidth="1"/>
    <col min="15369" max="15370" width="5.625" style="665" customWidth="1"/>
    <col min="15371" max="15371" width="5.875" style="665" customWidth="1"/>
    <col min="15372" max="15373" width="5.625" style="665" customWidth="1"/>
    <col min="15374" max="15374" width="6.125" style="665" customWidth="1"/>
    <col min="15375" max="15375" width="15.625" style="665" customWidth="1"/>
    <col min="15376" max="15379" width="5.625" style="665" customWidth="1"/>
    <col min="15380" max="15380" width="6.125" style="665" customWidth="1"/>
    <col min="15381" max="15387" width="5.625" style="665" customWidth="1"/>
    <col min="15388" max="15388" width="5.5" style="665" customWidth="1"/>
    <col min="15389" max="15389" width="5.625" style="665" customWidth="1"/>
    <col min="15390" max="15390" width="6.125" style="665" customWidth="1"/>
    <col min="15391" max="15391" width="5.625" style="665" customWidth="1"/>
    <col min="15392" max="15616" width="9" style="665"/>
    <col min="15617" max="15617" width="3.125" style="665" customWidth="1"/>
    <col min="15618" max="15618" width="3.375" style="665" customWidth="1"/>
    <col min="15619" max="15619" width="20.625" style="665" customWidth="1"/>
    <col min="15620" max="15620" width="6.125" style="665" customWidth="1"/>
    <col min="15621" max="15623" width="5.625" style="665" customWidth="1"/>
    <col min="15624" max="15624" width="5.875" style="665" customWidth="1"/>
    <col min="15625" max="15626" width="5.625" style="665" customWidth="1"/>
    <col min="15627" max="15627" width="5.875" style="665" customWidth="1"/>
    <col min="15628" max="15629" width="5.625" style="665" customWidth="1"/>
    <col min="15630" max="15630" width="6.125" style="665" customWidth="1"/>
    <col min="15631" max="15631" width="15.625" style="665" customWidth="1"/>
    <col min="15632" max="15635" width="5.625" style="665" customWidth="1"/>
    <col min="15636" max="15636" width="6.125" style="665" customWidth="1"/>
    <col min="15637" max="15643" width="5.625" style="665" customWidth="1"/>
    <col min="15644" max="15644" width="5.5" style="665" customWidth="1"/>
    <col min="15645" max="15645" width="5.625" style="665" customWidth="1"/>
    <col min="15646" max="15646" width="6.125" style="665" customWidth="1"/>
    <col min="15647" max="15647" width="5.625" style="665" customWidth="1"/>
    <col min="15648" max="15872" width="9" style="665"/>
    <col min="15873" max="15873" width="3.125" style="665" customWidth="1"/>
    <col min="15874" max="15874" width="3.375" style="665" customWidth="1"/>
    <col min="15875" max="15875" width="20.625" style="665" customWidth="1"/>
    <col min="15876" max="15876" width="6.125" style="665" customWidth="1"/>
    <col min="15877" max="15879" width="5.625" style="665" customWidth="1"/>
    <col min="15880" max="15880" width="5.875" style="665" customWidth="1"/>
    <col min="15881" max="15882" width="5.625" style="665" customWidth="1"/>
    <col min="15883" max="15883" width="5.875" style="665" customWidth="1"/>
    <col min="15884" max="15885" width="5.625" style="665" customWidth="1"/>
    <col min="15886" max="15886" width="6.125" style="665" customWidth="1"/>
    <col min="15887" max="15887" width="15.625" style="665" customWidth="1"/>
    <col min="15888" max="15891" width="5.625" style="665" customWidth="1"/>
    <col min="15892" max="15892" width="6.125" style="665" customWidth="1"/>
    <col min="15893" max="15899" width="5.625" style="665" customWidth="1"/>
    <col min="15900" max="15900" width="5.5" style="665" customWidth="1"/>
    <col min="15901" max="15901" width="5.625" style="665" customWidth="1"/>
    <col min="15902" max="15902" width="6.125" style="665" customWidth="1"/>
    <col min="15903" max="15903" width="5.625" style="665" customWidth="1"/>
    <col min="15904" max="16128" width="9" style="665"/>
    <col min="16129" max="16129" width="3.125" style="665" customWidth="1"/>
    <col min="16130" max="16130" width="3.375" style="665" customWidth="1"/>
    <col min="16131" max="16131" width="20.625" style="665" customWidth="1"/>
    <col min="16132" max="16132" width="6.125" style="665" customWidth="1"/>
    <col min="16133" max="16135" width="5.625" style="665" customWidth="1"/>
    <col min="16136" max="16136" width="5.875" style="665" customWidth="1"/>
    <col min="16137" max="16138" width="5.625" style="665" customWidth="1"/>
    <col min="16139" max="16139" width="5.875" style="665" customWidth="1"/>
    <col min="16140" max="16141" width="5.625" style="665" customWidth="1"/>
    <col min="16142" max="16142" width="6.125" style="665" customWidth="1"/>
    <col min="16143" max="16143" width="15.625" style="665" customWidth="1"/>
    <col min="16144" max="16147" width="5.625" style="665" customWidth="1"/>
    <col min="16148" max="16148" width="6.125" style="665" customWidth="1"/>
    <col min="16149" max="16155" width="5.625" style="665" customWidth="1"/>
    <col min="16156" max="16156" width="5.5" style="665" customWidth="1"/>
    <col min="16157" max="16157" width="5.625" style="665" customWidth="1"/>
    <col min="16158" max="16158" width="6.125" style="665" customWidth="1"/>
    <col min="16159" max="16159" width="5.625" style="665" customWidth="1"/>
    <col min="16160" max="16384" width="9" style="665"/>
  </cols>
  <sheetData>
    <row r="1" spans="2:32" s="619" customFormat="1" ht="24" customHeight="1">
      <c r="B1" s="336" t="s">
        <v>646</v>
      </c>
      <c r="D1" s="630"/>
      <c r="E1" s="630"/>
      <c r="F1" s="630"/>
      <c r="G1" s="630"/>
      <c r="H1" s="630"/>
      <c r="I1" s="630"/>
      <c r="J1" s="630"/>
      <c r="K1" s="630"/>
      <c r="L1" s="630"/>
      <c r="M1" s="630"/>
      <c r="N1" s="630"/>
      <c r="O1" s="630"/>
      <c r="P1" s="630"/>
      <c r="T1" s="630"/>
      <c r="U1" s="630"/>
      <c r="V1" s="630"/>
      <c r="W1" s="630"/>
      <c r="X1" s="630"/>
      <c r="Y1" s="630"/>
      <c r="Z1" s="630"/>
      <c r="AA1" s="630"/>
      <c r="AB1" s="630"/>
      <c r="AC1" s="630"/>
      <c r="AD1" s="630"/>
      <c r="AE1" s="630"/>
    </row>
    <row r="2" spans="2:32" ht="15" customHeight="1">
      <c r="B2" s="340"/>
      <c r="C2" s="1505"/>
      <c r="D2" s="1506" t="s">
        <v>647</v>
      </c>
      <c r="E2" s="1507"/>
      <c r="F2" s="1507"/>
      <c r="G2" s="1507"/>
      <c r="H2" s="1507"/>
      <c r="I2" s="1507"/>
      <c r="J2" s="1507"/>
      <c r="K2" s="1507"/>
      <c r="L2" s="1507"/>
      <c r="M2" s="1507"/>
      <c r="N2" s="1507"/>
      <c r="O2" s="346"/>
      <c r="P2" s="345"/>
      <c r="Q2" s="345"/>
      <c r="R2" s="345"/>
      <c r="S2" s="345"/>
      <c r="T2" s="766" t="s">
        <v>648</v>
      </c>
      <c r="U2" s="1508"/>
      <c r="V2" s="1508"/>
      <c r="W2" s="1508"/>
      <c r="X2" s="1508"/>
      <c r="Y2" s="1508"/>
      <c r="Z2" s="1508"/>
      <c r="AA2" s="1508"/>
      <c r="AB2" s="1508"/>
      <c r="AC2" s="1508"/>
      <c r="AD2" s="1508"/>
      <c r="AE2" s="1509"/>
    </row>
    <row r="3" spans="2:32" ht="15" customHeight="1">
      <c r="B3" s="1510"/>
      <c r="C3" s="1511"/>
      <c r="D3" s="1512"/>
      <c r="E3" s="1513"/>
      <c r="F3" s="1514"/>
      <c r="G3" s="1514"/>
      <c r="H3" s="1514"/>
      <c r="I3" s="1514"/>
      <c r="J3" s="1514"/>
      <c r="K3" s="1514"/>
      <c r="L3" s="1514"/>
      <c r="M3" s="1514"/>
      <c r="N3" s="353"/>
      <c r="O3" s="346"/>
      <c r="P3" s="697" t="s">
        <v>649</v>
      </c>
      <c r="Q3" s="697"/>
      <c r="R3" s="697"/>
      <c r="S3" s="508"/>
      <c r="T3" s="1515"/>
      <c r="U3" s="352"/>
      <c r="V3" s="353"/>
      <c r="W3" s="353"/>
      <c r="X3" s="353"/>
      <c r="Y3" s="353"/>
      <c r="Z3" s="353"/>
      <c r="AA3" s="353"/>
      <c r="AB3" s="353"/>
      <c r="AC3" s="353"/>
      <c r="AD3" s="353"/>
      <c r="AE3" s="1516"/>
    </row>
    <row r="4" spans="2:32" ht="15" customHeight="1">
      <c r="B4" s="1510"/>
      <c r="C4" s="1511"/>
      <c r="D4" s="1517" t="s">
        <v>606</v>
      </c>
      <c r="E4" s="1518" t="s">
        <v>650</v>
      </c>
      <c r="F4" s="387" t="s">
        <v>651</v>
      </c>
      <c r="G4" s="387" t="s">
        <v>652</v>
      </c>
      <c r="H4" s="387" t="s">
        <v>653</v>
      </c>
      <c r="I4" s="387" t="s">
        <v>654</v>
      </c>
      <c r="J4" s="387" t="s">
        <v>655</v>
      </c>
      <c r="K4" s="387" t="s">
        <v>656</v>
      </c>
      <c r="L4" s="387" t="s">
        <v>657</v>
      </c>
      <c r="M4" s="387" t="s">
        <v>658</v>
      </c>
      <c r="N4" s="387" t="s">
        <v>659</v>
      </c>
      <c r="O4" s="1519"/>
      <c r="P4" s="387" t="s">
        <v>660</v>
      </c>
      <c r="Q4" s="387" t="s">
        <v>661</v>
      </c>
      <c r="R4" s="1520" t="s">
        <v>662</v>
      </c>
      <c r="S4" s="386" t="s">
        <v>663</v>
      </c>
      <c r="T4" s="1521"/>
      <c r="U4" s="1518" t="s">
        <v>650</v>
      </c>
      <c r="V4" s="387" t="s">
        <v>651</v>
      </c>
      <c r="W4" s="387" t="s">
        <v>652</v>
      </c>
      <c r="X4" s="387" t="s">
        <v>653</v>
      </c>
      <c r="Y4" s="387" t="s">
        <v>654</v>
      </c>
      <c r="Z4" s="387" t="s">
        <v>655</v>
      </c>
      <c r="AA4" s="387" t="s">
        <v>656</v>
      </c>
      <c r="AB4" s="387" t="s">
        <v>657</v>
      </c>
      <c r="AC4" s="387" t="s">
        <v>658</v>
      </c>
      <c r="AD4" s="387" t="s">
        <v>659</v>
      </c>
      <c r="AE4" s="388" t="s">
        <v>663</v>
      </c>
    </row>
    <row r="5" spans="2:32" ht="15" customHeight="1">
      <c r="B5" s="1510"/>
      <c r="C5" s="1511"/>
      <c r="D5" s="1517"/>
      <c r="E5" s="1518"/>
      <c r="F5" s="387"/>
      <c r="G5" s="387"/>
      <c r="H5" s="387"/>
      <c r="I5" s="387"/>
      <c r="J5" s="387"/>
      <c r="K5" s="387"/>
      <c r="L5" s="387"/>
      <c r="M5" s="387"/>
      <c r="N5" s="387"/>
      <c r="O5" s="1519"/>
      <c r="P5" s="387"/>
      <c r="Q5" s="387"/>
      <c r="R5" s="1520"/>
      <c r="S5" s="386"/>
      <c r="T5" s="1521"/>
      <c r="U5" s="1518"/>
      <c r="V5" s="387"/>
      <c r="W5" s="387"/>
      <c r="X5" s="387"/>
      <c r="Y5" s="387"/>
      <c r="Z5" s="387"/>
      <c r="AA5" s="387"/>
      <c r="AB5" s="387"/>
      <c r="AC5" s="387"/>
      <c r="AD5" s="387"/>
      <c r="AE5" s="388" t="s">
        <v>664</v>
      </c>
    </row>
    <row r="6" spans="2:32" ht="15" customHeight="1">
      <c r="B6" s="1510"/>
      <c r="C6" s="1511"/>
      <c r="D6" s="1517"/>
      <c r="E6" s="1518"/>
      <c r="F6" s="387"/>
      <c r="G6" s="387"/>
      <c r="H6" s="387"/>
      <c r="I6" s="387"/>
      <c r="J6" s="387"/>
      <c r="K6" s="387"/>
      <c r="L6" s="387"/>
      <c r="M6" s="387"/>
      <c r="N6" s="387"/>
      <c r="O6" s="1519"/>
      <c r="P6" s="387"/>
      <c r="Q6" s="387"/>
      <c r="R6" s="1520"/>
      <c r="S6" s="386"/>
      <c r="T6" s="1521" t="s">
        <v>606</v>
      </c>
      <c r="U6" s="1518"/>
      <c r="V6" s="387"/>
      <c r="W6" s="387"/>
      <c r="X6" s="387"/>
      <c r="Y6" s="387"/>
      <c r="Z6" s="387"/>
      <c r="AA6" s="387"/>
      <c r="AB6" s="387"/>
      <c r="AC6" s="387"/>
      <c r="AD6" s="387"/>
      <c r="AE6" s="388" t="s">
        <v>665</v>
      </c>
    </row>
    <row r="7" spans="2:32" ht="15" customHeight="1">
      <c r="B7" s="1510"/>
      <c r="C7" s="1511"/>
      <c r="D7" s="1517"/>
      <c r="E7" s="1518"/>
      <c r="F7" s="387"/>
      <c r="G7" s="387"/>
      <c r="H7" s="387"/>
      <c r="I7" s="387"/>
      <c r="J7" s="387"/>
      <c r="K7" s="387"/>
      <c r="L7" s="387"/>
      <c r="M7" s="387"/>
      <c r="N7" s="387"/>
      <c r="O7" s="1519"/>
      <c r="P7" s="387"/>
      <c r="Q7" s="387"/>
      <c r="R7" s="1520"/>
      <c r="S7" s="386"/>
      <c r="T7" s="1521"/>
      <c r="U7" s="1518"/>
      <c r="V7" s="387"/>
      <c r="W7" s="387"/>
      <c r="X7" s="387"/>
      <c r="Y7" s="387"/>
      <c r="Z7" s="387"/>
      <c r="AA7" s="387"/>
      <c r="AB7" s="387"/>
      <c r="AC7" s="387"/>
      <c r="AD7" s="387"/>
      <c r="AE7" s="388"/>
      <c r="AF7" s="1522"/>
    </row>
    <row r="8" spans="2:32" ht="15" customHeight="1">
      <c r="B8" s="1510"/>
      <c r="C8" s="1511"/>
      <c r="D8" s="1523"/>
      <c r="E8" s="1518"/>
      <c r="F8" s="387"/>
      <c r="G8" s="387"/>
      <c r="H8" s="387"/>
      <c r="I8" s="387"/>
      <c r="J8" s="387"/>
      <c r="K8" s="387"/>
      <c r="L8" s="387"/>
      <c r="M8" s="387"/>
      <c r="N8" s="387"/>
      <c r="O8" s="1519"/>
      <c r="P8" s="387"/>
      <c r="Q8" s="387"/>
      <c r="R8" s="1520"/>
      <c r="S8" s="386"/>
      <c r="T8" s="1521"/>
      <c r="U8" s="1518"/>
      <c r="V8" s="387"/>
      <c r="W8" s="387"/>
      <c r="X8" s="387"/>
      <c r="Y8" s="387"/>
      <c r="Z8" s="387"/>
      <c r="AA8" s="387"/>
      <c r="AB8" s="387"/>
      <c r="AC8" s="387"/>
      <c r="AD8" s="387"/>
      <c r="AE8" s="388"/>
      <c r="AF8" s="1522"/>
    </row>
    <row r="9" spans="2:32" ht="13.5" customHeight="1">
      <c r="B9" s="1524"/>
      <c r="C9" s="1525"/>
      <c r="D9" s="1523"/>
      <c r="E9" s="1526"/>
      <c r="F9" s="1527"/>
      <c r="G9" s="1527"/>
      <c r="H9" s="1527"/>
      <c r="I9" s="1527"/>
      <c r="J9" s="1527"/>
      <c r="K9" s="1527"/>
      <c r="L9" s="1527"/>
      <c r="M9" s="1527"/>
      <c r="N9" s="1527"/>
      <c r="O9" s="1519"/>
      <c r="P9" s="1527"/>
      <c r="Q9" s="1527"/>
      <c r="R9" s="1528"/>
      <c r="S9" s="1529"/>
      <c r="T9" s="1521"/>
      <c r="U9" s="1526"/>
      <c r="V9" s="1527"/>
      <c r="W9" s="1527"/>
      <c r="X9" s="1527"/>
      <c r="Y9" s="1527"/>
      <c r="Z9" s="1527"/>
      <c r="AA9" s="1527"/>
      <c r="AB9" s="1527"/>
      <c r="AC9" s="1527"/>
      <c r="AD9" s="1527"/>
      <c r="AE9" s="1530"/>
      <c r="AF9" s="1522"/>
    </row>
    <row r="10" spans="2:32" ht="36" customHeight="1">
      <c r="B10" s="1531" t="s">
        <v>666</v>
      </c>
      <c r="C10" s="1532"/>
      <c r="D10" s="1533">
        <f t="shared" ref="D10:N10" si="0">D19+D27</f>
        <v>39535</v>
      </c>
      <c r="E10" s="1534">
        <f t="shared" si="0"/>
        <v>73</v>
      </c>
      <c r="F10" s="202">
        <f t="shared" si="0"/>
        <v>0</v>
      </c>
      <c r="G10" s="202">
        <f t="shared" si="0"/>
        <v>56</v>
      </c>
      <c r="H10" s="202">
        <f t="shared" si="0"/>
        <v>3268</v>
      </c>
      <c r="I10" s="202">
        <f t="shared" si="0"/>
        <v>341</v>
      </c>
      <c r="J10" s="202">
        <f t="shared" si="0"/>
        <v>228</v>
      </c>
      <c r="K10" s="202">
        <f t="shared" si="0"/>
        <v>6397</v>
      </c>
      <c r="L10" s="202">
        <f t="shared" si="0"/>
        <v>197</v>
      </c>
      <c r="M10" s="202">
        <f t="shared" si="0"/>
        <v>330</v>
      </c>
      <c r="N10" s="202">
        <f t="shared" si="0"/>
        <v>24115</v>
      </c>
      <c r="O10" s="1535"/>
      <c r="P10" s="1536">
        <f t="shared" ref="P10:AE10" si="1">P19+P27</f>
        <v>4390</v>
      </c>
      <c r="Q10" s="202">
        <f t="shared" si="1"/>
        <v>13</v>
      </c>
      <c r="R10" s="202">
        <f t="shared" si="1"/>
        <v>0</v>
      </c>
      <c r="S10" s="201">
        <f t="shared" si="1"/>
        <v>127</v>
      </c>
      <c r="T10" s="1533">
        <f t="shared" si="1"/>
        <v>36699</v>
      </c>
      <c r="U10" s="1534">
        <f t="shared" si="1"/>
        <v>26</v>
      </c>
      <c r="V10" s="202">
        <f t="shared" si="1"/>
        <v>0</v>
      </c>
      <c r="W10" s="202">
        <f t="shared" si="1"/>
        <v>19</v>
      </c>
      <c r="X10" s="202">
        <f t="shared" si="1"/>
        <v>3220</v>
      </c>
      <c r="Y10" s="202">
        <f t="shared" si="1"/>
        <v>328</v>
      </c>
      <c r="Z10" s="202">
        <f t="shared" si="1"/>
        <v>228</v>
      </c>
      <c r="AA10" s="202">
        <f t="shared" si="1"/>
        <v>5937</v>
      </c>
      <c r="AB10" s="1536">
        <f t="shared" si="1"/>
        <v>161</v>
      </c>
      <c r="AC10" s="202">
        <f t="shared" si="1"/>
        <v>250</v>
      </c>
      <c r="AD10" s="202">
        <f t="shared" si="1"/>
        <v>22137</v>
      </c>
      <c r="AE10" s="201">
        <f t="shared" si="1"/>
        <v>4393</v>
      </c>
      <c r="AF10" s="1522"/>
    </row>
    <row r="11" spans="2:32" ht="26.25" customHeight="1">
      <c r="B11" s="467" t="s">
        <v>629</v>
      </c>
      <c r="C11" s="1537" t="s">
        <v>630</v>
      </c>
      <c r="D11" s="1538">
        <f>SUM(E11:S11)</f>
        <v>17206</v>
      </c>
      <c r="E11" s="1539">
        <v>49</v>
      </c>
      <c r="F11" s="1540">
        <v>0</v>
      </c>
      <c r="G11" s="1540">
        <v>15</v>
      </c>
      <c r="H11" s="1540">
        <v>1650</v>
      </c>
      <c r="I11" s="1540">
        <v>103</v>
      </c>
      <c r="J11" s="1540">
        <v>113</v>
      </c>
      <c r="K11" s="1540">
        <v>2758</v>
      </c>
      <c r="L11" s="1540">
        <v>121</v>
      </c>
      <c r="M11" s="1540">
        <v>164</v>
      </c>
      <c r="N11" s="1540">
        <v>10769</v>
      </c>
      <c r="O11" s="1535"/>
      <c r="P11" s="1540">
        <v>1418</v>
      </c>
      <c r="Q11" s="1540">
        <v>4</v>
      </c>
      <c r="R11" s="1540">
        <v>0</v>
      </c>
      <c r="S11" s="1541">
        <v>42</v>
      </c>
      <c r="T11" s="1538">
        <f t="shared" ref="T11:T18" si="2">SUM(U11:AE11)</f>
        <v>15682</v>
      </c>
      <c r="U11" s="1539">
        <v>10</v>
      </c>
      <c r="V11" s="1540">
        <v>0</v>
      </c>
      <c r="W11" s="1540">
        <v>2</v>
      </c>
      <c r="X11" s="1540">
        <v>1579</v>
      </c>
      <c r="Y11" s="1540">
        <v>102</v>
      </c>
      <c r="Z11" s="1540">
        <v>115</v>
      </c>
      <c r="AA11" s="1540">
        <v>2542</v>
      </c>
      <c r="AB11" s="1540">
        <v>101</v>
      </c>
      <c r="AC11" s="1540">
        <v>134</v>
      </c>
      <c r="AD11" s="1540">
        <v>9682</v>
      </c>
      <c r="AE11" s="1542">
        <v>1415</v>
      </c>
    </row>
    <row r="12" spans="2:32" ht="26.25" customHeight="1">
      <c r="B12" s="421"/>
      <c r="C12" s="1543" t="s">
        <v>631</v>
      </c>
      <c r="D12" s="1544">
        <f>SUM(E12:S12)</f>
        <v>1281</v>
      </c>
      <c r="E12" s="1545">
        <v>1</v>
      </c>
      <c r="F12" s="1546">
        <v>0</v>
      </c>
      <c r="G12" s="1546">
        <v>5</v>
      </c>
      <c r="H12" s="1546">
        <v>50</v>
      </c>
      <c r="I12" s="1546">
        <v>18</v>
      </c>
      <c r="J12" s="1546">
        <v>11</v>
      </c>
      <c r="K12" s="1546">
        <v>212</v>
      </c>
      <c r="L12" s="1546">
        <v>4</v>
      </c>
      <c r="M12" s="1546">
        <v>8</v>
      </c>
      <c r="N12" s="1546">
        <v>858</v>
      </c>
      <c r="O12" s="1535"/>
      <c r="P12" s="1546">
        <v>110</v>
      </c>
      <c r="Q12" s="1546">
        <v>0</v>
      </c>
      <c r="R12" s="1546">
        <v>0</v>
      </c>
      <c r="S12" s="1547">
        <v>4</v>
      </c>
      <c r="T12" s="1544">
        <f t="shared" si="2"/>
        <v>1200</v>
      </c>
      <c r="U12" s="1545">
        <v>1</v>
      </c>
      <c r="V12" s="1546">
        <v>0</v>
      </c>
      <c r="W12" s="1546">
        <v>1</v>
      </c>
      <c r="X12" s="1546">
        <v>47</v>
      </c>
      <c r="Y12" s="1546">
        <v>18</v>
      </c>
      <c r="Z12" s="1546">
        <v>10</v>
      </c>
      <c r="AA12" s="1546">
        <v>206</v>
      </c>
      <c r="AB12" s="1546">
        <v>3</v>
      </c>
      <c r="AC12" s="1546">
        <v>4</v>
      </c>
      <c r="AD12" s="1546">
        <v>799</v>
      </c>
      <c r="AE12" s="1548">
        <v>111</v>
      </c>
    </row>
    <row r="13" spans="2:32" ht="26.25" customHeight="1">
      <c r="B13" s="421"/>
      <c r="C13" s="1543" t="s">
        <v>632</v>
      </c>
      <c r="D13" s="1544">
        <f t="shared" ref="D13:D18" si="3">SUM(E13:S13)</f>
        <v>1535</v>
      </c>
      <c r="E13" s="1545">
        <v>5</v>
      </c>
      <c r="F13" s="1546">
        <v>0</v>
      </c>
      <c r="G13" s="1546">
        <v>1</v>
      </c>
      <c r="H13" s="1546">
        <v>107</v>
      </c>
      <c r="I13" s="1546">
        <v>8</v>
      </c>
      <c r="J13" s="1546">
        <v>5</v>
      </c>
      <c r="K13" s="1546">
        <v>193</v>
      </c>
      <c r="L13" s="1546">
        <v>4</v>
      </c>
      <c r="M13" s="1546">
        <v>8</v>
      </c>
      <c r="N13" s="1546">
        <v>901</v>
      </c>
      <c r="O13" s="1535"/>
      <c r="P13" s="1546">
        <v>298</v>
      </c>
      <c r="Q13" s="1546">
        <v>0</v>
      </c>
      <c r="R13" s="1546">
        <v>0</v>
      </c>
      <c r="S13" s="1547">
        <v>5</v>
      </c>
      <c r="T13" s="1544">
        <f t="shared" si="2"/>
        <v>1462</v>
      </c>
      <c r="U13" s="1545">
        <v>5</v>
      </c>
      <c r="V13" s="1546">
        <v>0</v>
      </c>
      <c r="W13" s="1546">
        <v>0</v>
      </c>
      <c r="X13" s="1546">
        <v>100</v>
      </c>
      <c r="Y13" s="1546">
        <v>7</v>
      </c>
      <c r="Z13" s="1546">
        <v>5</v>
      </c>
      <c r="AA13" s="1546">
        <v>184</v>
      </c>
      <c r="AB13" s="1546">
        <v>4</v>
      </c>
      <c r="AC13" s="1546">
        <v>6</v>
      </c>
      <c r="AD13" s="1546">
        <v>854</v>
      </c>
      <c r="AE13" s="1548">
        <v>297</v>
      </c>
    </row>
    <row r="14" spans="2:32" ht="26.25" customHeight="1">
      <c r="B14" s="421"/>
      <c r="C14" s="1543" t="s">
        <v>633</v>
      </c>
      <c r="D14" s="1544">
        <f t="shared" si="3"/>
        <v>1593</v>
      </c>
      <c r="E14" s="1545">
        <v>0</v>
      </c>
      <c r="F14" s="1546">
        <v>0</v>
      </c>
      <c r="G14" s="1546">
        <v>5</v>
      </c>
      <c r="H14" s="1546">
        <v>132</v>
      </c>
      <c r="I14" s="1546">
        <v>11</v>
      </c>
      <c r="J14" s="1546">
        <v>4</v>
      </c>
      <c r="K14" s="1546">
        <v>255</v>
      </c>
      <c r="L14" s="1546">
        <v>6</v>
      </c>
      <c r="M14" s="1546">
        <v>8</v>
      </c>
      <c r="N14" s="1546">
        <v>941</v>
      </c>
      <c r="O14" s="1535"/>
      <c r="P14" s="1546">
        <v>231</v>
      </c>
      <c r="Q14" s="1546">
        <v>0</v>
      </c>
      <c r="R14" s="1546">
        <v>0</v>
      </c>
      <c r="S14" s="1547">
        <v>0</v>
      </c>
      <c r="T14" s="1544">
        <f t="shared" si="2"/>
        <v>1410</v>
      </c>
      <c r="U14" s="1545">
        <v>0</v>
      </c>
      <c r="V14" s="1546">
        <v>0</v>
      </c>
      <c r="W14" s="1546">
        <v>0</v>
      </c>
      <c r="X14" s="1546">
        <v>133</v>
      </c>
      <c r="Y14" s="1546">
        <v>11</v>
      </c>
      <c r="Z14" s="1546">
        <v>4</v>
      </c>
      <c r="AA14" s="1546">
        <v>219</v>
      </c>
      <c r="AB14" s="1546">
        <v>3</v>
      </c>
      <c r="AC14" s="1546">
        <v>7</v>
      </c>
      <c r="AD14" s="1546">
        <v>804</v>
      </c>
      <c r="AE14" s="1548">
        <v>229</v>
      </c>
    </row>
    <row r="15" spans="2:32" ht="26.25" customHeight="1">
      <c r="B15" s="421"/>
      <c r="C15" s="1543" t="s">
        <v>634</v>
      </c>
      <c r="D15" s="1544">
        <f t="shared" si="3"/>
        <v>1588</v>
      </c>
      <c r="E15" s="1545">
        <v>0</v>
      </c>
      <c r="F15" s="1546">
        <v>0</v>
      </c>
      <c r="G15" s="1546">
        <v>0</v>
      </c>
      <c r="H15" s="1546">
        <v>100</v>
      </c>
      <c r="I15" s="1546">
        <v>9</v>
      </c>
      <c r="J15" s="1546">
        <v>9</v>
      </c>
      <c r="K15" s="1546">
        <v>307</v>
      </c>
      <c r="L15" s="1546">
        <v>5</v>
      </c>
      <c r="M15" s="1546">
        <v>15</v>
      </c>
      <c r="N15" s="1546">
        <v>962</v>
      </c>
      <c r="O15" s="1535"/>
      <c r="P15" s="1546">
        <v>173</v>
      </c>
      <c r="Q15" s="1546">
        <v>1</v>
      </c>
      <c r="R15" s="1546">
        <v>0</v>
      </c>
      <c r="S15" s="1547">
        <v>7</v>
      </c>
      <c r="T15" s="1544">
        <f t="shared" si="2"/>
        <v>1507</v>
      </c>
      <c r="U15" s="1545">
        <v>0</v>
      </c>
      <c r="V15" s="1546">
        <v>0</v>
      </c>
      <c r="W15" s="1546">
        <v>0</v>
      </c>
      <c r="X15" s="1546">
        <v>105</v>
      </c>
      <c r="Y15" s="1546">
        <v>9</v>
      </c>
      <c r="Z15" s="1546">
        <v>9</v>
      </c>
      <c r="AA15" s="1546">
        <v>289</v>
      </c>
      <c r="AB15" s="1546">
        <v>6</v>
      </c>
      <c r="AC15" s="1546">
        <v>6</v>
      </c>
      <c r="AD15" s="1546">
        <v>911</v>
      </c>
      <c r="AE15" s="1548">
        <v>172</v>
      </c>
    </row>
    <row r="16" spans="2:32" ht="26.25" customHeight="1">
      <c r="B16" s="421"/>
      <c r="C16" s="1543" t="s">
        <v>635</v>
      </c>
      <c r="D16" s="1544">
        <f t="shared" si="3"/>
        <v>2522</v>
      </c>
      <c r="E16" s="1545">
        <v>1</v>
      </c>
      <c r="F16" s="1546">
        <v>0</v>
      </c>
      <c r="G16" s="1546">
        <v>1</v>
      </c>
      <c r="H16" s="1546">
        <v>275</v>
      </c>
      <c r="I16" s="1546">
        <v>32</v>
      </c>
      <c r="J16" s="1546">
        <v>25</v>
      </c>
      <c r="K16" s="1546">
        <v>396</v>
      </c>
      <c r="L16" s="1546">
        <v>15</v>
      </c>
      <c r="M16" s="1546">
        <v>30</v>
      </c>
      <c r="N16" s="1546">
        <v>1444</v>
      </c>
      <c r="O16" s="1535"/>
      <c r="P16" s="1546">
        <v>295</v>
      </c>
      <c r="Q16" s="1546">
        <v>0</v>
      </c>
      <c r="R16" s="1546">
        <v>0</v>
      </c>
      <c r="S16" s="1547">
        <v>8</v>
      </c>
      <c r="T16" s="1544">
        <f t="shared" si="2"/>
        <v>2351</v>
      </c>
      <c r="U16" s="1545">
        <v>0</v>
      </c>
      <c r="V16" s="1546">
        <v>0</v>
      </c>
      <c r="W16" s="1546">
        <v>0</v>
      </c>
      <c r="X16" s="1546">
        <v>267</v>
      </c>
      <c r="Y16" s="1546">
        <v>32</v>
      </c>
      <c r="Z16" s="1546">
        <v>26</v>
      </c>
      <c r="AA16" s="1546">
        <v>370</v>
      </c>
      <c r="AB16" s="1546">
        <v>12</v>
      </c>
      <c r="AC16" s="1546">
        <v>24</v>
      </c>
      <c r="AD16" s="1546">
        <v>1324</v>
      </c>
      <c r="AE16" s="1548">
        <v>296</v>
      </c>
    </row>
    <row r="17" spans="2:31" ht="26.25" customHeight="1">
      <c r="B17" s="421"/>
      <c r="C17" s="1543" t="s">
        <v>636</v>
      </c>
      <c r="D17" s="1544">
        <f t="shared" si="3"/>
        <v>1529</v>
      </c>
      <c r="E17" s="1545">
        <v>2</v>
      </c>
      <c r="F17" s="1546">
        <v>0</v>
      </c>
      <c r="G17" s="1546">
        <v>5</v>
      </c>
      <c r="H17" s="1546">
        <v>126</v>
      </c>
      <c r="I17" s="1546">
        <v>25</v>
      </c>
      <c r="J17" s="1546">
        <v>11</v>
      </c>
      <c r="K17" s="1546">
        <v>289</v>
      </c>
      <c r="L17" s="1546">
        <v>2</v>
      </c>
      <c r="M17" s="1546">
        <v>8</v>
      </c>
      <c r="N17" s="1546">
        <v>928</v>
      </c>
      <c r="O17" s="1535"/>
      <c r="P17" s="1546">
        <v>131</v>
      </c>
      <c r="Q17" s="1546">
        <v>0</v>
      </c>
      <c r="R17" s="1546">
        <v>0</v>
      </c>
      <c r="S17" s="1547">
        <v>2</v>
      </c>
      <c r="T17" s="1544">
        <f t="shared" si="2"/>
        <v>1477</v>
      </c>
      <c r="U17" s="1545">
        <v>2</v>
      </c>
      <c r="V17" s="1546">
        <v>0</v>
      </c>
      <c r="W17" s="1546">
        <v>3</v>
      </c>
      <c r="X17" s="1546">
        <v>131</v>
      </c>
      <c r="Y17" s="1546">
        <v>26</v>
      </c>
      <c r="Z17" s="1546">
        <v>11</v>
      </c>
      <c r="AA17" s="1546">
        <v>279</v>
      </c>
      <c r="AB17" s="1546">
        <v>2</v>
      </c>
      <c r="AC17" s="1546">
        <v>7</v>
      </c>
      <c r="AD17" s="1546">
        <v>885</v>
      </c>
      <c r="AE17" s="1548">
        <v>131</v>
      </c>
    </row>
    <row r="18" spans="2:31" ht="26.25" customHeight="1">
      <c r="B18" s="421"/>
      <c r="C18" s="1549" t="s">
        <v>637</v>
      </c>
      <c r="D18" s="1550">
        <f t="shared" si="3"/>
        <v>856</v>
      </c>
      <c r="E18" s="1551">
        <v>0</v>
      </c>
      <c r="F18" s="1552">
        <v>0</v>
      </c>
      <c r="G18" s="1552">
        <v>4</v>
      </c>
      <c r="H18" s="1552">
        <v>38</v>
      </c>
      <c r="I18" s="1552">
        <v>4</v>
      </c>
      <c r="J18" s="1552">
        <v>2</v>
      </c>
      <c r="K18" s="1552">
        <v>157</v>
      </c>
      <c r="L18" s="1552">
        <v>5</v>
      </c>
      <c r="M18" s="1552">
        <v>15</v>
      </c>
      <c r="N18" s="1552">
        <v>522</v>
      </c>
      <c r="O18" s="1535"/>
      <c r="P18" s="1552">
        <v>108</v>
      </c>
      <c r="Q18" s="1552">
        <v>0</v>
      </c>
      <c r="R18" s="1552">
        <v>0</v>
      </c>
      <c r="S18" s="1553">
        <v>1</v>
      </c>
      <c r="T18" s="1550">
        <f t="shared" si="2"/>
        <v>817</v>
      </c>
      <c r="U18" s="1551">
        <v>0</v>
      </c>
      <c r="V18" s="1552">
        <v>0</v>
      </c>
      <c r="W18" s="1552">
        <v>1</v>
      </c>
      <c r="X18" s="1552">
        <v>37</v>
      </c>
      <c r="Y18" s="1552">
        <v>4</v>
      </c>
      <c r="Z18" s="1552">
        <v>2</v>
      </c>
      <c r="AA18" s="1552">
        <v>150</v>
      </c>
      <c r="AB18" s="1552">
        <v>4</v>
      </c>
      <c r="AC18" s="1552">
        <v>10</v>
      </c>
      <c r="AD18" s="1552">
        <v>502</v>
      </c>
      <c r="AE18" s="1554">
        <v>107</v>
      </c>
    </row>
    <row r="19" spans="2:31" ht="26.25" customHeight="1">
      <c r="B19" s="421"/>
      <c r="C19" s="1555" t="s">
        <v>606</v>
      </c>
      <c r="D19" s="1556">
        <f t="shared" ref="D19:N19" si="4">SUM(D11:D18)</f>
        <v>28110</v>
      </c>
      <c r="E19" s="1557">
        <f t="shared" si="4"/>
        <v>58</v>
      </c>
      <c r="F19" s="1558">
        <f t="shared" si="4"/>
        <v>0</v>
      </c>
      <c r="G19" s="1558">
        <f t="shared" si="4"/>
        <v>36</v>
      </c>
      <c r="H19" s="1558">
        <f t="shared" si="4"/>
        <v>2478</v>
      </c>
      <c r="I19" s="1558">
        <f t="shared" si="4"/>
        <v>210</v>
      </c>
      <c r="J19" s="1558">
        <f t="shared" si="4"/>
        <v>180</v>
      </c>
      <c r="K19" s="1558">
        <f t="shared" si="4"/>
        <v>4567</v>
      </c>
      <c r="L19" s="1558">
        <f t="shared" si="4"/>
        <v>162</v>
      </c>
      <c r="M19" s="1558">
        <f t="shared" si="4"/>
        <v>256</v>
      </c>
      <c r="N19" s="1558">
        <f t="shared" si="4"/>
        <v>17325</v>
      </c>
      <c r="O19" s="1535"/>
      <c r="P19" s="202">
        <f t="shared" ref="P19:AE19" si="5">SUM(P11:P18)</f>
        <v>2764</v>
      </c>
      <c r="Q19" s="202">
        <f t="shared" si="5"/>
        <v>5</v>
      </c>
      <c r="R19" s="202">
        <f t="shared" si="5"/>
        <v>0</v>
      </c>
      <c r="S19" s="1559">
        <f t="shared" si="5"/>
        <v>69</v>
      </c>
      <c r="T19" s="1533">
        <f t="shared" si="5"/>
        <v>25906</v>
      </c>
      <c r="U19" s="1534">
        <f t="shared" si="5"/>
        <v>18</v>
      </c>
      <c r="V19" s="202">
        <f t="shared" si="5"/>
        <v>0</v>
      </c>
      <c r="W19" s="202">
        <f t="shared" si="5"/>
        <v>7</v>
      </c>
      <c r="X19" s="202">
        <f t="shared" si="5"/>
        <v>2399</v>
      </c>
      <c r="Y19" s="202">
        <f t="shared" si="5"/>
        <v>209</v>
      </c>
      <c r="Z19" s="202">
        <f t="shared" si="5"/>
        <v>182</v>
      </c>
      <c r="AA19" s="202">
        <f t="shared" si="5"/>
        <v>4239</v>
      </c>
      <c r="AB19" s="202">
        <f t="shared" si="5"/>
        <v>135</v>
      </c>
      <c r="AC19" s="202">
        <f t="shared" si="5"/>
        <v>198</v>
      </c>
      <c r="AD19" s="202">
        <f t="shared" si="5"/>
        <v>15761</v>
      </c>
      <c r="AE19" s="201">
        <f t="shared" si="5"/>
        <v>2758</v>
      </c>
    </row>
    <row r="20" spans="2:31" ht="26.25" customHeight="1">
      <c r="B20" s="467" t="s">
        <v>638</v>
      </c>
      <c r="C20" s="1560" t="s">
        <v>639</v>
      </c>
      <c r="D20" s="1561">
        <f t="shared" ref="D20:D26" si="6">SUM(E20:S20)</f>
        <v>3125</v>
      </c>
      <c r="E20" s="1562">
        <v>2</v>
      </c>
      <c r="F20" s="1563">
        <v>0</v>
      </c>
      <c r="G20" s="1563">
        <v>6</v>
      </c>
      <c r="H20" s="1563">
        <v>199</v>
      </c>
      <c r="I20" s="1563">
        <v>43</v>
      </c>
      <c r="J20" s="1563">
        <v>16</v>
      </c>
      <c r="K20" s="1563">
        <v>504</v>
      </c>
      <c r="L20" s="1563">
        <v>9</v>
      </c>
      <c r="M20" s="1563">
        <v>22</v>
      </c>
      <c r="N20" s="1563">
        <v>1809</v>
      </c>
      <c r="O20" s="1535"/>
      <c r="P20" s="1540">
        <v>490</v>
      </c>
      <c r="Q20" s="1540">
        <v>4</v>
      </c>
      <c r="R20" s="1540">
        <v>0</v>
      </c>
      <c r="S20" s="1541">
        <v>21</v>
      </c>
      <c r="T20" s="1538">
        <f t="shared" ref="T20:T26" si="7">SUM(U20:AE20)</f>
        <v>2969</v>
      </c>
      <c r="U20" s="1539">
        <v>2</v>
      </c>
      <c r="V20" s="1540">
        <v>0</v>
      </c>
      <c r="W20" s="1540">
        <v>3</v>
      </c>
      <c r="X20" s="1540">
        <v>213</v>
      </c>
      <c r="Y20" s="1540">
        <v>41</v>
      </c>
      <c r="Z20" s="1540">
        <v>16</v>
      </c>
      <c r="AA20" s="1540">
        <v>477</v>
      </c>
      <c r="AB20" s="1540">
        <v>5</v>
      </c>
      <c r="AC20" s="1540">
        <v>14</v>
      </c>
      <c r="AD20" s="1540">
        <v>1701</v>
      </c>
      <c r="AE20" s="1542">
        <v>497</v>
      </c>
    </row>
    <row r="21" spans="2:31" ht="26.25" customHeight="1">
      <c r="B21" s="421"/>
      <c r="C21" s="1543" t="s">
        <v>640</v>
      </c>
      <c r="D21" s="1544">
        <f t="shared" si="6"/>
        <v>749</v>
      </c>
      <c r="E21" s="1545">
        <v>0</v>
      </c>
      <c r="F21" s="1546">
        <v>0</v>
      </c>
      <c r="G21" s="1546">
        <v>0</v>
      </c>
      <c r="H21" s="1546">
        <v>43</v>
      </c>
      <c r="I21" s="1546">
        <v>15</v>
      </c>
      <c r="J21" s="1546">
        <v>1</v>
      </c>
      <c r="K21" s="1546">
        <v>129</v>
      </c>
      <c r="L21" s="1546">
        <v>1</v>
      </c>
      <c r="M21" s="1546">
        <v>1</v>
      </c>
      <c r="N21" s="1546">
        <v>455</v>
      </c>
      <c r="O21" s="1535"/>
      <c r="P21" s="1546">
        <v>101</v>
      </c>
      <c r="Q21" s="1546">
        <v>0</v>
      </c>
      <c r="R21" s="1546">
        <v>0</v>
      </c>
      <c r="S21" s="1547">
        <v>3</v>
      </c>
      <c r="T21" s="1544">
        <f t="shared" si="7"/>
        <v>705</v>
      </c>
      <c r="U21" s="1545">
        <v>0</v>
      </c>
      <c r="V21" s="1546">
        <v>0</v>
      </c>
      <c r="W21" s="1546">
        <v>0</v>
      </c>
      <c r="X21" s="1546">
        <v>39</v>
      </c>
      <c r="Y21" s="1546">
        <v>10</v>
      </c>
      <c r="Z21" s="1546">
        <v>1</v>
      </c>
      <c r="AA21" s="1546">
        <v>120</v>
      </c>
      <c r="AB21" s="1546">
        <v>1</v>
      </c>
      <c r="AC21" s="1546">
        <v>0</v>
      </c>
      <c r="AD21" s="1546">
        <v>433</v>
      </c>
      <c r="AE21" s="1548">
        <v>101</v>
      </c>
    </row>
    <row r="22" spans="2:31" ht="26.25" customHeight="1">
      <c r="B22" s="421"/>
      <c r="C22" s="1543" t="s">
        <v>641</v>
      </c>
      <c r="D22" s="1544">
        <f t="shared" si="6"/>
        <v>1514</v>
      </c>
      <c r="E22" s="1545">
        <v>3</v>
      </c>
      <c r="F22" s="1546">
        <v>0</v>
      </c>
      <c r="G22" s="1546">
        <v>0</v>
      </c>
      <c r="H22" s="1546">
        <v>59</v>
      </c>
      <c r="I22" s="1546">
        <v>6</v>
      </c>
      <c r="J22" s="1546">
        <v>4</v>
      </c>
      <c r="K22" s="1546">
        <v>251</v>
      </c>
      <c r="L22" s="1546">
        <v>1</v>
      </c>
      <c r="M22" s="1546">
        <v>9</v>
      </c>
      <c r="N22" s="1546">
        <v>856</v>
      </c>
      <c r="O22" s="1535"/>
      <c r="P22" s="1546">
        <v>321</v>
      </c>
      <c r="Q22" s="1546">
        <v>3</v>
      </c>
      <c r="R22" s="1546">
        <v>0</v>
      </c>
      <c r="S22" s="1547">
        <v>1</v>
      </c>
      <c r="T22" s="1544">
        <f t="shared" si="7"/>
        <v>1442</v>
      </c>
      <c r="U22" s="1545">
        <v>1</v>
      </c>
      <c r="V22" s="1546">
        <v>0</v>
      </c>
      <c r="W22" s="1546">
        <v>0</v>
      </c>
      <c r="X22" s="1546">
        <v>60</v>
      </c>
      <c r="Y22" s="1546">
        <v>5</v>
      </c>
      <c r="Z22" s="1546">
        <v>4</v>
      </c>
      <c r="AA22" s="1546">
        <v>233</v>
      </c>
      <c r="AB22" s="1546">
        <v>1</v>
      </c>
      <c r="AC22" s="1546">
        <v>7</v>
      </c>
      <c r="AD22" s="1546">
        <v>811</v>
      </c>
      <c r="AE22" s="1548">
        <v>320</v>
      </c>
    </row>
    <row r="23" spans="2:31" ht="26.25" customHeight="1">
      <c r="B23" s="421"/>
      <c r="C23" s="1564" t="s">
        <v>642</v>
      </c>
      <c r="D23" s="1544">
        <f t="shared" si="6"/>
        <v>1484</v>
      </c>
      <c r="E23" s="1545">
        <v>1</v>
      </c>
      <c r="F23" s="1546">
        <v>0</v>
      </c>
      <c r="G23" s="1546">
        <v>0</v>
      </c>
      <c r="H23" s="1546">
        <v>118</v>
      </c>
      <c r="I23" s="1546">
        <v>16</v>
      </c>
      <c r="J23" s="1546">
        <v>9</v>
      </c>
      <c r="K23" s="1546">
        <v>243</v>
      </c>
      <c r="L23" s="1546">
        <v>3</v>
      </c>
      <c r="M23" s="1546">
        <v>6</v>
      </c>
      <c r="N23" s="1546">
        <v>939</v>
      </c>
      <c r="O23" s="1535"/>
      <c r="P23" s="1546">
        <v>146</v>
      </c>
      <c r="Q23" s="1546">
        <v>0</v>
      </c>
      <c r="R23" s="1546">
        <v>0</v>
      </c>
      <c r="S23" s="1547">
        <v>3</v>
      </c>
      <c r="T23" s="1544">
        <f t="shared" si="7"/>
        <v>1379</v>
      </c>
      <c r="U23" s="1545">
        <v>1</v>
      </c>
      <c r="V23" s="1546">
        <v>0</v>
      </c>
      <c r="W23" s="1546">
        <v>0</v>
      </c>
      <c r="X23" s="1546">
        <v>115</v>
      </c>
      <c r="Y23" s="1546">
        <v>15</v>
      </c>
      <c r="Z23" s="1546">
        <v>9</v>
      </c>
      <c r="AA23" s="1546">
        <v>223</v>
      </c>
      <c r="AB23" s="1546">
        <v>1</v>
      </c>
      <c r="AC23" s="1546">
        <v>6</v>
      </c>
      <c r="AD23" s="1546">
        <v>863</v>
      </c>
      <c r="AE23" s="1548">
        <v>146</v>
      </c>
    </row>
    <row r="24" spans="2:31" ht="26.25" customHeight="1">
      <c r="B24" s="421"/>
      <c r="C24" s="1543" t="s">
        <v>643</v>
      </c>
      <c r="D24" s="1544">
        <f t="shared" si="6"/>
        <v>857</v>
      </c>
      <c r="E24" s="1545">
        <v>1</v>
      </c>
      <c r="F24" s="1546">
        <v>0</v>
      </c>
      <c r="G24" s="1546">
        <v>1</v>
      </c>
      <c r="H24" s="1546">
        <v>67</v>
      </c>
      <c r="I24" s="1546">
        <v>12</v>
      </c>
      <c r="J24" s="1546">
        <v>0</v>
      </c>
      <c r="K24" s="1546">
        <v>148</v>
      </c>
      <c r="L24" s="1546">
        <v>3</v>
      </c>
      <c r="M24" s="1546">
        <v>7</v>
      </c>
      <c r="N24" s="1546">
        <v>470</v>
      </c>
      <c r="O24" s="1535"/>
      <c r="P24" s="1546">
        <v>148</v>
      </c>
      <c r="Q24" s="1546">
        <v>0</v>
      </c>
      <c r="R24" s="1546">
        <v>0</v>
      </c>
      <c r="S24" s="1547">
        <v>0</v>
      </c>
      <c r="T24" s="1544">
        <f t="shared" si="7"/>
        <v>806</v>
      </c>
      <c r="U24" s="1545">
        <v>1</v>
      </c>
      <c r="V24" s="1546">
        <v>0</v>
      </c>
      <c r="W24" s="1546">
        <v>1</v>
      </c>
      <c r="X24" s="1546">
        <v>66</v>
      </c>
      <c r="Y24" s="1546">
        <v>9</v>
      </c>
      <c r="Z24" s="1546">
        <v>0</v>
      </c>
      <c r="AA24" s="1546">
        <v>134</v>
      </c>
      <c r="AB24" s="1546">
        <v>3</v>
      </c>
      <c r="AC24" s="1546">
        <v>4</v>
      </c>
      <c r="AD24" s="1546">
        <v>442</v>
      </c>
      <c r="AE24" s="1548">
        <v>146</v>
      </c>
    </row>
    <row r="25" spans="2:31" ht="26.25" customHeight="1">
      <c r="B25" s="421"/>
      <c r="C25" s="1543" t="s">
        <v>644</v>
      </c>
      <c r="D25" s="1544">
        <f t="shared" si="6"/>
        <v>2191</v>
      </c>
      <c r="E25" s="1545">
        <v>7</v>
      </c>
      <c r="F25" s="1546">
        <v>0</v>
      </c>
      <c r="G25" s="1546">
        <v>11</v>
      </c>
      <c r="H25" s="1546">
        <v>195</v>
      </c>
      <c r="I25" s="1546">
        <v>28</v>
      </c>
      <c r="J25" s="1546">
        <v>14</v>
      </c>
      <c r="K25" s="1546">
        <v>334</v>
      </c>
      <c r="L25" s="1546">
        <v>15</v>
      </c>
      <c r="M25" s="1546">
        <v>16</v>
      </c>
      <c r="N25" s="1546">
        <v>1313</v>
      </c>
      <c r="O25" s="1535"/>
      <c r="P25" s="1546">
        <v>241</v>
      </c>
      <c r="Q25" s="1546">
        <v>0</v>
      </c>
      <c r="R25" s="1546">
        <v>0</v>
      </c>
      <c r="S25" s="1547">
        <v>17</v>
      </c>
      <c r="T25" s="1544">
        <f t="shared" si="7"/>
        <v>2045</v>
      </c>
      <c r="U25" s="1545">
        <v>3</v>
      </c>
      <c r="V25" s="1546">
        <v>0</v>
      </c>
      <c r="W25" s="1546">
        <v>7</v>
      </c>
      <c r="X25" s="1546">
        <v>212</v>
      </c>
      <c r="Y25" s="1546">
        <v>28</v>
      </c>
      <c r="Z25" s="1546">
        <v>12</v>
      </c>
      <c r="AA25" s="1546">
        <v>301</v>
      </c>
      <c r="AB25" s="1546">
        <v>12</v>
      </c>
      <c r="AC25" s="1546">
        <v>13</v>
      </c>
      <c r="AD25" s="1546">
        <v>1212</v>
      </c>
      <c r="AE25" s="1548">
        <v>245</v>
      </c>
    </row>
    <row r="26" spans="2:31" ht="26.25" customHeight="1">
      <c r="B26" s="421"/>
      <c r="C26" s="1549" t="s">
        <v>645</v>
      </c>
      <c r="D26" s="1565">
        <f t="shared" si="6"/>
        <v>1505</v>
      </c>
      <c r="E26" s="1566">
        <v>1</v>
      </c>
      <c r="F26" s="1567">
        <v>0</v>
      </c>
      <c r="G26" s="1567">
        <v>2</v>
      </c>
      <c r="H26" s="1567">
        <v>109</v>
      </c>
      <c r="I26" s="1567">
        <v>11</v>
      </c>
      <c r="J26" s="1567">
        <v>4</v>
      </c>
      <c r="K26" s="1567">
        <v>221</v>
      </c>
      <c r="L26" s="1567">
        <v>3</v>
      </c>
      <c r="M26" s="1567">
        <v>13</v>
      </c>
      <c r="N26" s="1567">
        <v>948</v>
      </c>
      <c r="O26" s="1535"/>
      <c r="P26" s="1552">
        <v>179</v>
      </c>
      <c r="Q26" s="1552">
        <v>1</v>
      </c>
      <c r="R26" s="1552">
        <v>0</v>
      </c>
      <c r="S26" s="1553">
        <v>13</v>
      </c>
      <c r="T26" s="1550">
        <f t="shared" si="7"/>
        <v>1447</v>
      </c>
      <c r="U26" s="1551">
        <v>0</v>
      </c>
      <c r="V26" s="1552">
        <v>0</v>
      </c>
      <c r="W26" s="1552">
        <v>1</v>
      </c>
      <c r="X26" s="1552">
        <v>116</v>
      </c>
      <c r="Y26" s="1552">
        <v>11</v>
      </c>
      <c r="Z26" s="1552">
        <v>4</v>
      </c>
      <c r="AA26" s="1552">
        <v>210</v>
      </c>
      <c r="AB26" s="1552">
        <v>3</v>
      </c>
      <c r="AC26" s="1552">
        <v>8</v>
      </c>
      <c r="AD26" s="1552">
        <v>914</v>
      </c>
      <c r="AE26" s="1554">
        <v>180</v>
      </c>
    </row>
    <row r="27" spans="2:31" ht="26.25" customHeight="1">
      <c r="B27" s="1568"/>
      <c r="C27" s="1569" t="s">
        <v>606</v>
      </c>
      <c r="D27" s="1570">
        <f t="shared" ref="D27:N27" si="8">SUM(D20:D26)</f>
        <v>11425</v>
      </c>
      <c r="E27" s="1571">
        <f t="shared" si="8"/>
        <v>15</v>
      </c>
      <c r="F27" s="246">
        <f t="shared" si="8"/>
        <v>0</v>
      </c>
      <c r="G27" s="246">
        <f t="shared" si="8"/>
        <v>20</v>
      </c>
      <c r="H27" s="246">
        <f t="shared" si="8"/>
        <v>790</v>
      </c>
      <c r="I27" s="246">
        <f t="shared" si="8"/>
        <v>131</v>
      </c>
      <c r="J27" s="246">
        <f t="shared" si="8"/>
        <v>48</v>
      </c>
      <c r="K27" s="246">
        <f t="shared" si="8"/>
        <v>1830</v>
      </c>
      <c r="L27" s="246">
        <f t="shared" si="8"/>
        <v>35</v>
      </c>
      <c r="M27" s="246">
        <f t="shared" si="8"/>
        <v>74</v>
      </c>
      <c r="N27" s="246">
        <f t="shared" si="8"/>
        <v>6790</v>
      </c>
      <c r="O27" s="1535"/>
      <c r="P27" s="202">
        <f t="shared" ref="P27:AE27" si="9">SUM(P20:P26)</f>
        <v>1626</v>
      </c>
      <c r="Q27" s="202">
        <f t="shared" si="9"/>
        <v>8</v>
      </c>
      <c r="R27" s="202">
        <f t="shared" si="9"/>
        <v>0</v>
      </c>
      <c r="S27" s="1559">
        <f t="shared" si="9"/>
        <v>58</v>
      </c>
      <c r="T27" s="1533">
        <f t="shared" si="9"/>
        <v>10793</v>
      </c>
      <c r="U27" s="1534">
        <f t="shared" si="9"/>
        <v>8</v>
      </c>
      <c r="V27" s="202">
        <f t="shared" si="9"/>
        <v>0</v>
      </c>
      <c r="W27" s="202">
        <f t="shared" si="9"/>
        <v>12</v>
      </c>
      <c r="X27" s="202">
        <f t="shared" si="9"/>
        <v>821</v>
      </c>
      <c r="Y27" s="202">
        <f t="shared" si="9"/>
        <v>119</v>
      </c>
      <c r="Z27" s="202">
        <f t="shared" si="9"/>
        <v>46</v>
      </c>
      <c r="AA27" s="202">
        <f t="shared" si="9"/>
        <v>1698</v>
      </c>
      <c r="AB27" s="202">
        <f t="shared" si="9"/>
        <v>26</v>
      </c>
      <c r="AC27" s="202">
        <f t="shared" si="9"/>
        <v>52</v>
      </c>
      <c r="AD27" s="202">
        <f t="shared" si="9"/>
        <v>6376</v>
      </c>
      <c r="AE27" s="201">
        <f t="shared" si="9"/>
        <v>1635</v>
      </c>
    </row>
    <row r="28" spans="2:31">
      <c r="O28" s="630"/>
    </row>
    <row r="29" spans="2:31">
      <c r="O29" s="630"/>
    </row>
    <row r="30" spans="2:31">
      <c r="O30" s="630"/>
    </row>
    <row r="31" spans="2:31">
      <c r="O31" s="630"/>
    </row>
    <row r="32" spans="2:31">
      <c r="O32" s="630"/>
    </row>
    <row r="33" spans="15:15">
      <c r="O33" s="1522"/>
    </row>
    <row r="34" spans="15:15">
      <c r="O34" s="1522"/>
    </row>
    <row r="35" spans="15:15">
      <c r="O35" s="1522"/>
    </row>
  </sheetData>
  <mergeCells count="33">
    <mergeCell ref="AD4:AD8"/>
    <mergeCell ref="AE4:AE8"/>
    <mergeCell ref="B10:C10"/>
    <mergeCell ref="B11:B19"/>
    <mergeCell ref="B20:B27"/>
    <mergeCell ref="X4:X8"/>
    <mergeCell ref="Y4:Y8"/>
    <mergeCell ref="Z4:Z8"/>
    <mergeCell ref="AA4:AA8"/>
    <mergeCell ref="AB4:AB8"/>
    <mergeCell ref="AC4:AC8"/>
    <mergeCell ref="Q4:Q8"/>
    <mergeCell ref="R4:R8"/>
    <mergeCell ref="S4:S8"/>
    <mergeCell ref="U4:U8"/>
    <mergeCell ref="V4:V8"/>
    <mergeCell ref="W4:W8"/>
    <mergeCell ref="J4:J8"/>
    <mergeCell ref="K4:K8"/>
    <mergeCell ref="L4:L8"/>
    <mergeCell ref="M4:M8"/>
    <mergeCell ref="N4:N8"/>
    <mergeCell ref="P4:P8"/>
    <mergeCell ref="B2:C9"/>
    <mergeCell ref="D2:N2"/>
    <mergeCell ref="T2:AE2"/>
    <mergeCell ref="P3:S3"/>
    <mergeCell ref="D4:D7"/>
    <mergeCell ref="E4:E8"/>
    <mergeCell ref="F4:F8"/>
    <mergeCell ref="G4:G8"/>
    <mergeCell ref="H4:H8"/>
    <mergeCell ref="I4:I8"/>
  </mergeCells>
  <phoneticPr fontId="1"/>
  <printOptions horizontalCentered="1"/>
  <pageMargins left="0.39370078740157483" right="0.39370078740157483" top="0.39370078740157483" bottom="0.39370078740157483" header="0.51181102362204722" footer="0.51181102362204722"/>
  <pageSetup paperSize="8" orientation="landscape" r:id="rId1"/>
  <headerFooter alignWithMargins="0"/>
</worksheet>
</file>

<file path=xl/worksheets/sheet17.xml><?xml version="1.0" encoding="utf-8"?>
<worksheet xmlns="http://schemas.openxmlformats.org/spreadsheetml/2006/main" xmlns:r="http://schemas.openxmlformats.org/officeDocument/2006/relationships">
  <sheetPr>
    <tabColor rgb="FF92D050"/>
  </sheetPr>
  <dimension ref="A1:V294"/>
  <sheetViews>
    <sheetView view="pageBreakPreview" zoomScaleNormal="100" zoomScaleSheetLayoutView="100" workbookViewId="0">
      <pane xSplit="3" ySplit="4" topLeftCell="D5" activePane="bottomRight" state="frozen"/>
      <selection activeCell="R10" sqref="R10"/>
      <selection pane="topRight" activeCell="R10" sqref="R10"/>
      <selection pane="bottomLeft" activeCell="R10" sqref="R10"/>
      <selection pane="bottomRight" activeCell="R10" sqref="R10"/>
    </sheetView>
  </sheetViews>
  <sheetFormatPr defaultRowHeight="13.5"/>
  <cols>
    <col min="1" max="1" width="1.125" style="665" customWidth="1"/>
    <col min="2" max="2" width="4.625" style="665" customWidth="1"/>
    <col min="3" max="3" width="10.125" style="665" customWidth="1"/>
    <col min="4" max="11" width="8.125" style="665" customWidth="1"/>
    <col min="12" max="12" width="25.625" style="665" customWidth="1"/>
    <col min="13" max="13" width="4.625" style="665" customWidth="1"/>
    <col min="14" max="14" width="9" style="665" customWidth="1"/>
    <col min="15" max="22" width="8.125" style="665" customWidth="1"/>
    <col min="23" max="256" width="9" style="665"/>
    <col min="257" max="257" width="1.125" style="665" customWidth="1"/>
    <col min="258" max="258" width="4.625" style="665" customWidth="1"/>
    <col min="259" max="259" width="10.125" style="665" customWidth="1"/>
    <col min="260" max="267" width="8.125" style="665" customWidth="1"/>
    <col min="268" max="268" width="25.625" style="665" customWidth="1"/>
    <col min="269" max="269" width="4.625" style="665" customWidth="1"/>
    <col min="270" max="270" width="9" style="665" customWidth="1"/>
    <col min="271" max="278" width="8.125" style="665" customWidth="1"/>
    <col min="279" max="512" width="9" style="665"/>
    <col min="513" max="513" width="1.125" style="665" customWidth="1"/>
    <col min="514" max="514" width="4.625" style="665" customWidth="1"/>
    <col min="515" max="515" width="10.125" style="665" customWidth="1"/>
    <col min="516" max="523" width="8.125" style="665" customWidth="1"/>
    <col min="524" max="524" width="25.625" style="665" customWidth="1"/>
    <col min="525" max="525" width="4.625" style="665" customWidth="1"/>
    <col min="526" max="526" width="9" style="665" customWidth="1"/>
    <col min="527" max="534" width="8.125" style="665" customWidth="1"/>
    <col min="535" max="768" width="9" style="665"/>
    <col min="769" max="769" width="1.125" style="665" customWidth="1"/>
    <col min="770" max="770" width="4.625" style="665" customWidth="1"/>
    <col min="771" max="771" width="10.125" style="665" customWidth="1"/>
    <col min="772" max="779" width="8.125" style="665" customWidth="1"/>
    <col min="780" max="780" width="25.625" style="665" customWidth="1"/>
    <col min="781" max="781" width="4.625" style="665" customWidth="1"/>
    <col min="782" max="782" width="9" style="665" customWidth="1"/>
    <col min="783" max="790" width="8.125" style="665" customWidth="1"/>
    <col min="791" max="1024" width="9" style="665"/>
    <col min="1025" max="1025" width="1.125" style="665" customWidth="1"/>
    <col min="1026" max="1026" width="4.625" style="665" customWidth="1"/>
    <col min="1027" max="1027" width="10.125" style="665" customWidth="1"/>
    <col min="1028" max="1035" width="8.125" style="665" customWidth="1"/>
    <col min="1036" max="1036" width="25.625" style="665" customWidth="1"/>
    <col min="1037" max="1037" width="4.625" style="665" customWidth="1"/>
    <col min="1038" max="1038" width="9" style="665" customWidth="1"/>
    <col min="1039" max="1046" width="8.125" style="665" customWidth="1"/>
    <col min="1047" max="1280" width="9" style="665"/>
    <col min="1281" max="1281" width="1.125" style="665" customWidth="1"/>
    <col min="1282" max="1282" width="4.625" style="665" customWidth="1"/>
    <col min="1283" max="1283" width="10.125" style="665" customWidth="1"/>
    <col min="1284" max="1291" width="8.125" style="665" customWidth="1"/>
    <col min="1292" max="1292" width="25.625" style="665" customWidth="1"/>
    <col min="1293" max="1293" width="4.625" style="665" customWidth="1"/>
    <col min="1294" max="1294" width="9" style="665" customWidth="1"/>
    <col min="1295" max="1302" width="8.125" style="665" customWidth="1"/>
    <col min="1303" max="1536" width="9" style="665"/>
    <col min="1537" max="1537" width="1.125" style="665" customWidth="1"/>
    <col min="1538" max="1538" width="4.625" style="665" customWidth="1"/>
    <col min="1539" max="1539" width="10.125" style="665" customWidth="1"/>
    <col min="1540" max="1547" width="8.125" style="665" customWidth="1"/>
    <col min="1548" max="1548" width="25.625" style="665" customWidth="1"/>
    <col min="1549" max="1549" width="4.625" style="665" customWidth="1"/>
    <col min="1550" max="1550" width="9" style="665" customWidth="1"/>
    <col min="1551" max="1558" width="8.125" style="665" customWidth="1"/>
    <col min="1559" max="1792" width="9" style="665"/>
    <col min="1793" max="1793" width="1.125" style="665" customWidth="1"/>
    <col min="1794" max="1794" width="4.625" style="665" customWidth="1"/>
    <col min="1795" max="1795" width="10.125" style="665" customWidth="1"/>
    <col min="1796" max="1803" width="8.125" style="665" customWidth="1"/>
    <col min="1804" max="1804" width="25.625" style="665" customWidth="1"/>
    <col min="1805" max="1805" width="4.625" style="665" customWidth="1"/>
    <col min="1806" max="1806" width="9" style="665" customWidth="1"/>
    <col min="1807" max="1814" width="8.125" style="665" customWidth="1"/>
    <col min="1815" max="2048" width="9" style="665"/>
    <col min="2049" max="2049" width="1.125" style="665" customWidth="1"/>
    <col min="2050" max="2050" width="4.625" style="665" customWidth="1"/>
    <col min="2051" max="2051" width="10.125" style="665" customWidth="1"/>
    <col min="2052" max="2059" width="8.125" style="665" customWidth="1"/>
    <col min="2060" max="2060" width="25.625" style="665" customWidth="1"/>
    <col min="2061" max="2061" width="4.625" style="665" customWidth="1"/>
    <col min="2062" max="2062" width="9" style="665" customWidth="1"/>
    <col min="2063" max="2070" width="8.125" style="665" customWidth="1"/>
    <col min="2071" max="2304" width="9" style="665"/>
    <col min="2305" max="2305" width="1.125" style="665" customWidth="1"/>
    <col min="2306" max="2306" width="4.625" style="665" customWidth="1"/>
    <col min="2307" max="2307" width="10.125" style="665" customWidth="1"/>
    <col min="2308" max="2315" width="8.125" style="665" customWidth="1"/>
    <col min="2316" max="2316" width="25.625" style="665" customWidth="1"/>
    <col min="2317" max="2317" width="4.625" style="665" customWidth="1"/>
    <col min="2318" max="2318" width="9" style="665" customWidth="1"/>
    <col min="2319" max="2326" width="8.125" style="665" customWidth="1"/>
    <col min="2327" max="2560" width="9" style="665"/>
    <col min="2561" max="2561" width="1.125" style="665" customWidth="1"/>
    <col min="2562" max="2562" width="4.625" style="665" customWidth="1"/>
    <col min="2563" max="2563" width="10.125" style="665" customWidth="1"/>
    <col min="2564" max="2571" width="8.125" style="665" customWidth="1"/>
    <col min="2572" max="2572" width="25.625" style="665" customWidth="1"/>
    <col min="2573" max="2573" width="4.625" style="665" customWidth="1"/>
    <col min="2574" max="2574" width="9" style="665" customWidth="1"/>
    <col min="2575" max="2582" width="8.125" style="665" customWidth="1"/>
    <col min="2583" max="2816" width="9" style="665"/>
    <col min="2817" max="2817" width="1.125" style="665" customWidth="1"/>
    <col min="2818" max="2818" width="4.625" style="665" customWidth="1"/>
    <col min="2819" max="2819" width="10.125" style="665" customWidth="1"/>
    <col min="2820" max="2827" width="8.125" style="665" customWidth="1"/>
    <col min="2828" max="2828" width="25.625" style="665" customWidth="1"/>
    <col min="2829" max="2829" width="4.625" style="665" customWidth="1"/>
    <col min="2830" max="2830" width="9" style="665" customWidth="1"/>
    <col min="2831" max="2838" width="8.125" style="665" customWidth="1"/>
    <col min="2839" max="3072" width="9" style="665"/>
    <col min="3073" max="3073" width="1.125" style="665" customWidth="1"/>
    <col min="3074" max="3074" width="4.625" style="665" customWidth="1"/>
    <col min="3075" max="3075" width="10.125" style="665" customWidth="1"/>
    <col min="3076" max="3083" width="8.125" style="665" customWidth="1"/>
    <col min="3084" max="3084" width="25.625" style="665" customWidth="1"/>
    <col min="3085" max="3085" width="4.625" style="665" customWidth="1"/>
    <col min="3086" max="3086" width="9" style="665" customWidth="1"/>
    <col min="3087" max="3094" width="8.125" style="665" customWidth="1"/>
    <col min="3095" max="3328" width="9" style="665"/>
    <col min="3329" max="3329" width="1.125" style="665" customWidth="1"/>
    <col min="3330" max="3330" width="4.625" style="665" customWidth="1"/>
    <col min="3331" max="3331" width="10.125" style="665" customWidth="1"/>
    <col min="3332" max="3339" width="8.125" style="665" customWidth="1"/>
    <col min="3340" max="3340" width="25.625" style="665" customWidth="1"/>
    <col min="3341" max="3341" width="4.625" style="665" customWidth="1"/>
    <col min="3342" max="3342" width="9" style="665" customWidth="1"/>
    <col min="3343" max="3350" width="8.125" style="665" customWidth="1"/>
    <col min="3351" max="3584" width="9" style="665"/>
    <col min="3585" max="3585" width="1.125" style="665" customWidth="1"/>
    <col min="3586" max="3586" width="4.625" style="665" customWidth="1"/>
    <col min="3587" max="3587" width="10.125" style="665" customWidth="1"/>
    <col min="3588" max="3595" width="8.125" style="665" customWidth="1"/>
    <col min="3596" max="3596" width="25.625" style="665" customWidth="1"/>
    <col min="3597" max="3597" width="4.625" style="665" customWidth="1"/>
    <col min="3598" max="3598" width="9" style="665" customWidth="1"/>
    <col min="3599" max="3606" width="8.125" style="665" customWidth="1"/>
    <col min="3607" max="3840" width="9" style="665"/>
    <col min="3841" max="3841" width="1.125" style="665" customWidth="1"/>
    <col min="3842" max="3842" width="4.625" style="665" customWidth="1"/>
    <col min="3843" max="3843" width="10.125" style="665" customWidth="1"/>
    <col min="3844" max="3851" width="8.125" style="665" customWidth="1"/>
    <col min="3852" max="3852" width="25.625" style="665" customWidth="1"/>
    <col min="3853" max="3853" width="4.625" style="665" customWidth="1"/>
    <col min="3854" max="3854" width="9" style="665" customWidth="1"/>
    <col min="3855" max="3862" width="8.125" style="665" customWidth="1"/>
    <col min="3863" max="4096" width="9" style="665"/>
    <col min="4097" max="4097" width="1.125" style="665" customWidth="1"/>
    <col min="4098" max="4098" width="4.625" style="665" customWidth="1"/>
    <col min="4099" max="4099" width="10.125" style="665" customWidth="1"/>
    <col min="4100" max="4107" width="8.125" style="665" customWidth="1"/>
    <col min="4108" max="4108" width="25.625" style="665" customWidth="1"/>
    <col min="4109" max="4109" width="4.625" style="665" customWidth="1"/>
    <col min="4110" max="4110" width="9" style="665" customWidth="1"/>
    <col min="4111" max="4118" width="8.125" style="665" customWidth="1"/>
    <col min="4119" max="4352" width="9" style="665"/>
    <col min="4353" max="4353" width="1.125" style="665" customWidth="1"/>
    <col min="4354" max="4354" width="4.625" style="665" customWidth="1"/>
    <col min="4355" max="4355" width="10.125" style="665" customWidth="1"/>
    <col min="4356" max="4363" width="8.125" style="665" customWidth="1"/>
    <col min="4364" max="4364" width="25.625" style="665" customWidth="1"/>
    <col min="4365" max="4365" width="4.625" style="665" customWidth="1"/>
    <col min="4366" max="4366" width="9" style="665" customWidth="1"/>
    <col min="4367" max="4374" width="8.125" style="665" customWidth="1"/>
    <col min="4375" max="4608" width="9" style="665"/>
    <col min="4609" max="4609" width="1.125" style="665" customWidth="1"/>
    <col min="4610" max="4610" width="4.625" style="665" customWidth="1"/>
    <col min="4611" max="4611" width="10.125" style="665" customWidth="1"/>
    <col min="4612" max="4619" width="8.125" style="665" customWidth="1"/>
    <col min="4620" max="4620" width="25.625" style="665" customWidth="1"/>
    <col min="4621" max="4621" width="4.625" style="665" customWidth="1"/>
    <col min="4622" max="4622" width="9" style="665" customWidth="1"/>
    <col min="4623" max="4630" width="8.125" style="665" customWidth="1"/>
    <col min="4631" max="4864" width="9" style="665"/>
    <col min="4865" max="4865" width="1.125" style="665" customWidth="1"/>
    <col min="4866" max="4866" width="4.625" style="665" customWidth="1"/>
    <col min="4867" max="4867" width="10.125" style="665" customWidth="1"/>
    <col min="4868" max="4875" width="8.125" style="665" customWidth="1"/>
    <col min="4876" max="4876" width="25.625" style="665" customWidth="1"/>
    <col min="4877" max="4877" width="4.625" style="665" customWidth="1"/>
    <col min="4878" max="4878" width="9" style="665" customWidth="1"/>
    <col min="4879" max="4886" width="8.125" style="665" customWidth="1"/>
    <col min="4887" max="5120" width="9" style="665"/>
    <col min="5121" max="5121" width="1.125" style="665" customWidth="1"/>
    <col min="5122" max="5122" width="4.625" style="665" customWidth="1"/>
    <col min="5123" max="5123" width="10.125" style="665" customWidth="1"/>
    <col min="5124" max="5131" width="8.125" style="665" customWidth="1"/>
    <col min="5132" max="5132" width="25.625" style="665" customWidth="1"/>
    <col min="5133" max="5133" width="4.625" style="665" customWidth="1"/>
    <col min="5134" max="5134" width="9" style="665" customWidth="1"/>
    <col min="5135" max="5142" width="8.125" style="665" customWidth="1"/>
    <col min="5143" max="5376" width="9" style="665"/>
    <col min="5377" max="5377" width="1.125" style="665" customWidth="1"/>
    <col min="5378" max="5378" width="4.625" style="665" customWidth="1"/>
    <col min="5379" max="5379" width="10.125" style="665" customWidth="1"/>
    <col min="5380" max="5387" width="8.125" style="665" customWidth="1"/>
    <col min="5388" max="5388" width="25.625" style="665" customWidth="1"/>
    <col min="5389" max="5389" width="4.625" style="665" customWidth="1"/>
    <col min="5390" max="5390" width="9" style="665" customWidth="1"/>
    <col min="5391" max="5398" width="8.125" style="665" customWidth="1"/>
    <col min="5399" max="5632" width="9" style="665"/>
    <col min="5633" max="5633" width="1.125" style="665" customWidth="1"/>
    <col min="5634" max="5634" width="4.625" style="665" customWidth="1"/>
    <col min="5635" max="5635" width="10.125" style="665" customWidth="1"/>
    <col min="5636" max="5643" width="8.125" style="665" customWidth="1"/>
    <col min="5644" max="5644" width="25.625" style="665" customWidth="1"/>
    <col min="5645" max="5645" width="4.625" style="665" customWidth="1"/>
    <col min="5646" max="5646" width="9" style="665" customWidth="1"/>
    <col min="5647" max="5654" width="8.125" style="665" customWidth="1"/>
    <col min="5655" max="5888" width="9" style="665"/>
    <col min="5889" max="5889" width="1.125" style="665" customWidth="1"/>
    <col min="5890" max="5890" width="4.625" style="665" customWidth="1"/>
    <col min="5891" max="5891" width="10.125" style="665" customWidth="1"/>
    <col min="5892" max="5899" width="8.125" style="665" customWidth="1"/>
    <col min="5900" max="5900" width="25.625" style="665" customWidth="1"/>
    <col min="5901" max="5901" width="4.625" style="665" customWidth="1"/>
    <col min="5902" max="5902" width="9" style="665" customWidth="1"/>
    <col min="5903" max="5910" width="8.125" style="665" customWidth="1"/>
    <col min="5911" max="6144" width="9" style="665"/>
    <col min="6145" max="6145" width="1.125" style="665" customWidth="1"/>
    <col min="6146" max="6146" width="4.625" style="665" customWidth="1"/>
    <col min="6147" max="6147" width="10.125" style="665" customWidth="1"/>
    <col min="6148" max="6155" width="8.125" style="665" customWidth="1"/>
    <col min="6156" max="6156" width="25.625" style="665" customWidth="1"/>
    <col min="6157" max="6157" width="4.625" style="665" customWidth="1"/>
    <col min="6158" max="6158" width="9" style="665" customWidth="1"/>
    <col min="6159" max="6166" width="8.125" style="665" customWidth="1"/>
    <col min="6167" max="6400" width="9" style="665"/>
    <col min="6401" max="6401" width="1.125" style="665" customWidth="1"/>
    <col min="6402" max="6402" width="4.625" style="665" customWidth="1"/>
    <col min="6403" max="6403" width="10.125" style="665" customWidth="1"/>
    <col min="6404" max="6411" width="8.125" style="665" customWidth="1"/>
    <col min="6412" max="6412" width="25.625" style="665" customWidth="1"/>
    <col min="6413" max="6413" width="4.625" style="665" customWidth="1"/>
    <col min="6414" max="6414" width="9" style="665" customWidth="1"/>
    <col min="6415" max="6422" width="8.125" style="665" customWidth="1"/>
    <col min="6423" max="6656" width="9" style="665"/>
    <col min="6657" max="6657" width="1.125" style="665" customWidth="1"/>
    <col min="6658" max="6658" width="4.625" style="665" customWidth="1"/>
    <col min="6659" max="6659" width="10.125" style="665" customWidth="1"/>
    <col min="6660" max="6667" width="8.125" style="665" customWidth="1"/>
    <col min="6668" max="6668" width="25.625" style="665" customWidth="1"/>
    <col min="6669" max="6669" width="4.625" style="665" customWidth="1"/>
    <col min="6670" max="6670" width="9" style="665" customWidth="1"/>
    <col min="6671" max="6678" width="8.125" style="665" customWidth="1"/>
    <col min="6679" max="6912" width="9" style="665"/>
    <col min="6913" max="6913" width="1.125" style="665" customWidth="1"/>
    <col min="6914" max="6914" width="4.625" style="665" customWidth="1"/>
    <col min="6915" max="6915" width="10.125" style="665" customWidth="1"/>
    <col min="6916" max="6923" width="8.125" style="665" customWidth="1"/>
    <col min="6924" max="6924" width="25.625" style="665" customWidth="1"/>
    <col min="6925" max="6925" width="4.625" style="665" customWidth="1"/>
    <col min="6926" max="6926" width="9" style="665" customWidth="1"/>
    <col min="6927" max="6934" width="8.125" style="665" customWidth="1"/>
    <col min="6935" max="7168" width="9" style="665"/>
    <col min="7169" max="7169" width="1.125" style="665" customWidth="1"/>
    <col min="7170" max="7170" width="4.625" style="665" customWidth="1"/>
    <col min="7171" max="7171" width="10.125" style="665" customWidth="1"/>
    <col min="7172" max="7179" width="8.125" style="665" customWidth="1"/>
    <col min="7180" max="7180" width="25.625" style="665" customWidth="1"/>
    <col min="7181" max="7181" width="4.625" style="665" customWidth="1"/>
    <col min="7182" max="7182" width="9" style="665" customWidth="1"/>
    <col min="7183" max="7190" width="8.125" style="665" customWidth="1"/>
    <col min="7191" max="7424" width="9" style="665"/>
    <col min="7425" max="7425" width="1.125" style="665" customWidth="1"/>
    <col min="7426" max="7426" width="4.625" style="665" customWidth="1"/>
    <col min="7427" max="7427" width="10.125" style="665" customWidth="1"/>
    <col min="7428" max="7435" width="8.125" style="665" customWidth="1"/>
    <col min="7436" max="7436" width="25.625" style="665" customWidth="1"/>
    <col min="7437" max="7437" width="4.625" style="665" customWidth="1"/>
    <col min="7438" max="7438" width="9" style="665" customWidth="1"/>
    <col min="7439" max="7446" width="8.125" style="665" customWidth="1"/>
    <col min="7447" max="7680" width="9" style="665"/>
    <col min="7681" max="7681" width="1.125" style="665" customWidth="1"/>
    <col min="7682" max="7682" width="4.625" style="665" customWidth="1"/>
    <col min="7683" max="7683" width="10.125" style="665" customWidth="1"/>
    <col min="7684" max="7691" width="8.125" style="665" customWidth="1"/>
    <col min="7692" max="7692" width="25.625" style="665" customWidth="1"/>
    <col min="7693" max="7693" width="4.625" style="665" customWidth="1"/>
    <col min="7694" max="7694" width="9" style="665" customWidth="1"/>
    <col min="7695" max="7702" width="8.125" style="665" customWidth="1"/>
    <col min="7703" max="7936" width="9" style="665"/>
    <col min="7937" max="7937" width="1.125" style="665" customWidth="1"/>
    <col min="7938" max="7938" width="4.625" style="665" customWidth="1"/>
    <col min="7939" max="7939" width="10.125" style="665" customWidth="1"/>
    <col min="7940" max="7947" width="8.125" style="665" customWidth="1"/>
    <col min="7948" max="7948" width="25.625" style="665" customWidth="1"/>
    <col min="7949" max="7949" width="4.625" style="665" customWidth="1"/>
    <col min="7950" max="7950" width="9" style="665" customWidth="1"/>
    <col min="7951" max="7958" width="8.125" style="665" customWidth="1"/>
    <col min="7959" max="8192" width="9" style="665"/>
    <col min="8193" max="8193" width="1.125" style="665" customWidth="1"/>
    <col min="8194" max="8194" width="4.625" style="665" customWidth="1"/>
    <col min="8195" max="8195" width="10.125" style="665" customWidth="1"/>
    <col min="8196" max="8203" width="8.125" style="665" customWidth="1"/>
    <col min="8204" max="8204" width="25.625" style="665" customWidth="1"/>
    <col min="8205" max="8205" width="4.625" style="665" customWidth="1"/>
    <col min="8206" max="8206" width="9" style="665" customWidth="1"/>
    <col min="8207" max="8214" width="8.125" style="665" customWidth="1"/>
    <col min="8215" max="8448" width="9" style="665"/>
    <col min="8449" max="8449" width="1.125" style="665" customWidth="1"/>
    <col min="8450" max="8450" width="4.625" style="665" customWidth="1"/>
    <col min="8451" max="8451" width="10.125" style="665" customWidth="1"/>
    <col min="8452" max="8459" width="8.125" style="665" customWidth="1"/>
    <col min="8460" max="8460" width="25.625" style="665" customWidth="1"/>
    <col min="8461" max="8461" width="4.625" style="665" customWidth="1"/>
    <col min="8462" max="8462" width="9" style="665" customWidth="1"/>
    <col min="8463" max="8470" width="8.125" style="665" customWidth="1"/>
    <col min="8471" max="8704" width="9" style="665"/>
    <col min="8705" max="8705" width="1.125" style="665" customWidth="1"/>
    <col min="8706" max="8706" width="4.625" style="665" customWidth="1"/>
    <col min="8707" max="8707" width="10.125" style="665" customWidth="1"/>
    <col min="8708" max="8715" width="8.125" style="665" customWidth="1"/>
    <col min="8716" max="8716" width="25.625" style="665" customWidth="1"/>
    <col min="8717" max="8717" width="4.625" style="665" customWidth="1"/>
    <col min="8718" max="8718" width="9" style="665" customWidth="1"/>
    <col min="8719" max="8726" width="8.125" style="665" customWidth="1"/>
    <col min="8727" max="8960" width="9" style="665"/>
    <col min="8961" max="8961" width="1.125" style="665" customWidth="1"/>
    <col min="8962" max="8962" width="4.625" style="665" customWidth="1"/>
    <col min="8963" max="8963" width="10.125" style="665" customWidth="1"/>
    <col min="8964" max="8971" width="8.125" style="665" customWidth="1"/>
    <col min="8972" max="8972" width="25.625" style="665" customWidth="1"/>
    <col min="8973" max="8973" width="4.625" style="665" customWidth="1"/>
    <col min="8974" max="8974" width="9" style="665" customWidth="1"/>
    <col min="8975" max="8982" width="8.125" style="665" customWidth="1"/>
    <col min="8983" max="9216" width="9" style="665"/>
    <col min="9217" max="9217" width="1.125" style="665" customWidth="1"/>
    <col min="9218" max="9218" width="4.625" style="665" customWidth="1"/>
    <col min="9219" max="9219" width="10.125" style="665" customWidth="1"/>
    <col min="9220" max="9227" width="8.125" style="665" customWidth="1"/>
    <col min="9228" max="9228" width="25.625" style="665" customWidth="1"/>
    <col min="9229" max="9229" width="4.625" style="665" customWidth="1"/>
    <col min="9230" max="9230" width="9" style="665" customWidth="1"/>
    <col min="9231" max="9238" width="8.125" style="665" customWidth="1"/>
    <col min="9239" max="9472" width="9" style="665"/>
    <col min="9473" max="9473" width="1.125" style="665" customWidth="1"/>
    <col min="9474" max="9474" width="4.625" style="665" customWidth="1"/>
    <col min="9475" max="9475" width="10.125" style="665" customWidth="1"/>
    <col min="9476" max="9483" width="8.125" style="665" customWidth="1"/>
    <col min="9484" max="9484" width="25.625" style="665" customWidth="1"/>
    <col min="9485" max="9485" width="4.625" style="665" customWidth="1"/>
    <col min="9486" max="9486" width="9" style="665" customWidth="1"/>
    <col min="9487" max="9494" width="8.125" style="665" customWidth="1"/>
    <col min="9495" max="9728" width="9" style="665"/>
    <col min="9729" max="9729" width="1.125" style="665" customWidth="1"/>
    <col min="9730" max="9730" width="4.625" style="665" customWidth="1"/>
    <col min="9731" max="9731" width="10.125" style="665" customWidth="1"/>
    <col min="9732" max="9739" width="8.125" style="665" customWidth="1"/>
    <col min="9740" max="9740" width="25.625" style="665" customWidth="1"/>
    <col min="9741" max="9741" width="4.625" style="665" customWidth="1"/>
    <col min="9742" max="9742" width="9" style="665" customWidth="1"/>
    <col min="9743" max="9750" width="8.125" style="665" customWidth="1"/>
    <col min="9751" max="9984" width="9" style="665"/>
    <col min="9985" max="9985" width="1.125" style="665" customWidth="1"/>
    <col min="9986" max="9986" width="4.625" style="665" customWidth="1"/>
    <col min="9987" max="9987" width="10.125" style="665" customWidth="1"/>
    <col min="9988" max="9995" width="8.125" style="665" customWidth="1"/>
    <col min="9996" max="9996" width="25.625" style="665" customWidth="1"/>
    <col min="9997" max="9997" width="4.625" style="665" customWidth="1"/>
    <col min="9998" max="9998" width="9" style="665" customWidth="1"/>
    <col min="9999" max="10006" width="8.125" style="665" customWidth="1"/>
    <col min="10007" max="10240" width="9" style="665"/>
    <col min="10241" max="10241" width="1.125" style="665" customWidth="1"/>
    <col min="10242" max="10242" width="4.625" style="665" customWidth="1"/>
    <col min="10243" max="10243" width="10.125" style="665" customWidth="1"/>
    <col min="10244" max="10251" width="8.125" style="665" customWidth="1"/>
    <col min="10252" max="10252" width="25.625" style="665" customWidth="1"/>
    <col min="10253" max="10253" width="4.625" style="665" customWidth="1"/>
    <col min="10254" max="10254" width="9" style="665" customWidth="1"/>
    <col min="10255" max="10262" width="8.125" style="665" customWidth="1"/>
    <col min="10263" max="10496" width="9" style="665"/>
    <col min="10497" max="10497" width="1.125" style="665" customWidth="1"/>
    <col min="10498" max="10498" width="4.625" style="665" customWidth="1"/>
    <col min="10499" max="10499" width="10.125" style="665" customWidth="1"/>
    <col min="10500" max="10507" width="8.125" style="665" customWidth="1"/>
    <col min="10508" max="10508" width="25.625" style="665" customWidth="1"/>
    <col min="10509" max="10509" width="4.625" style="665" customWidth="1"/>
    <col min="10510" max="10510" width="9" style="665" customWidth="1"/>
    <col min="10511" max="10518" width="8.125" style="665" customWidth="1"/>
    <col min="10519" max="10752" width="9" style="665"/>
    <col min="10753" max="10753" width="1.125" style="665" customWidth="1"/>
    <col min="10754" max="10754" width="4.625" style="665" customWidth="1"/>
    <col min="10755" max="10755" width="10.125" style="665" customWidth="1"/>
    <col min="10756" max="10763" width="8.125" style="665" customWidth="1"/>
    <col min="10764" max="10764" width="25.625" style="665" customWidth="1"/>
    <col min="10765" max="10765" width="4.625" style="665" customWidth="1"/>
    <col min="10766" max="10766" width="9" style="665" customWidth="1"/>
    <col min="10767" max="10774" width="8.125" style="665" customWidth="1"/>
    <col min="10775" max="11008" width="9" style="665"/>
    <col min="11009" max="11009" width="1.125" style="665" customWidth="1"/>
    <col min="11010" max="11010" width="4.625" style="665" customWidth="1"/>
    <col min="11011" max="11011" width="10.125" style="665" customWidth="1"/>
    <col min="11012" max="11019" width="8.125" style="665" customWidth="1"/>
    <col min="11020" max="11020" width="25.625" style="665" customWidth="1"/>
    <col min="11021" max="11021" width="4.625" style="665" customWidth="1"/>
    <col min="11022" max="11022" width="9" style="665" customWidth="1"/>
    <col min="11023" max="11030" width="8.125" style="665" customWidth="1"/>
    <col min="11031" max="11264" width="9" style="665"/>
    <col min="11265" max="11265" width="1.125" style="665" customWidth="1"/>
    <col min="11266" max="11266" width="4.625" style="665" customWidth="1"/>
    <col min="11267" max="11267" width="10.125" style="665" customWidth="1"/>
    <col min="11268" max="11275" width="8.125" style="665" customWidth="1"/>
    <col min="11276" max="11276" width="25.625" style="665" customWidth="1"/>
    <col min="11277" max="11277" width="4.625" style="665" customWidth="1"/>
    <col min="11278" max="11278" width="9" style="665" customWidth="1"/>
    <col min="11279" max="11286" width="8.125" style="665" customWidth="1"/>
    <col min="11287" max="11520" width="9" style="665"/>
    <col min="11521" max="11521" width="1.125" style="665" customWidth="1"/>
    <col min="11522" max="11522" width="4.625" style="665" customWidth="1"/>
    <col min="11523" max="11523" width="10.125" style="665" customWidth="1"/>
    <col min="11524" max="11531" width="8.125" style="665" customWidth="1"/>
    <col min="11532" max="11532" width="25.625" style="665" customWidth="1"/>
    <col min="11533" max="11533" width="4.625" style="665" customWidth="1"/>
    <col min="11534" max="11534" width="9" style="665" customWidth="1"/>
    <col min="11535" max="11542" width="8.125" style="665" customWidth="1"/>
    <col min="11543" max="11776" width="9" style="665"/>
    <col min="11777" max="11777" width="1.125" style="665" customWidth="1"/>
    <col min="11778" max="11778" width="4.625" style="665" customWidth="1"/>
    <col min="11779" max="11779" width="10.125" style="665" customWidth="1"/>
    <col min="11780" max="11787" width="8.125" style="665" customWidth="1"/>
    <col min="11788" max="11788" width="25.625" style="665" customWidth="1"/>
    <col min="11789" max="11789" width="4.625" style="665" customWidth="1"/>
    <col min="11790" max="11790" width="9" style="665" customWidth="1"/>
    <col min="11791" max="11798" width="8.125" style="665" customWidth="1"/>
    <col min="11799" max="12032" width="9" style="665"/>
    <col min="12033" max="12033" width="1.125" style="665" customWidth="1"/>
    <col min="12034" max="12034" width="4.625" style="665" customWidth="1"/>
    <col min="12035" max="12035" width="10.125" style="665" customWidth="1"/>
    <col min="12036" max="12043" width="8.125" style="665" customWidth="1"/>
    <col min="12044" max="12044" width="25.625" style="665" customWidth="1"/>
    <col min="12045" max="12045" width="4.625" style="665" customWidth="1"/>
    <col min="12046" max="12046" width="9" style="665" customWidth="1"/>
    <col min="12047" max="12054" width="8.125" style="665" customWidth="1"/>
    <col min="12055" max="12288" width="9" style="665"/>
    <col min="12289" max="12289" width="1.125" style="665" customWidth="1"/>
    <col min="12290" max="12290" width="4.625" style="665" customWidth="1"/>
    <col min="12291" max="12291" width="10.125" style="665" customWidth="1"/>
    <col min="12292" max="12299" width="8.125" style="665" customWidth="1"/>
    <col min="12300" max="12300" width="25.625" style="665" customWidth="1"/>
    <col min="12301" max="12301" width="4.625" style="665" customWidth="1"/>
    <col min="12302" max="12302" width="9" style="665" customWidth="1"/>
    <col min="12303" max="12310" width="8.125" style="665" customWidth="1"/>
    <col min="12311" max="12544" width="9" style="665"/>
    <col min="12545" max="12545" width="1.125" style="665" customWidth="1"/>
    <col min="12546" max="12546" width="4.625" style="665" customWidth="1"/>
    <col min="12547" max="12547" width="10.125" style="665" customWidth="1"/>
    <col min="12548" max="12555" width="8.125" style="665" customWidth="1"/>
    <col min="12556" max="12556" width="25.625" style="665" customWidth="1"/>
    <col min="12557" max="12557" width="4.625" style="665" customWidth="1"/>
    <col min="12558" max="12558" width="9" style="665" customWidth="1"/>
    <col min="12559" max="12566" width="8.125" style="665" customWidth="1"/>
    <col min="12567" max="12800" width="9" style="665"/>
    <col min="12801" max="12801" width="1.125" style="665" customWidth="1"/>
    <col min="12802" max="12802" width="4.625" style="665" customWidth="1"/>
    <col min="12803" max="12803" width="10.125" style="665" customWidth="1"/>
    <col min="12804" max="12811" width="8.125" style="665" customWidth="1"/>
    <col min="12812" max="12812" width="25.625" style="665" customWidth="1"/>
    <col min="12813" max="12813" width="4.625" style="665" customWidth="1"/>
    <col min="12814" max="12814" width="9" style="665" customWidth="1"/>
    <col min="12815" max="12822" width="8.125" style="665" customWidth="1"/>
    <col min="12823" max="13056" width="9" style="665"/>
    <col min="13057" max="13057" width="1.125" style="665" customWidth="1"/>
    <col min="13058" max="13058" width="4.625" style="665" customWidth="1"/>
    <col min="13059" max="13059" width="10.125" style="665" customWidth="1"/>
    <col min="13060" max="13067" width="8.125" style="665" customWidth="1"/>
    <col min="13068" max="13068" width="25.625" style="665" customWidth="1"/>
    <col min="13069" max="13069" width="4.625" style="665" customWidth="1"/>
    <col min="13070" max="13070" width="9" style="665" customWidth="1"/>
    <col min="13071" max="13078" width="8.125" style="665" customWidth="1"/>
    <col min="13079" max="13312" width="9" style="665"/>
    <col min="13313" max="13313" width="1.125" style="665" customWidth="1"/>
    <col min="13314" max="13314" width="4.625" style="665" customWidth="1"/>
    <col min="13315" max="13315" width="10.125" style="665" customWidth="1"/>
    <col min="13316" max="13323" width="8.125" style="665" customWidth="1"/>
    <col min="13324" max="13324" width="25.625" style="665" customWidth="1"/>
    <col min="13325" max="13325" width="4.625" style="665" customWidth="1"/>
    <col min="13326" max="13326" width="9" style="665" customWidth="1"/>
    <col min="13327" max="13334" width="8.125" style="665" customWidth="1"/>
    <col min="13335" max="13568" width="9" style="665"/>
    <col min="13569" max="13569" width="1.125" style="665" customWidth="1"/>
    <col min="13570" max="13570" width="4.625" style="665" customWidth="1"/>
    <col min="13571" max="13571" width="10.125" style="665" customWidth="1"/>
    <col min="13572" max="13579" width="8.125" style="665" customWidth="1"/>
    <col min="13580" max="13580" width="25.625" style="665" customWidth="1"/>
    <col min="13581" max="13581" width="4.625" style="665" customWidth="1"/>
    <col min="13582" max="13582" width="9" style="665" customWidth="1"/>
    <col min="13583" max="13590" width="8.125" style="665" customWidth="1"/>
    <col min="13591" max="13824" width="9" style="665"/>
    <col min="13825" max="13825" width="1.125" style="665" customWidth="1"/>
    <col min="13826" max="13826" width="4.625" style="665" customWidth="1"/>
    <col min="13827" max="13827" width="10.125" style="665" customWidth="1"/>
    <col min="13828" max="13835" width="8.125" style="665" customWidth="1"/>
    <col min="13836" max="13836" width="25.625" style="665" customWidth="1"/>
    <col min="13837" max="13837" width="4.625" style="665" customWidth="1"/>
    <col min="13838" max="13838" width="9" style="665" customWidth="1"/>
    <col min="13839" max="13846" width="8.125" style="665" customWidth="1"/>
    <col min="13847" max="14080" width="9" style="665"/>
    <col min="14081" max="14081" width="1.125" style="665" customWidth="1"/>
    <col min="14082" max="14082" width="4.625" style="665" customWidth="1"/>
    <col min="14083" max="14083" width="10.125" style="665" customWidth="1"/>
    <col min="14084" max="14091" width="8.125" style="665" customWidth="1"/>
    <col min="14092" max="14092" width="25.625" style="665" customWidth="1"/>
    <col min="14093" max="14093" width="4.625" style="665" customWidth="1"/>
    <col min="14094" max="14094" width="9" style="665" customWidth="1"/>
    <col min="14095" max="14102" width="8.125" style="665" customWidth="1"/>
    <col min="14103" max="14336" width="9" style="665"/>
    <col min="14337" max="14337" width="1.125" style="665" customWidth="1"/>
    <col min="14338" max="14338" width="4.625" style="665" customWidth="1"/>
    <col min="14339" max="14339" width="10.125" style="665" customWidth="1"/>
    <col min="14340" max="14347" width="8.125" style="665" customWidth="1"/>
    <col min="14348" max="14348" width="25.625" style="665" customWidth="1"/>
    <col min="14349" max="14349" width="4.625" style="665" customWidth="1"/>
    <col min="14350" max="14350" width="9" style="665" customWidth="1"/>
    <col min="14351" max="14358" width="8.125" style="665" customWidth="1"/>
    <col min="14359" max="14592" width="9" style="665"/>
    <col min="14593" max="14593" width="1.125" style="665" customWidth="1"/>
    <col min="14594" max="14594" width="4.625" style="665" customWidth="1"/>
    <col min="14595" max="14595" width="10.125" style="665" customWidth="1"/>
    <col min="14596" max="14603" width="8.125" style="665" customWidth="1"/>
    <col min="14604" max="14604" width="25.625" style="665" customWidth="1"/>
    <col min="14605" max="14605" width="4.625" style="665" customWidth="1"/>
    <col min="14606" max="14606" width="9" style="665" customWidth="1"/>
    <col min="14607" max="14614" width="8.125" style="665" customWidth="1"/>
    <col min="14615" max="14848" width="9" style="665"/>
    <col min="14849" max="14849" width="1.125" style="665" customWidth="1"/>
    <col min="14850" max="14850" width="4.625" style="665" customWidth="1"/>
    <col min="14851" max="14851" width="10.125" style="665" customWidth="1"/>
    <col min="14852" max="14859" width="8.125" style="665" customWidth="1"/>
    <col min="14860" max="14860" width="25.625" style="665" customWidth="1"/>
    <col min="14861" max="14861" width="4.625" style="665" customWidth="1"/>
    <col min="14862" max="14862" width="9" style="665" customWidth="1"/>
    <col min="14863" max="14870" width="8.125" style="665" customWidth="1"/>
    <col min="14871" max="15104" width="9" style="665"/>
    <col min="15105" max="15105" width="1.125" style="665" customWidth="1"/>
    <col min="15106" max="15106" width="4.625" style="665" customWidth="1"/>
    <col min="15107" max="15107" width="10.125" style="665" customWidth="1"/>
    <col min="15108" max="15115" width="8.125" style="665" customWidth="1"/>
    <col min="15116" max="15116" width="25.625" style="665" customWidth="1"/>
    <col min="15117" max="15117" width="4.625" style="665" customWidth="1"/>
    <col min="15118" max="15118" width="9" style="665" customWidth="1"/>
    <col min="15119" max="15126" width="8.125" style="665" customWidth="1"/>
    <col min="15127" max="15360" width="9" style="665"/>
    <col min="15361" max="15361" width="1.125" style="665" customWidth="1"/>
    <col min="15362" max="15362" width="4.625" style="665" customWidth="1"/>
    <col min="15363" max="15363" width="10.125" style="665" customWidth="1"/>
    <col min="15364" max="15371" width="8.125" style="665" customWidth="1"/>
    <col min="15372" max="15372" width="25.625" style="665" customWidth="1"/>
    <col min="15373" max="15373" width="4.625" style="665" customWidth="1"/>
    <col min="15374" max="15374" width="9" style="665" customWidth="1"/>
    <col min="15375" max="15382" width="8.125" style="665" customWidth="1"/>
    <col min="15383" max="15616" width="9" style="665"/>
    <col min="15617" max="15617" width="1.125" style="665" customWidth="1"/>
    <col min="15618" max="15618" width="4.625" style="665" customWidth="1"/>
    <col min="15619" max="15619" width="10.125" style="665" customWidth="1"/>
    <col min="15620" max="15627" width="8.125" style="665" customWidth="1"/>
    <col min="15628" max="15628" width="25.625" style="665" customWidth="1"/>
    <col min="15629" max="15629" width="4.625" style="665" customWidth="1"/>
    <col min="15630" max="15630" width="9" style="665" customWidth="1"/>
    <col min="15631" max="15638" width="8.125" style="665" customWidth="1"/>
    <col min="15639" max="15872" width="9" style="665"/>
    <col min="15873" max="15873" width="1.125" style="665" customWidth="1"/>
    <col min="15874" max="15874" width="4.625" style="665" customWidth="1"/>
    <col min="15875" max="15875" width="10.125" style="665" customWidth="1"/>
    <col min="15876" max="15883" width="8.125" style="665" customWidth="1"/>
    <col min="15884" max="15884" width="25.625" style="665" customWidth="1"/>
    <col min="15885" max="15885" width="4.625" style="665" customWidth="1"/>
    <col min="15886" max="15886" width="9" style="665" customWidth="1"/>
    <col min="15887" max="15894" width="8.125" style="665" customWidth="1"/>
    <col min="15895" max="16128" width="9" style="665"/>
    <col min="16129" max="16129" width="1.125" style="665" customWidth="1"/>
    <col min="16130" max="16130" width="4.625" style="665" customWidth="1"/>
    <col min="16131" max="16131" width="10.125" style="665" customWidth="1"/>
    <col min="16132" max="16139" width="8.125" style="665" customWidth="1"/>
    <col min="16140" max="16140" width="25.625" style="665" customWidth="1"/>
    <col min="16141" max="16141" width="4.625" style="665" customWidth="1"/>
    <col min="16142" max="16142" width="9" style="665" customWidth="1"/>
    <col min="16143" max="16150" width="8.125" style="665" customWidth="1"/>
    <col min="16151" max="16384" width="9" style="665"/>
  </cols>
  <sheetData>
    <row r="1" spans="1:22" ht="24" customHeight="1">
      <c r="A1" s="619"/>
      <c r="B1" s="336" t="s">
        <v>667</v>
      </c>
      <c r="C1" s="336"/>
      <c r="D1" s="630"/>
      <c r="E1" s="630"/>
      <c r="F1" s="630"/>
      <c r="G1" s="630"/>
      <c r="H1" s="630"/>
      <c r="I1" s="630"/>
      <c r="J1" s="346"/>
      <c r="K1" s="630"/>
      <c r="M1" s="619"/>
      <c r="N1" s="619"/>
      <c r="O1" s="619"/>
      <c r="P1" s="619"/>
      <c r="Q1" s="619"/>
      <c r="R1" s="619"/>
      <c r="S1" s="619"/>
      <c r="T1" s="619"/>
      <c r="U1" s="619"/>
      <c r="V1" s="619"/>
    </row>
    <row r="2" spans="1:22" ht="20.100000000000001" customHeight="1">
      <c r="A2" s="619"/>
      <c r="B2" s="1572"/>
      <c r="C2" s="180"/>
      <c r="D2" s="1573" t="s">
        <v>668</v>
      </c>
      <c r="E2" s="497"/>
      <c r="F2" s="1573" t="s">
        <v>669</v>
      </c>
      <c r="G2" s="497"/>
      <c r="H2" s="1573" t="s">
        <v>670</v>
      </c>
      <c r="I2" s="497"/>
      <c r="J2" s="1573" t="s">
        <v>671</v>
      </c>
      <c r="K2" s="497"/>
      <c r="M2" s="1572"/>
      <c r="N2" s="180"/>
      <c r="O2" s="1573" t="s">
        <v>668</v>
      </c>
      <c r="P2" s="497"/>
      <c r="Q2" s="1573" t="s">
        <v>669</v>
      </c>
      <c r="R2" s="497"/>
      <c r="S2" s="1573" t="s">
        <v>670</v>
      </c>
      <c r="T2" s="497"/>
      <c r="U2" s="1573" t="s">
        <v>671</v>
      </c>
      <c r="V2" s="497"/>
    </row>
    <row r="3" spans="1:22" ht="20.100000000000001" customHeight="1">
      <c r="A3" s="619"/>
      <c r="B3" s="187"/>
      <c r="C3" s="188"/>
      <c r="D3" s="1574" t="s">
        <v>672</v>
      </c>
      <c r="E3" s="1575" t="s">
        <v>673</v>
      </c>
      <c r="F3" s="1576" t="s">
        <v>672</v>
      </c>
      <c r="G3" s="1577" t="s">
        <v>673</v>
      </c>
      <c r="H3" s="1574" t="s">
        <v>672</v>
      </c>
      <c r="I3" s="1575" t="s">
        <v>673</v>
      </c>
      <c r="J3" s="1576" t="s">
        <v>672</v>
      </c>
      <c r="K3" s="1575" t="s">
        <v>673</v>
      </c>
      <c r="M3" s="187"/>
      <c r="N3" s="188"/>
      <c r="O3" s="1578" t="s">
        <v>672</v>
      </c>
      <c r="P3" s="1579" t="s">
        <v>673</v>
      </c>
      <c r="Q3" s="1580" t="s">
        <v>672</v>
      </c>
      <c r="R3" s="1581" t="s">
        <v>673</v>
      </c>
      <c r="S3" s="1578" t="s">
        <v>672</v>
      </c>
      <c r="T3" s="1579" t="s">
        <v>673</v>
      </c>
      <c r="U3" s="1580" t="s">
        <v>672</v>
      </c>
      <c r="V3" s="1579" t="s">
        <v>673</v>
      </c>
    </row>
    <row r="4" spans="1:22" ht="27.95" customHeight="1">
      <c r="A4" s="619"/>
      <c r="B4" s="1582" t="s">
        <v>628</v>
      </c>
      <c r="C4" s="1583"/>
      <c r="D4" s="1584">
        <f>D13+O23+O26</f>
        <v>298</v>
      </c>
      <c r="E4" s="1585">
        <f t="shared" ref="E4:K4" si="0">E13+P23+P26</f>
        <v>17143</v>
      </c>
      <c r="F4" s="1586">
        <f>F13+Q23+Q26</f>
        <v>158</v>
      </c>
      <c r="G4" s="1587">
        <f>G13+R23+R26</f>
        <v>13080</v>
      </c>
      <c r="H4" s="1584">
        <f>H13+S23+S26</f>
        <v>34</v>
      </c>
      <c r="I4" s="1585">
        <f t="shared" si="0"/>
        <v>705</v>
      </c>
      <c r="J4" s="1586">
        <f t="shared" si="0"/>
        <v>106</v>
      </c>
      <c r="K4" s="1585">
        <f t="shared" si="0"/>
        <v>3358</v>
      </c>
      <c r="M4" s="1588" t="s">
        <v>674</v>
      </c>
      <c r="N4" s="1589" t="s">
        <v>675</v>
      </c>
      <c r="O4" s="1590">
        <f t="shared" ref="O4:P19" si="1">Q4+S4+U4</f>
        <v>13</v>
      </c>
      <c r="P4" s="1591">
        <f t="shared" si="1"/>
        <v>487</v>
      </c>
      <c r="Q4" s="1592">
        <f t="shared" ref="Q4:V4" si="2">SUM(Q5:Q7)</f>
        <v>6</v>
      </c>
      <c r="R4" s="1593">
        <f t="shared" si="2"/>
        <v>270</v>
      </c>
      <c r="S4" s="1590">
        <f t="shared" si="2"/>
        <v>0</v>
      </c>
      <c r="T4" s="1591">
        <f t="shared" si="2"/>
        <v>0</v>
      </c>
      <c r="U4" s="1592">
        <f t="shared" si="2"/>
        <v>7</v>
      </c>
      <c r="V4" s="1591">
        <f t="shared" si="2"/>
        <v>217</v>
      </c>
    </row>
    <row r="5" spans="1:22" ht="27.95" customHeight="1">
      <c r="A5" s="619"/>
      <c r="B5" s="1594"/>
      <c r="C5" s="1537" t="s">
        <v>676</v>
      </c>
      <c r="D5" s="1595">
        <v>86</v>
      </c>
      <c r="E5" s="1596">
        <v>8852</v>
      </c>
      <c r="F5" s="1597">
        <v>76</v>
      </c>
      <c r="G5" s="1598">
        <v>8639</v>
      </c>
      <c r="H5" s="1595">
        <v>3</v>
      </c>
      <c r="I5" s="1596">
        <v>85</v>
      </c>
      <c r="J5" s="1597">
        <v>7</v>
      </c>
      <c r="K5" s="1596">
        <v>128</v>
      </c>
      <c r="M5" s="1599"/>
      <c r="N5" s="1543" t="s">
        <v>677</v>
      </c>
      <c r="O5" s="1600">
        <f t="shared" si="1"/>
        <v>9</v>
      </c>
      <c r="P5" s="1601">
        <f t="shared" si="1"/>
        <v>287</v>
      </c>
      <c r="Q5" s="1602">
        <v>4</v>
      </c>
      <c r="R5" s="1603">
        <v>120</v>
      </c>
      <c r="S5" s="1600"/>
      <c r="T5" s="1601"/>
      <c r="U5" s="1602">
        <v>5</v>
      </c>
      <c r="V5" s="1601">
        <v>167</v>
      </c>
    </row>
    <row r="6" spans="1:22" ht="27.95" customHeight="1">
      <c r="A6" s="619"/>
      <c r="B6" s="1604" t="s">
        <v>678</v>
      </c>
      <c r="C6" s="1543" t="s">
        <v>679</v>
      </c>
      <c r="D6" s="1595">
        <v>14</v>
      </c>
      <c r="E6" s="1596">
        <v>339</v>
      </c>
      <c r="F6" s="1602">
        <v>12</v>
      </c>
      <c r="G6" s="1603">
        <v>312</v>
      </c>
      <c r="H6" s="1600"/>
      <c r="I6" s="1601"/>
      <c r="J6" s="1602">
        <v>2</v>
      </c>
      <c r="K6" s="1601">
        <v>27</v>
      </c>
      <c r="M6" s="1599"/>
      <c r="N6" s="1543" t="s">
        <v>680</v>
      </c>
      <c r="O6" s="1600">
        <f t="shared" si="1"/>
        <v>1</v>
      </c>
      <c r="P6" s="1596">
        <f t="shared" si="1"/>
        <v>26</v>
      </c>
      <c r="Q6" s="1602"/>
      <c r="R6" s="1603"/>
      <c r="S6" s="1600"/>
      <c r="T6" s="1601"/>
      <c r="U6" s="1602">
        <v>1</v>
      </c>
      <c r="V6" s="1601">
        <v>26</v>
      </c>
    </row>
    <row r="7" spans="1:22" ht="27.95" customHeight="1">
      <c r="A7" s="619"/>
      <c r="B7" s="1604"/>
      <c r="C7" s="1543" t="s">
        <v>681</v>
      </c>
      <c r="D7" s="1595">
        <v>11</v>
      </c>
      <c r="E7" s="1596">
        <v>589</v>
      </c>
      <c r="F7" s="1602">
        <v>10</v>
      </c>
      <c r="G7" s="1603">
        <v>512</v>
      </c>
      <c r="H7" s="1600"/>
      <c r="I7" s="1601"/>
      <c r="J7" s="1602">
        <v>1</v>
      </c>
      <c r="K7" s="1601">
        <v>77</v>
      </c>
      <c r="M7" s="1605"/>
      <c r="N7" s="1543" t="s">
        <v>682</v>
      </c>
      <c r="O7" s="1606">
        <f t="shared" si="1"/>
        <v>3</v>
      </c>
      <c r="P7" s="1607">
        <f t="shared" si="1"/>
        <v>174</v>
      </c>
      <c r="Q7" s="1602">
        <v>2</v>
      </c>
      <c r="R7" s="1603">
        <v>150</v>
      </c>
      <c r="S7" s="1600"/>
      <c r="T7" s="1601"/>
      <c r="U7" s="1602">
        <v>1</v>
      </c>
      <c r="V7" s="1601">
        <v>24</v>
      </c>
    </row>
    <row r="8" spans="1:22" ht="27.95" customHeight="1">
      <c r="A8" s="619"/>
      <c r="B8" s="1604"/>
      <c r="C8" s="1543" t="s">
        <v>633</v>
      </c>
      <c r="D8" s="1595">
        <v>24</v>
      </c>
      <c r="E8" s="1596">
        <v>1838</v>
      </c>
      <c r="F8" s="1602">
        <v>15</v>
      </c>
      <c r="G8" s="1603">
        <v>1074</v>
      </c>
      <c r="H8" s="1600">
        <v>4</v>
      </c>
      <c r="I8" s="1601">
        <v>109</v>
      </c>
      <c r="J8" s="1602">
        <v>5</v>
      </c>
      <c r="K8" s="1601">
        <v>655</v>
      </c>
      <c r="M8" s="1608" t="s">
        <v>642</v>
      </c>
      <c r="N8" s="1609" t="s">
        <v>675</v>
      </c>
      <c r="O8" s="1590">
        <f t="shared" si="1"/>
        <v>23</v>
      </c>
      <c r="P8" s="1591">
        <f t="shared" si="1"/>
        <v>892</v>
      </c>
      <c r="Q8" s="1610">
        <v>14</v>
      </c>
      <c r="R8" s="1611">
        <v>701</v>
      </c>
      <c r="S8" s="1610">
        <v>2</v>
      </c>
      <c r="T8" s="1611">
        <v>57</v>
      </c>
      <c r="U8" s="1610">
        <v>7</v>
      </c>
      <c r="V8" s="1611">
        <v>134</v>
      </c>
    </row>
    <row r="9" spans="1:22" ht="27.95" customHeight="1">
      <c r="A9" s="619"/>
      <c r="B9" s="1604"/>
      <c r="C9" s="1543" t="s">
        <v>634</v>
      </c>
      <c r="D9" s="1595">
        <v>2</v>
      </c>
      <c r="E9" s="1596">
        <v>157</v>
      </c>
      <c r="F9" s="1602">
        <v>1</v>
      </c>
      <c r="G9" s="1603">
        <v>131</v>
      </c>
      <c r="H9" s="1600"/>
      <c r="I9" s="1601"/>
      <c r="J9" s="1602">
        <v>1</v>
      </c>
      <c r="K9" s="1601">
        <v>26</v>
      </c>
      <c r="M9" s="1612"/>
      <c r="N9" s="1543" t="s">
        <v>683</v>
      </c>
      <c r="O9" s="1600">
        <f t="shared" si="1"/>
        <v>0</v>
      </c>
      <c r="P9" s="1601">
        <f t="shared" si="1"/>
        <v>0</v>
      </c>
      <c r="Q9" s="1602"/>
      <c r="R9" s="1603"/>
      <c r="S9" s="1600"/>
      <c r="T9" s="1601"/>
      <c r="U9" s="1602"/>
      <c r="V9" s="1601"/>
    </row>
    <row r="10" spans="1:22" ht="27.95" customHeight="1">
      <c r="A10" s="619"/>
      <c r="B10" s="1604"/>
      <c r="C10" s="1543" t="s">
        <v>635</v>
      </c>
      <c r="D10" s="1595">
        <v>33</v>
      </c>
      <c r="E10" s="1596">
        <v>700</v>
      </c>
      <c r="F10" s="1602">
        <v>5</v>
      </c>
      <c r="G10" s="1603">
        <v>164</v>
      </c>
      <c r="H10" s="1600">
        <v>12</v>
      </c>
      <c r="I10" s="1601">
        <v>43</v>
      </c>
      <c r="J10" s="1602">
        <v>16</v>
      </c>
      <c r="K10" s="1601">
        <v>493</v>
      </c>
      <c r="M10" s="1613"/>
      <c r="N10" s="1614" t="s">
        <v>684</v>
      </c>
      <c r="O10" s="1606">
        <f t="shared" si="1"/>
        <v>0</v>
      </c>
      <c r="P10" s="1607">
        <f t="shared" si="1"/>
        <v>0</v>
      </c>
      <c r="Q10" s="1615"/>
      <c r="R10" s="1616"/>
      <c r="S10" s="1606"/>
      <c r="T10" s="1607"/>
      <c r="U10" s="1615"/>
      <c r="V10" s="1607"/>
    </row>
    <row r="11" spans="1:22" ht="27.95" customHeight="1">
      <c r="A11" s="619"/>
      <c r="B11" s="1604"/>
      <c r="C11" s="1543" t="s">
        <v>636</v>
      </c>
      <c r="D11" s="1595">
        <v>2</v>
      </c>
      <c r="E11" s="1596">
        <v>22</v>
      </c>
      <c r="F11" s="1602"/>
      <c r="G11" s="1603"/>
      <c r="H11" s="1600"/>
      <c r="I11" s="1601"/>
      <c r="J11" s="1602">
        <v>2</v>
      </c>
      <c r="K11" s="1601">
        <v>22</v>
      </c>
      <c r="M11" s="1617" t="s">
        <v>685</v>
      </c>
      <c r="N11" s="1589" t="s">
        <v>675</v>
      </c>
      <c r="O11" s="1618">
        <f t="shared" si="1"/>
        <v>3</v>
      </c>
      <c r="P11" s="1619">
        <f t="shared" si="1"/>
        <v>79</v>
      </c>
      <c r="Q11" s="1592">
        <f t="shared" ref="Q11:V11" si="3">SUM(Q12:Q15)</f>
        <v>1</v>
      </c>
      <c r="R11" s="1593">
        <f t="shared" si="3"/>
        <v>6</v>
      </c>
      <c r="S11" s="1590">
        <f t="shared" si="3"/>
        <v>0</v>
      </c>
      <c r="T11" s="1591">
        <f t="shared" si="3"/>
        <v>0</v>
      </c>
      <c r="U11" s="1592">
        <f t="shared" si="3"/>
        <v>2</v>
      </c>
      <c r="V11" s="1591">
        <f t="shared" si="3"/>
        <v>73</v>
      </c>
    </row>
    <row r="12" spans="1:22" ht="27.95" customHeight="1">
      <c r="A12" s="619"/>
      <c r="B12" s="1604"/>
      <c r="C12" s="1543" t="s">
        <v>637</v>
      </c>
      <c r="D12" s="1595">
        <v>8</v>
      </c>
      <c r="E12" s="1596">
        <v>112</v>
      </c>
      <c r="F12" s="1602"/>
      <c r="G12" s="1603"/>
      <c r="H12" s="1600"/>
      <c r="I12" s="1601"/>
      <c r="J12" s="1602">
        <v>8</v>
      </c>
      <c r="K12" s="1601">
        <v>112</v>
      </c>
      <c r="M12" s="1620"/>
      <c r="N12" s="1543" t="s">
        <v>686</v>
      </c>
      <c r="O12" s="1595">
        <f t="shared" si="1"/>
        <v>0</v>
      </c>
      <c r="P12" s="1596">
        <f t="shared" si="1"/>
        <v>0</v>
      </c>
      <c r="Q12" s="1602"/>
      <c r="R12" s="1603"/>
      <c r="S12" s="1600"/>
      <c r="T12" s="1601"/>
      <c r="U12" s="1602"/>
      <c r="V12" s="1601"/>
    </row>
    <row r="13" spans="1:22" ht="27.95" customHeight="1">
      <c r="A13" s="619"/>
      <c r="B13" s="1621"/>
      <c r="C13" s="1622" t="s">
        <v>606</v>
      </c>
      <c r="D13" s="1623">
        <f t="shared" ref="D13:E25" si="4">F13+H13+J13</f>
        <v>180</v>
      </c>
      <c r="E13" s="1624">
        <f t="shared" si="4"/>
        <v>12609</v>
      </c>
      <c r="F13" s="1625">
        <f t="shared" ref="F13:K13" si="5">SUM(F5:F12)</f>
        <v>119</v>
      </c>
      <c r="G13" s="1626">
        <f>SUM(G5:G12)</f>
        <v>10832</v>
      </c>
      <c r="H13" s="1623">
        <f t="shared" si="5"/>
        <v>19</v>
      </c>
      <c r="I13" s="1624">
        <f t="shared" si="5"/>
        <v>237</v>
      </c>
      <c r="J13" s="1625">
        <f t="shared" si="5"/>
        <v>42</v>
      </c>
      <c r="K13" s="1624">
        <f t="shared" si="5"/>
        <v>1540</v>
      </c>
      <c r="M13" s="1620"/>
      <c r="N13" s="1543" t="s">
        <v>687</v>
      </c>
      <c r="O13" s="1600">
        <f t="shared" si="1"/>
        <v>1</v>
      </c>
      <c r="P13" s="1601">
        <f t="shared" si="1"/>
        <v>63</v>
      </c>
      <c r="Q13" s="1602"/>
      <c r="R13" s="1603"/>
      <c r="S13" s="1600"/>
      <c r="T13" s="1601"/>
      <c r="U13" s="1602">
        <v>1</v>
      </c>
      <c r="V13" s="1601">
        <v>63</v>
      </c>
    </row>
    <row r="14" spans="1:22" ht="27.95" customHeight="1">
      <c r="A14" s="619"/>
      <c r="B14" s="1627" t="s">
        <v>688</v>
      </c>
      <c r="C14" s="1589" t="s">
        <v>675</v>
      </c>
      <c r="D14" s="1628">
        <f t="shared" si="4"/>
        <v>29</v>
      </c>
      <c r="E14" s="1611">
        <f t="shared" si="4"/>
        <v>1649</v>
      </c>
      <c r="F14" s="1592">
        <f t="shared" ref="F14:K14" si="6">SUM(F15:F19)</f>
        <v>17</v>
      </c>
      <c r="G14" s="1593">
        <f>SUM(G15:G19)</f>
        <v>1123</v>
      </c>
      <c r="H14" s="1590">
        <f t="shared" si="6"/>
        <v>6</v>
      </c>
      <c r="I14" s="1591">
        <f t="shared" si="6"/>
        <v>330</v>
      </c>
      <c r="J14" s="1592">
        <f t="shared" si="6"/>
        <v>6</v>
      </c>
      <c r="K14" s="1591">
        <f t="shared" si="6"/>
        <v>196</v>
      </c>
      <c r="M14" s="1620"/>
      <c r="N14" s="1543" t="s">
        <v>689</v>
      </c>
      <c r="O14" s="1600">
        <f t="shared" si="1"/>
        <v>1</v>
      </c>
      <c r="P14" s="1596">
        <f t="shared" si="1"/>
        <v>10</v>
      </c>
      <c r="Q14" s="1602"/>
      <c r="R14" s="1603"/>
      <c r="S14" s="1600"/>
      <c r="T14" s="1601"/>
      <c r="U14" s="1602">
        <v>1</v>
      </c>
      <c r="V14" s="1601">
        <v>10</v>
      </c>
    </row>
    <row r="15" spans="1:22" ht="27.95" customHeight="1">
      <c r="A15" s="619"/>
      <c r="B15" s="1629"/>
      <c r="C15" s="1543" t="s">
        <v>690</v>
      </c>
      <c r="D15" s="1595">
        <f>F15+H15+J15</f>
        <v>1</v>
      </c>
      <c r="E15" s="1596">
        <f>G15+I15+K15</f>
        <v>117</v>
      </c>
      <c r="F15" s="1602">
        <v>1</v>
      </c>
      <c r="G15" s="1603">
        <v>117</v>
      </c>
      <c r="H15" s="1600"/>
      <c r="I15" s="1601"/>
      <c r="J15" s="1602"/>
      <c r="K15" s="1601"/>
      <c r="M15" s="1620"/>
      <c r="N15" s="1543" t="s">
        <v>691</v>
      </c>
      <c r="O15" s="1606">
        <f t="shared" si="1"/>
        <v>1</v>
      </c>
      <c r="P15" s="1607">
        <f t="shared" si="1"/>
        <v>6</v>
      </c>
      <c r="Q15" s="1602">
        <v>1</v>
      </c>
      <c r="R15" s="1603">
        <v>6</v>
      </c>
      <c r="S15" s="1600"/>
      <c r="T15" s="1601"/>
      <c r="U15" s="1602"/>
      <c r="V15" s="1601"/>
    </row>
    <row r="16" spans="1:22" ht="27.95" customHeight="1">
      <c r="A16" s="619"/>
      <c r="B16" s="1629"/>
      <c r="C16" s="1543" t="s">
        <v>692</v>
      </c>
      <c r="D16" s="1595">
        <f t="shared" si="4"/>
        <v>3</v>
      </c>
      <c r="E16" s="1596">
        <f t="shared" si="4"/>
        <v>167</v>
      </c>
      <c r="F16" s="1602">
        <v>2</v>
      </c>
      <c r="G16" s="1603">
        <v>150</v>
      </c>
      <c r="H16" s="1600"/>
      <c r="I16" s="1601"/>
      <c r="J16" s="1602">
        <v>1</v>
      </c>
      <c r="K16" s="1601">
        <v>17</v>
      </c>
      <c r="M16" s="1588" t="s">
        <v>693</v>
      </c>
      <c r="N16" s="1609" t="s">
        <v>675</v>
      </c>
      <c r="O16" s="1590">
        <f t="shared" si="1"/>
        <v>23</v>
      </c>
      <c r="P16" s="1591">
        <f t="shared" si="1"/>
        <v>837</v>
      </c>
      <c r="Q16" s="1610">
        <v>1</v>
      </c>
      <c r="R16" s="1611">
        <v>148</v>
      </c>
      <c r="S16" s="1610">
        <f>+S17+S18</f>
        <v>4</v>
      </c>
      <c r="T16" s="1611">
        <f>+T17+T18</f>
        <v>78</v>
      </c>
      <c r="U16" s="1610">
        <v>18</v>
      </c>
      <c r="V16" s="1611">
        <v>611</v>
      </c>
    </row>
    <row r="17" spans="1:22" ht="27.95" customHeight="1">
      <c r="A17" s="619"/>
      <c r="B17" s="1629"/>
      <c r="C17" s="1543" t="s">
        <v>151</v>
      </c>
      <c r="D17" s="1595">
        <f t="shared" si="4"/>
        <v>17</v>
      </c>
      <c r="E17" s="1596">
        <f t="shared" si="4"/>
        <v>712</v>
      </c>
      <c r="F17" s="1602">
        <v>10</v>
      </c>
      <c r="G17" s="1603">
        <v>464</v>
      </c>
      <c r="H17" s="1600">
        <v>4</v>
      </c>
      <c r="I17" s="1601">
        <v>121</v>
      </c>
      <c r="J17" s="1602">
        <v>3</v>
      </c>
      <c r="K17" s="1601">
        <v>127</v>
      </c>
      <c r="M17" s="1630"/>
      <c r="N17" s="1543" t="s">
        <v>694</v>
      </c>
      <c r="O17" s="1600">
        <f t="shared" si="1"/>
        <v>2</v>
      </c>
      <c r="P17" s="1601">
        <f t="shared" si="1"/>
        <v>56</v>
      </c>
      <c r="Q17" s="1602"/>
      <c r="R17" s="1603"/>
      <c r="S17" s="1600">
        <v>2</v>
      </c>
      <c r="T17" s="1601">
        <v>56</v>
      </c>
      <c r="U17" s="1602"/>
      <c r="V17" s="1601"/>
    </row>
    <row r="18" spans="1:22" ht="27.95" customHeight="1">
      <c r="A18" s="619"/>
      <c r="B18" s="1629"/>
      <c r="C18" s="1543" t="s">
        <v>152</v>
      </c>
      <c r="D18" s="1595">
        <f t="shared" si="4"/>
        <v>3</v>
      </c>
      <c r="E18" s="1596">
        <f t="shared" si="4"/>
        <v>100</v>
      </c>
      <c r="F18" s="1602">
        <v>2</v>
      </c>
      <c r="G18" s="1603">
        <v>73</v>
      </c>
      <c r="H18" s="1600"/>
      <c r="I18" s="1601"/>
      <c r="J18" s="1602">
        <v>1</v>
      </c>
      <c r="K18" s="1601">
        <v>27</v>
      </c>
      <c r="M18" s="1631"/>
      <c r="N18" s="1543" t="s">
        <v>695</v>
      </c>
      <c r="O18" s="1606">
        <f t="shared" si="1"/>
        <v>2</v>
      </c>
      <c r="P18" s="1607">
        <f t="shared" si="1"/>
        <v>22</v>
      </c>
      <c r="Q18" s="1602"/>
      <c r="R18" s="1603"/>
      <c r="S18" s="1600">
        <v>2</v>
      </c>
      <c r="T18" s="1601">
        <v>22</v>
      </c>
      <c r="U18" s="1602"/>
      <c r="V18" s="1601"/>
    </row>
    <row r="19" spans="1:22" ht="27.95" customHeight="1">
      <c r="A19" s="619"/>
      <c r="B19" s="1632"/>
      <c r="C19" s="1543" t="s">
        <v>696</v>
      </c>
      <c r="D19" s="1595">
        <f t="shared" si="4"/>
        <v>5</v>
      </c>
      <c r="E19" s="1596">
        <f t="shared" si="4"/>
        <v>553</v>
      </c>
      <c r="F19" s="1602">
        <v>2</v>
      </c>
      <c r="G19" s="1603">
        <v>319</v>
      </c>
      <c r="H19" s="1600">
        <v>2</v>
      </c>
      <c r="I19" s="1601">
        <v>209</v>
      </c>
      <c r="J19" s="1602">
        <v>1</v>
      </c>
      <c r="K19" s="1601">
        <v>25</v>
      </c>
      <c r="M19" s="1588" t="s">
        <v>645</v>
      </c>
      <c r="N19" s="1609" t="s">
        <v>675</v>
      </c>
      <c r="O19" s="1590">
        <f t="shared" si="1"/>
        <v>20</v>
      </c>
      <c r="P19" s="1591">
        <f t="shared" si="1"/>
        <v>333</v>
      </c>
      <c r="Q19" s="1610">
        <v>0</v>
      </c>
      <c r="R19" s="1611">
        <v>0</v>
      </c>
      <c r="S19" s="1610">
        <v>3</v>
      </c>
      <c r="T19" s="1611">
        <v>3</v>
      </c>
      <c r="U19" s="1610">
        <v>17</v>
      </c>
      <c r="V19" s="1611">
        <v>330</v>
      </c>
    </row>
    <row r="20" spans="1:22" ht="27.95" customHeight="1">
      <c r="A20" s="619"/>
      <c r="B20" s="1608" t="s">
        <v>697</v>
      </c>
      <c r="C20" s="1609" t="s">
        <v>675</v>
      </c>
      <c r="D20" s="1633">
        <f t="shared" si="4"/>
        <v>5</v>
      </c>
      <c r="E20" s="1611">
        <f t="shared" si="4"/>
        <v>93</v>
      </c>
      <c r="F20" s="1610">
        <v>0</v>
      </c>
      <c r="G20" s="1611">
        <v>0</v>
      </c>
      <c r="H20" s="1610">
        <v>0</v>
      </c>
      <c r="I20" s="1611">
        <v>0</v>
      </c>
      <c r="J20" s="1610">
        <v>5</v>
      </c>
      <c r="K20" s="1611">
        <v>93</v>
      </c>
      <c r="M20" s="1599"/>
      <c r="N20" s="1543" t="s">
        <v>698</v>
      </c>
      <c r="O20" s="1595">
        <f t="shared" ref="O20:P23" si="7">Q20+S20+U20</f>
        <v>0</v>
      </c>
      <c r="P20" s="1596">
        <f t="shared" si="7"/>
        <v>0</v>
      </c>
      <c r="Q20" s="1602"/>
      <c r="R20" s="1603"/>
      <c r="S20" s="1600"/>
      <c r="T20" s="1601"/>
      <c r="U20" s="1602"/>
      <c r="V20" s="1601"/>
    </row>
    <row r="21" spans="1:22" ht="27.95" customHeight="1">
      <c r="A21" s="619"/>
      <c r="B21" s="1612" t="s">
        <v>699</v>
      </c>
      <c r="C21" s="1543" t="s">
        <v>154</v>
      </c>
      <c r="D21" s="1600">
        <f t="shared" si="4"/>
        <v>0</v>
      </c>
      <c r="E21" s="1601">
        <f t="shared" si="4"/>
        <v>0</v>
      </c>
      <c r="F21" s="1602"/>
      <c r="G21" s="1603"/>
      <c r="H21" s="1600"/>
      <c r="I21" s="1601"/>
      <c r="J21" s="1602"/>
      <c r="K21" s="1601"/>
      <c r="M21" s="1599"/>
      <c r="N21" s="1543" t="s">
        <v>700</v>
      </c>
      <c r="O21" s="1600">
        <f t="shared" si="7"/>
        <v>0</v>
      </c>
      <c r="P21" s="1601">
        <f t="shared" si="7"/>
        <v>0</v>
      </c>
      <c r="Q21" s="1602"/>
      <c r="R21" s="1603"/>
      <c r="S21" s="1600"/>
      <c r="T21" s="1601"/>
      <c r="U21" s="1602"/>
      <c r="V21" s="1601"/>
    </row>
    <row r="22" spans="1:22" ht="27.95" customHeight="1">
      <c r="A22" s="619"/>
      <c r="B22" s="1612" t="s">
        <v>701</v>
      </c>
      <c r="C22" s="1543" t="s">
        <v>702</v>
      </c>
      <c r="D22" s="1600">
        <f t="shared" si="4"/>
        <v>0</v>
      </c>
      <c r="E22" s="1601">
        <f t="shared" si="4"/>
        <v>0</v>
      </c>
      <c r="F22" s="1602"/>
      <c r="G22" s="1603"/>
      <c r="H22" s="1600"/>
      <c r="I22" s="1601"/>
      <c r="J22" s="1602"/>
      <c r="K22" s="1601"/>
      <c r="M22" s="1605"/>
      <c r="N22" s="1614" t="s">
        <v>703</v>
      </c>
      <c r="O22" s="1600">
        <f t="shared" si="7"/>
        <v>0</v>
      </c>
      <c r="P22" s="1596">
        <f t="shared" si="7"/>
        <v>0</v>
      </c>
      <c r="Q22" s="1615"/>
      <c r="R22" s="1616"/>
      <c r="S22" s="1606"/>
      <c r="T22" s="1607"/>
      <c r="U22" s="1615"/>
      <c r="V22" s="1607"/>
    </row>
    <row r="23" spans="1:22" ht="27.95" customHeight="1">
      <c r="A23" s="619"/>
      <c r="B23" s="1612" t="s">
        <v>704</v>
      </c>
      <c r="C23" s="1543" t="s">
        <v>156</v>
      </c>
      <c r="D23" s="1600">
        <f t="shared" si="4"/>
        <v>0</v>
      </c>
      <c r="E23" s="1601">
        <f t="shared" si="4"/>
        <v>0</v>
      </c>
      <c r="F23" s="1602"/>
      <c r="G23" s="1603"/>
      <c r="H23" s="1600"/>
      <c r="I23" s="1601"/>
      <c r="J23" s="1602"/>
      <c r="K23" s="1601"/>
      <c r="M23" s="1582" t="s">
        <v>705</v>
      </c>
      <c r="N23" s="1634"/>
      <c r="O23" s="1584">
        <f t="shared" ref="O23:V23" si="8">D14+D20+O4+O8+O11+O16+O19</f>
        <v>116</v>
      </c>
      <c r="P23" s="1587">
        <f t="shared" si="8"/>
        <v>4370</v>
      </c>
      <c r="Q23" s="1584">
        <f>F14+F20+Q4+Q8+Q11+Q16+Q19</f>
        <v>39</v>
      </c>
      <c r="R23" s="1585">
        <f>G14+G20+R4+R8+R11+R16+R19</f>
        <v>2248</v>
      </c>
      <c r="S23" s="1584">
        <f>H14+H20+S4+S8+S11+S17+S18+S19</f>
        <v>15</v>
      </c>
      <c r="T23" s="1585">
        <f>I14+I20+T4+T8+T11+T17+T18+T19</f>
        <v>468</v>
      </c>
      <c r="U23" s="1586">
        <f t="shared" si="8"/>
        <v>62</v>
      </c>
      <c r="V23" s="1585">
        <f t="shared" si="8"/>
        <v>1654</v>
      </c>
    </row>
    <row r="24" spans="1:22" ht="27.95" customHeight="1">
      <c r="A24" s="619"/>
      <c r="B24" s="1612" t="s">
        <v>706</v>
      </c>
      <c r="C24" s="1543" t="s">
        <v>707</v>
      </c>
      <c r="D24" s="1600">
        <f t="shared" si="4"/>
        <v>0</v>
      </c>
      <c r="E24" s="1601">
        <f t="shared" si="4"/>
        <v>0</v>
      </c>
      <c r="F24" s="1602"/>
      <c r="G24" s="1603"/>
      <c r="H24" s="1600"/>
      <c r="I24" s="1601"/>
      <c r="J24" s="1602"/>
      <c r="K24" s="1601"/>
      <c r="M24" s="1588" t="s">
        <v>663</v>
      </c>
      <c r="N24" s="1537" t="s">
        <v>708</v>
      </c>
      <c r="O24" s="1600">
        <f t="shared" ref="O24:P26" si="9">Q24+S24+U24</f>
        <v>2</v>
      </c>
      <c r="P24" s="1601">
        <f t="shared" si="9"/>
        <v>164</v>
      </c>
      <c r="Q24" s="1597"/>
      <c r="R24" s="1598"/>
      <c r="S24" s="1595"/>
      <c r="T24" s="1596"/>
      <c r="U24" s="1597">
        <v>2</v>
      </c>
      <c r="V24" s="1596">
        <v>164</v>
      </c>
    </row>
    <row r="25" spans="1:22" ht="27.95" customHeight="1">
      <c r="A25" s="619"/>
      <c r="B25" s="1613" t="s">
        <v>709</v>
      </c>
      <c r="C25" s="1614" t="s">
        <v>710</v>
      </c>
      <c r="D25" s="1606">
        <f t="shared" si="4"/>
        <v>0</v>
      </c>
      <c r="E25" s="1607">
        <f t="shared" si="4"/>
        <v>0</v>
      </c>
      <c r="F25" s="1615"/>
      <c r="G25" s="1616"/>
      <c r="H25" s="1606"/>
      <c r="I25" s="1607"/>
      <c r="J25" s="1615"/>
      <c r="K25" s="1607"/>
      <c r="M25" s="1630"/>
      <c r="N25" s="1543" t="s">
        <v>711</v>
      </c>
      <c r="O25" s="1600">
        <f t="shared" si="9"/>
        <v>0</v>
      </c>
      <c r="P25" s="1601">
        <f t="shared" si="9"/>
        <v>0</v>
      </c>
      <c r="Q25" s="1602"/>
      <c r="R25" s="1603"/>
      <c r="S25" s="1600"/>
      <c r="T25" s="1601"/>
      <c r="U25" s="1602"/>
      <c r="V25" s="1601"/>
    </row>
    <row r="26" spans="1:22" ht="27.95" customHeight="1">
      <c r="A26" s="619"/>
      <c r="M26" s="1631"/>
      <c r="N26" s="1635" t="s">
        <v>712</v>
      </c>
      <c r="O26" s="1636">
        <f t="shared" si="9"/>
        <v>2</v>
      </c>
      <c r="P26" s="1637">
        <f t="shared" si="9"/>
        <v>164</v>
      </c>
      <c r="Q26" s="1638">
        <f t="shared" ref="Q26:V26" si="10">SUM(Q24:Q25)</f>
        <v>0</v>
      </c>
      <c r="R26" s="1639">
        <f t="shared" si="10"/>
        <v>0</v>
      </c>
      <c r="S26" s="1636">
        <f t="shared" si="10"/>
        <v>0</v>
      </c>
      <c r="T26" s="1637">
        <f t="shared" si="10"/>
        <v>0</v>
      </c>
      <c r="U26" s="1638">
        <f t="shared" si="10"/>
        <v>2</v>
      </c>
      <c r="V26" s="1637">
        <f t="shared" si="10"/>
        <v>164</v>
      </c>
    </row>
    <row r="27" spans="1:22" ht="18" customHeight="1">
      <c r="A27" s="619"/>
    </row>
    <row r="28" spans="1:22" ht="22.5" customHeight="1">
      <c r="A28" s="619"/>
    </row>
    <row r="29" spans="1:22" ht="22.5" customHeight="1">
      <c r="A29" s="619"/>
    </row>
    <row r="30" spans="1:22" ht="22.5" customHeight="1">
      <c r="A30" s="619"/>
    </row>
    <row r="31" spans="1:22" ht="22.5" customHeight="1">
      <c r="A31" s="619"/>
    </row>
    <row r="32" spans="1:22" ht="22.5" customHeight="1">
      <c r="A32" s="619"/>
    </row>
    <row r="33" spans="1:12" ht="22.5" customHeight="1">
      <c r="A33" s="619"/>
    </row>
    <row r="34" spans="1:12" ht="22.5" customHeight="1">
      <c r="A34" s="619"/>
    </row>
    <row r="35" spans="1:12" ht="22.5" customHeight="1">
      <c r="A35" s="619"/>
    </row>
    <row r="36" spans="1:12" ht="22.5" customHeight="1">
      <c r="A36" s="619"/>
    </row>
    <row r="37" spans="1:12" ht="22.5" customHeight="1">
      <c r="A37" s="619"/>
    </row>
    <row r="38" spans="1:12" ht="22.5" customHeight="1">
      <c r="A38" s="619"/>
    </row>
    <row r="39" spans="1:12" ht="22.5" customHeight="1">
      <c r="A39" s="619"/>
    </row>
    <row r="40" spans="1:12" ht="22.5" customHeight="1">
      <c r="A40" s="619"/>
    </row>
    <row r="41" spans="1:12" ht="22.5" customHeight="1">
      <c r="A41" s="619"/>
    </row>
    <row r="42" spans="1:12" ht="22.5" customHeight="1">
      <c r="A42" s="619"/>
    </row>
    <row r="43" spans="1:12" ht="22.5" customHeight="1">
      <c r="A43" s="619"/>
    </row>
    <row r="44" spans="1:12" ht="22.5" customHeight="1">
      <c r="A44" s="619"/>
    </row>
    <row r="45" spans="1:12" ht="22.5" customHeight="1">
      <c r="A45" s="619"/>
    </row>
    <row r="46" spans="1:12" ht="22.5" customHeight="1">
      <c r="A46" s="619"/>
      <c r="L46" s="619"/>
    </row>
    <row r="47" spans="1:12" ht="22.5" customHeight="1">
      <c r="A47" s="619"/>
    </row>
    <row r="48" spans="1:12" ht="22.5" customHeight="1">
      <c r="A48" s="619"/>
    </row>
    <row r="49" spans="1:11" ht="22.5" customHeight="1">
      <c r="A49" s="619"/>
    </row>
    <row r="50" spans="1:11" ht="22.5" customHeight="1">
      <c r="A50" s="619"/>
    </row>
    <row r="51" spans="1:11" ht="21" customHeight="1">
      <c r="A51" s="619"/>
      <c r="B51" s="619"/>
      <c r="C51" s="619"/>
      <c r="D51" s="619"/>
      <c r="E51" s="619"/>
      <c r="F51" s="619"/>
      <c r="G51" s="619"/>
      <c r="H51" s="619"/>
      <c r="I51" s="619"/>
      <c r="J51" s="619"/>
      <c r="K51" s="619"/>
    </row>
    <row r="52" spans="1:11" ht="21" customHeight="1">
      <c r="A52" s="619"/>
      <c r="B52" s="619"/>
      <c r="C52" s="619"/>
      <c r="D52" s="619"/>
      <c r="E52" s="619"/>
      <c r="F52" s="619"/>
      <c r="G52" s="619"/>
      <c r="H52" s="619"/>
      <c r="I52" s="619"/>
      <c r="J52" s="619"/>
      <c r="K52" s="619"/>
    </row>
    <row r="53" spans="1:11" ht="21" customHeight="1">
      <c r="A53" s="619"/>
      <c r="B53" s="619"/>
      <c r="C53" s="619"/>
      <c r="D53" s="619"/>
      <c r="E53" s="619"/>
      <c r="F53" s="619"/>
      <c r="G53" s="619"/>
      <c r="H53" s="619"/>
      <c r="I53" s="619"/>
      <c r="J53" s="619"/>
      <c r="K53" s="619"/>
    </row>
    <row r="54" spans="1:11" ht="21" customHeight="1">
      <c r="A54" s="619"/>
      <c r="B54" s="619"/>
      <c r="C54" s="619"/>
      <c r="D54" s="619"/>
      <c r="E54" s="619"/>
      <c r="F54" s="619"/>
      <c r="G54" s="619"/>
      <c r="H54" s="619"/>
      <c r="I54" s="619"/>
      <c r="J54" s="619"/>
      <c r="K54" s="619"/>
    </row>
    <row r="55" spans="1:11" ht="21" customHeight="1">
      <c r="A55" s="619"/>
      <c r="B55" s="619"/>
      <c r="C55" s="619"/>
      <c r="D55" s="619"/>
      <c r="E55" s="619"/>
      <c r="F55" s="619"/>
      <c r="G55" s="619"/>
      <c r="H55" s="619"/>
      <c r="I55" s="619"/>
      <c r="J55" s="619"/>
      <c r="K55" s="619"/>
    </row>
    <row r="56" spans="1:11" ht="21" customHeight="1">
      <c r="A56" s="619"/>
      <c r="B56" s="619"/>
      <c r="C56" s="619"/>
      <c r="D56" s="619"/>
      <c r="E56" s="619"/>
      <c r="F56" s="619"/>
      <c r="G56" s="619"/>
      <c r="H56" s="619"/>
      <c r="I56" s="619"/>
      <c r="J56" s="619"/>
      <c r="K56" s="619"/>
    </row>
    <row r="57" spans="1:11">
      <c r="A57" s="619"/>
      <c r="B57" s="619"/>
      <c r="C57" s="619"/>
      <c r="D57" s="619"/>
      <c r="E57" s="619"/>
      <c r="F57" s="619"/>
      <c r="G57" s="619"/>
      <c r="H57" s="619"/>
      <c r="I57" s="619"/>
      <c r="J57" s="619"/>
      <c r="K57" s="619"/>
    </row>
    <row r="58" spans="1:11">
      <c r="A58" s="619"/>
      <c r="B58" s="619"/>
      <c r="C58" s="619"/>
      <c r="D58" s="619"/>
      <c r="E58" s="619"/>
      <c r="F58" s="619"/>
      <c r="G58" s="619"/>
      <c r="H58" s="619"/>
      <c r="I58" s="619"/>
      <c r="J58" s="619"/>
      <c r="K58" s="619"/>
    </row>
    <row r="59" spans="1:11">
      <c r="A59" s="619"/>
      <c r="B59" s="619"/>
      <c r="C59" s="619"/>
      <c r="D59" s="619"/>
      <c r="E59" s="619"/>
      <c r="F59" s="619"/>
      <c r="G59" s="619"/>
      <c r="H59" s="619"/>
      <c r="I59" s="619"/>
      <c r="J59" s="619"/>
      <c r="K59" s="619"/>
    </row>
    <row r="60" spans="1:11">
      <c r="A60" s="619"/>
      <c r="B60" s="619"/>
      <c r="C60" s="619"/>
      <c r="D60" s="619"/>
      <c r="E60" s="619"/>
      <c r="F60" s="619"/>
      <c r="G60" s="619"/>
      <c r="H60" s="619"/>
      <c r="I60" s="619"/>
      <c r="J60" s="619"/>
      <c r="K60" s="619"/>
    </row>
    <row r="61" spans="1:11">
      <c r="A61" s="619"/>
      <c r="B61" s="619"/>
      <c r="C61" s="619"/>
      <c r="D61" s="619"/>
      <c r="E61" s="619"/>
      <c r="F61" s="619"/>
      <c r="G61" s="619"/>
      <c r="H61" s="619"/>
      <c r="I61" s="619"/>
      <c r="J61" s="619"/>
      <c r="K61" s="619"/>
    </row>
    <row r="62" spans="1:11">
      <c r="A62" s="619"/>
      <c r="B62" s="619"/>
      <c r="C62" s="619"/>
      <c r="D62" s="619"/>
      <c r="E62" s="619"/>
      <c r="F62" s="619"/>
      <c r="G62" s="619"/>
      <c r="H62" s="619"/>
      <c r="I62" s="619"/>
      <c r="J62" s="619"/>
      <c r="K62" s="619"/>
    </row>
    <row r="63" spans="1:11">
      <c r="A63" s="619"/>
      <c r="B63" s="619"/>
      <c r="C63" s="619"/>
      <c r="D63" s="619"/>
      <c r="E63" s="619"/>
      <c r="F63" s="619"/>
      <c r="G63" s="619"/>
      <c r="H63" s="619"/>
      <c r="I63" s="619"/>
      <c r="J63" s="619"/>
      <c r="K63" s="619"/>
    </row>
    <row r="64" spans="1:11">
      <c r="A64" s="619"/>
      <c r="B64" s="619"/>
      <c r="C64" s="619"/>
      <c r="D64" s="619"/>
      <c r="E64" s="619"/>
      <c r="F64" s="619"/>
      <c r="G64" s="619"/>
      <c r="H64" s="619"/>
      <c r="I64" s="619"/>
      <c r="J64" s="619"/>
      <c r="K64" s="619"/>
    </row>
    <row r="65" spans="1:11">
      <c r="A65" s="619"/>
      <c r="B65" s="619"/>
      <c r="C65" s="619"/>
      <c r="D65" s="619"/>
      <c r="E65" s="619"/>
      <c r="F65" s="619"/>
      <c r="G65" s="619"/>
      <c r="H65" s="619"/>
      <c r="I65" s="619"/>
      <c r="J65" s="619"/>
      <c r="K65" s="619"/>
    </row>
    <row r="66" spans="1:11">
      <c r="A66" s="619"/>
      <c r="B66" s="619"/>
      <c r="C66" s="619"/>
      <c r="D66" s="619"/>
      <c r="E66" s="619"/>
      <c r="F66" s="619"/>
      <c r="G66" s="619"/>
      <c r="H66" s="619"/>
      <c r="I66" s="619"/>
      <c r="J66" s="619"/>
      <c r="K66" s="619"/>
    </row>
    <row r="67" spans="1:11">
      <c r="A67" s="619"/>
      <c r="B67" s="619"/>
      <c r="C67" s="619"/>
      <c r="D67" s="619"/>
      <c r="E67" s="619"/>
      <c r="F67" s="619"/>
      <c r="G67" s="619"/>
      <c r="H67" s="619"/>
      <c r="I67" s="619"/>
      <c r="J67" s="619"/>
      <c r="K67" s="619"/>
    </row>
    <row r="68" spans="1:11">
      <c r="A68" s="619"/>
      <c r="B68" s="619"/>
      <c r="C68" s="619"/>
      <c r="D68" s="619"/>
      <c r="E68" s="619"/>
      <c r="F68" s="619"/>
      <c r="G68" s="619"/>
      <c r="H68" s="619"/>
      <c r="I68" s="619"/>
      <c r="J68" s="619"/>
      <c r="K68" s="619"/>
    </row>
    <row r="69" spans="1:11">
      <c r="A69" s="619"/>
      <c r="B69" s="619"/>
      <c r="C69" s="619"/>
      <c r="D69" s="619"/>
      <c r="E69" s="619"/>
      <c r="F69" s="619"/>
      <c r="G69" s="619"/>
      <c r="H69" s="619"/>
      <c r="I69" s="619"/>
      <c r="J69" s="619"/>
      <c r="K69" s="619"/>
    </row>
    <row r="70" spans="1:11">
      <c r="A70" s="619"/>
      <c r="B70" s="619"/>
      <c r="C70" s="619"/>
      <c r="D70" s="619"/>
      <c r="E70" s="619"/>
      <c r="F70" s="619"/>
      <c r="G70" s="619"/>
      <c r="H70" s="619"/>
      <c r="I70" s="619"/>
      <c r="J70" s="619"/>
      <c r="K70" s="619"/>
    </row>
    <row r="71" spans="1:11">
      <c r="A71" s="619"/>
      <c r="B71" s="619"/>
      <c r="C71" s="619"/>
      <c r="D71" s="619"/>
      <c r="E71" s="619"/>
      <c r="F71" s="619"/>
      <c r="G71" s="619"/>
      <c r="H71" s="619"/>
      <c r="I71" s="619"/>
      <c r="J71" s="619"/>
      <c r="K71" s="619"/>
    </row>
    <row r="72" spans="1:11">
      <c r="A72" s="619"/>
      <c r="B72" s="619"/>
      <c r="C72" s="619"/>
      <c r="D72" s="619"/>
      <c r="E72" s="619"/>
      <c r="F72" s="619"/>
      <c r="G72" s="619"/>
      <c r="H72" s="619"/>
      <c r="I72" s="619"/>
      <c r="J72" s="619"/>
      <c r="K72" s="619"/>
    </row>
    <row r="73" spans="1:11">
      <c r="A73" s="619"/>
      <c r="B73" s="619"/>
      <c r="C73" s="619"/>
      <c r="D73" s="619"/>
      <c r="E73" s="619"/>
      <c r="F73" s="619"/>
      <c r="G73" s="619"/>
      <c r="H73" s="619"/>
      <c r="I73" s="619"/>
      <c r="J73" s="619"/>
      <c r="K73" s="619"/>
    </row>
    <row r="74" spans="1:11">
      <c r="A74" s="619"/>
      <c r="B74" s="619"/>
      <c r="C74" s="619"/>
      <c r="D74" s="619"/>
      <c r="E74" s="619"/>
      <c r="F74" s="619"/>
      <c r="G74" s="619"/>
      <c r="H74" s="619"/>
      <c r="I74" s="619"/>
      <c r="J74" s="619"/>
      <c r="K74" s="619"/>
    </row>
    <row r="75" spans="1:11">
      <c r="A75" s="619"/>
      <c r="B75" s="619"/>
      <c r="C75" s="619"/>
      <c r="D75" s="619"/>
      <c r="E75" s="619"/>
      <c r="F75" s="619"/>
      <c r="G75" s="619"/>
      <c r="H75" s="619"/>
      <c r="I75" s="619"/>
      <c r="J75" s="619"/>
      <c r="K75" s="619"/>
    </row>
    <row r="76" spans="1:11">
      <c r="A76" s="619"/>
      <c r="B76" s="619"/>
      <c r="C76" s="619"/>
      <c r="D76" s="619"/>
      <c r="E76" s="619"/>
      <c r="F76" s="619"/>
      <c r="G76" s="619"/>
      <c r="H76" s="619"/>
      <c r="I76" s="619"/>
      <c r="J76" s="619"/>
      <c r="K76" s="619"/>
    </row>
    <row r="77" spans="1:11">
      <c r="A77" s="619"/>
      <c r="B77" s="619"/>
      <c r="C77" s="619"/>
      <c r="D77" s="619"/>
      <c r="E77" s="619"/>
      <c r="F77" s="619"/>
      <c r="G77" s="619"/>
      <c r="H77" s="619"/>
      <c r="I77" s="619"/>
      <c r="J77" s="619"/>
      <c r="K77" s="619"/>
    </row>
    <row r="78" spans="1:11">
      <c r="A78" s="619"/>
      <c r="B78" s="619"/>
      <c r="C78" s="619"/>
      <c r="D78" s="619"/>
      <c r="E78" s="619"/>
      <c r="F78" s="619"/>
      <c r="G78" s="619"/>
      <c r="H78" s="619"/>
      <c r="I78" s="619"/>
      <c r="J78" s="619"/>
      <c r="K78" s="619"/>
    </row>
    <row r="79" spans="1:11">
      <c r="A79" s="619"/>
      <c r="B79" s="619"/>
      <c r="C79" s="619"/>
      <c r="D79" s="619"/>
      <c r="E79" s="619"/>
      <c r="F79" s="619"/>
      <c r="G79" s="619"/>
      <c r="H79" s="619"/>
      <c r="I79" s="619"/>
      <c r="J79" s="619"/>
      <c r="K79" s="619"/>
    </row>
    <row r="80" spans="1:11">
      <c r="A80" s="619"/>
      <c r="B80" s="619"/>
      <c r="C80" s="619"/>
      <c r="D80" s="619"/>
      <c r="E80" s="619"/>
      <c r="F80" s="619"/>
      <c r="G80" s="619"/>
      <c r="H80" s="619"/>
      <c r="I80" s="619"/>
      <c r="J80" s="619"/>
      <c r="K80" s="619"/>
    </row>
    <row r="81" spans="1:11">
      <c r="A81" s="619"/>
      <c r="B81" s="619"/>
      <c r="C81" s="619"/>
      <c r="D81" s="619"/>
      <c r="E81" s="619"/>
      <c r="F81" s="619"/>
      <c r="G81" s="619"/>
      <c r="H81" s="619"/>
      <c r="I81" s="619"/>
      <c r="J81" s="619"/>
      <c r="K81" s="619"/>
    </row>
    <row r="82" spans="1:11">
      <c r="A82" s="619"/>
      <c r="B82" s="619"/>
      <c r="C82" s="619"/>
      <c r="D82" s="619"/>
      <c r="E82" s="619"/>
      <c r="F82" s="619"/>
      <c r="G82" s="619"/>
      <c r="H82" s="619"/>
      <c r="I82" s="619"/>
      <c r="J82" s="619"/>
      <c r="K82" s="619"/>
    </row>
    <row r="83" spans="1:11">
      <c r="A83" s="619"/>
      <c r="B83" s="619"/>
      <c r="C83" s="619"/>
      <c r="D83" s="619"/>
      <c r="E83" s="619"/>
      <c r="F83" s="619"/>
      <c r="G83" s="619"/>
      <c r="H83" s="619"/>
      <c r="I83" s="619"/>
      <c r="J83" s="619"/>
      <c r="K83" s="619"/>
    </row>
    <row r="84" spans="1:11">
      <c r="A84" s="619"/>
      <c r="B84" s="619"/>
      <c r="C84" s="619"/>
      <c r="D84" s="619"/>
      <c r="E84" s="619"/>
      <c r="F84" s="619"/>
      <c r="G84" s="619"/>
      <c r="H84" s="619"/>
      <c r="I84" s="619"/>
      <c r="J84" s="619"/>
      <c r="K84" s="619"/>
    </row>
    <row r="85" spans="1:11">
      <c r="A85" s="619"/>
      <c r="B85" s="619"/>
      <c r="C85" s="619"/>
      <c r="D85" s="619"/>
      <c r="E85" s="619"/>
      <c r="F85" s="619"/>
      <c r="G85" s="619"/>
      <c r="H85" s="619"/>
      <c r="I85" s="619"/>
      <c r="J85" s="619"/>
      <c r="K85" s="619"/>
    </row>
    <row r="86" spans="1:11">
      <c r="A86" s="619"/>
      <c r="B86" s="619"/>
      <c r="C86" s="619"/>
      <c r="D86" s="619"/>
      <c r="E86" s="619"/>
      <c r="F86" s="619"/>
      <c r="G86" s="619"/>
      <c r="H86" s="619"/>
      <c r="I86" s="619"/>
      <c r="J86" s="619"/>
      <c r="K86" s="619"/>
    </row>
    <row r="87" spans="1:11">
      <c r="A87" s="619"/>
      <c r="B87" s="619"/>
      <c r="C87" s="619"/>
      <c r="D87" s="619"/>
      <c r="E87" s="619"/>
      <c r="F87" s="619"/>
      <c r="G87" s="619"/>
      <c r="H87" s="619"/>
      <c r="I87" s="619"/>
      <c r="J87" s="619"/>
      <c r="K87" s="619"/>
    </row>
    <row r="88" spans="1:11">
      <c r="A88" s="619"/>
      <c r="B88" s="619"/>
      <c r="C88" s="619"/>
      <c r="D88" s="619"/>
      <c r="E88" s="619"/>
      <c r="F88" s="619"/>
      <c r="G88" s="619"/>
      <c r="H88" s="619"/>
      <c r="I88" s="619"/>
      <c r="J88" s="619"/>
      <c r="K88" s="619"/>
    </row>
    <row r="89" spans="1:11">
      <c r="A89" s="619"/>
      <c r="B89" s="619"/>
      <c r="C89" s="619"/>
      <c r="D89" s="619"/>
      <c r="E89" s="619"/>
      <c r="F89" s="619"/>
      <c r="G89" s="619"/>
      <c r="H89" s="619"/>
      <c r="I89" s="619"/>
      <c r="J89" s="619"/>
      <c r="K89" s="619"/>
    </row>
    <row r="90" spans="1:11">
      <c r="A90" s="619"/>
      <c r="B90" s="619"/>
      <c r="C90" s="619"/>
      <c r="D90" s="619"/>
      <c r="E90" s="619"/>
      <c r="F90" s="619"/>
      <c r="G90" s="619"/>
      <c r="H90" s="619"/>
      <c r="I90" s="619"/>
      <c r="J90" s="619"/>
      <c r="K90" s="619"/>
    </row>
    <row r="91" spans="1:11">
      <c r="A91" s="619"/>
      <c r="B91" s="619"/>
      <c r="C91" s="619"/>
      <c r="D91" s="619"/>
      <c r="E91" s="619"/>
      <c r="F91" s="619"/>
      <c r="G91" s="619"/>
      <c r="H91" s="619"/>
      <c r="I91" s="619"/>
      <c r="J91" s="619"/>
      <c r="K91" s="619"/>
    </row>
    <row r="92" spans="1:11">
      <c r="A92" s="619"/>
      <c r="B92" s="619"/>
      <c r="C92" s="619"/>
      <c r="D92" s="619"/>
      <c r="E92" s="619"/>
      <c r="F92" s="619"/>
      <c r="G92" s="619"/>
      <c r="H92" s="619"/>
      <c r="I92" s="619"/>
      <c r="J92" s="619"/>
      <c r="K92" s="619"/>
    </row>
    <row r="93" spans="1:11">
      <c r="A93" s="619"/>
      <c r="B93" s="619"/>
      <c r="C93" s="619"/>
      <c r="D93" s="619"/>
      <c r="E93" s="619"/>
      <c r="F93" s="619"/>
      <c r="G93" s="619"/>
      <c r="H93" s="619"/>
      <c r="I93" s="619"/>
      <c r="J93" s="619"/>
      <c r="K93" s="619"/>
    </row>
    <row r="94" spans="1:11">
      <c r="A94" s="619"/>
      <c r="B94" s="619"/>
      <c r="C94" s="619"/>
      <c r="D94" s="619"/>
      <c r="E94" s="619"/>
      <c r="F94" s="619"/>
      <c r="G94" s="619"/>
      <c r="H94" s="619"/>
      <c r="I94" s="619"/>
      <c r="J94" s="619"/>
      <c r="K94" s="619"/>
    </row>
    <row r="95" spans="1:11">
      <c r="A95" s="619"/>
      <c r="B95" s="619"/>
      <c r="C95" s="619"/>
      <c r="D95" s="619"/>
      <c r="E95" s="619"/>
      <c r="F95" s="619"/>
      <c r="G95" s="619"/>
      <c r="H95" s="619"/>
      <c r="I95" s="619"/>
      <c r="J95" s="619"/>
      <c r="K95" s="619"/>
    </row>
    <row r="96" spans="1:11">
      <c r="A96" s="619"/>
      <c r="B96" s="619"/>
      <c r="C96" s="619"/>
      <c r="D96" s="619"/>
      <c r="E96" s="619"/>
      <c r="F96" s="619"/>
      <c r="G96" s="619"/>
      <c r="H96" s="619"/>
      <c r="I96" s="619"/>
      <c r="J96" s="619"/>
      <c r="K96" s="619"/>
    </row>
    <row r="97" spans="1:11">
      <c r="A97" s="619"/>
      <c r="B97" s="619"/>
      <c r="C97" s="619"/>
      <c r="D97" s="619"/>
      <c r="E97" s="619"/>
      <c r="F97" s="619"/>
      <c r="G97" s="619"/>
      <c r="H97" s="619"/>
      <c r="I97" s="619"/>
      <c r="J97" s="619"/>
      <c r="K97" s="619"/>
    </row>
    <row r="98" spans="1:11">
      <c r="A98" s="619"/>
      <c r="B98" s="619"/>
      <c r="C98" s="619"/>
      <c r="D98" s="619"/>
      <c r="E98" s="619"/>
      <c r="F98" s="619"/>
      <c r="G98" s="619"/>
      <c r="H98" s="619"/>
      <c r="I98" s="619"/>
      <c r="J98" s="619"/>
      <c r="K98" s="619"/>
    </row>
    <row r="99" spans="1:11">
      <c r="A99" s="619"/>
      <c r="B99" s="619"/>
      <c r="C99" s="619"/>
      <c r="D99" s="619"/>
      <c r="E99" s="619"/>
      <c r="F99" s="619"/>
      <c r="G99" s="619"/>
      <c r="H99" s="619"/>
      <c r="I99" s="619"/>
      <c r="J99" s="619"/>
      <c r="K99" s="619"/>
    </row>
    <row r="100" spans="1:11">
      <c r="A100" s="619"/>
      <c r="B100" s="619"/>
      <c r="C100" s="619"/>
      <c r="D100" s="619"/>
      <c r="E100" s="619"/>
      <c r="F100" s="619"/>
      <c r="G100" s="619"/>
      <c r="H100" s="619"/>
      <c r="I100" s="619"/>
      <c r="J100" s="619"/>
      <c r="K100" s="619"/>
    </row>
    <row r="101" spans="1:11">
      <c r="A101" s="619"/>
      <c r="B101" s="619"/>
      <c r="C101" s="619"/>
      <c r="D101" s="619"/>
      <c r="E101" s="619"/>
      <c r="F101" s="619"/>
      <c r="G101" s="619"/>
      <c r="H101" s="619"/>
      <c r="I101" s="619"/>
      <c r="J101" s="619"/>
      <c r="K101" s="619"/>
    </row>
    <row r="102" spans="1:11">
      <c r="A102" s="619"/>
      <c r="B102" s="619"/>
      <c r="C102" s="619"/>
      <c r="D102" s="619"/>
      <c r="E102" s="619"/>
      <c r="F102" s="619"/>
      <c r="G102" s="619"/>
      <c r="H102" s="619"/>
      <c r="I102" s="619"/>
      <c r="J102" s="619"/>
      <c r="K102" s="619"/>
    </row>
    <row r="103" spans="1:11">
      <c r="A103" s="619"/>
      <c r="B103" s="619"/>
      <c r="C103" s="619"/>
      <c r="D103" s="619"/>
      <c r="E103" s="619"/>
      <c r="F103" s="619"/>
      <c r="G103" s="619"/>
      <c r="H103" s="619"/>
      <c r="I103" s="619"/>
      <c r="J103" s="619"/>
      <c r="K103" s="619"/>
    </row>
    <row r="104" spans="1:11">
      <c r="A104" s="619"/>
      <c r="B104" s="619"/>
      <c r="C104" s="619"/>
      <c r="D104" s="619"/>
      <c r="E104" s="619"/>
      <c r="F104" s="619"/>
      <c r="G104" s="619"/>
      <c r="H104" s="619"/>
      <c r="I104" s="619"/>
      <c r="J104" s="619"/>
      <c r="K104" s="619"/>
    </row>
    <row r="105" spans="1:11">
      <c r="A105" s="619"/>
      <c r="B105" s="619"/>
      <c r="C105" s="619"/>
      <c r="D105" s="619"/>
      <c r="E105" s="619"/>
      <c r="F105" s="619"/>
      <c r="G105" s="619"/>
      <c r="H105" s="619"/>
      <c r="I105" s="619"/>
      <c r="J105" s="619"/>
      <c r="K105" s="619"/>
    </row>
    <row r="106" spans="1:11">
      <c r="A106" s="619"/>
      <c r="B106" s="619"/>
      <c r="C106" s="619"/>
      <c r="D106" s="619"/>
      <c r="E106" s="619"/>
      <c r="F106" s="619"/>
      <c r="G106" s="619"/>
      <c r="H106" s="619"/>
      <c r="I106" s="619"/>
      <c r="J106" s="619"/>
      <c r="K106" s="619"/>
    </row>
    <row r="107" spans="1:11">
      <c r="A107" s="619"/>
      <c r="B107" s="619"/>
      <c r="C107" s="619"/>
      <c r="D107" s="619"/>
      <c r="E107" s="619"/>
      <c r="F107" s="619"/>
      <c r="G107" s="619"/>
      <c r="H107" s="619"/>
      <c r="I107" s="619"/>
      <c r="J107" s="619"/>
      <c r="K107" s="619"/>
    </row>
    <row r="108" spans="1:11">
      <c r="A108" s="619"/>
      <c r="B108" s="619"/>
      <c r="C108" s="619"/>
      <c r="D108" s="619"/>
      <c r="E108" s="619"/>
      <c r="F108" s="619"/>
      <c r="G108" s="619"/>
      <c r="H108" s="619"/>
      <c r="I108" s="619"/>
      <c r="J108" s="619"/>
      <c r="K108" s="619"/>
    </row>
    <row r="109" spans="1:11">
      <c r="A109" s="619"/>
      <c r="B109" s="619"/>
      <c r="C109" s="619"/>
      <c r="D109" s="619"/>
      <c r="E109" s="619"/>
      <c r="F109" s="619"/>
      <c r="G109" s="619"/>
      <c r="H109" s="619"/>
      <c r="I109" s="619"/>
      <c r="J109" s="619"/>
      <c r="K109" s="619"/>
    </row>
    <row r="110" spans="1:11">
      <c r="A110" s="619"/>
      <c r="B110" s="619"/>
      <c r="C110" s="619"/>
      <c r="D110" s="619"/>
      <c r="E110" s="619"/>
      <c r="F110" s="619"/>
      <c r="G110" s="619"/>
      <c r="H110" s="619"/>
      <c r="I110" s="619"/>
      <c r="J110" s="619"/>
      <c r="K110" s="619"/>
    </row>
    <row r="111" spans="1:11">
      <c r="A111" s="619"/>
      <c r="B111" s="619"/>
      <c r="C111" s="619"/>
      <c r="D111" s="619"/>
      <c r="E111" s="619"/>
      <c r="F111" s="619"/>
      <c r="G111" s="619"/>
      <c r="H111" s="619"/>
      <c r="I111" s="619"/>
      <c r="J111" s="619"/>
      <c r="K111" s="619"/>
    </row>
    <row r="112" spans="1:11">
      <c r="A112" s="619"/>
      <c r="B112" s="619"/>
      <c r="C112" s="619"/>
      <c r="D112" s="619"/>
      <c r="E112" s="619"/>
      <c r="F112" s="619"/>
      <c r="G112" s="619"/>
      <c r="H112" s="619"/>
      <c r="I112" s="619"/>
      <c r="J112" s="619"/>
      <c r="K112" s="619"/>
    </row>
    <row r="113" spans="1:11">
      <c r="A113" s="619"/>
      <c r="B113" s="619"/>
      <c r="C113" s="619"/>
      <c r="D113" s="619"/>
      <c r="E113" s="619"/>
      <c r="F113" s="619"/>
      <c r="G113" s="619"/>
      <c r="H113" s="619"/>
      <c r="I113" s="619"/>
      <c r="J113" s="619"/>
      <c r="K113" s="619"/>
    </row>
    <row r="114" spans="1:11">
      <c r="A114" s="619"/>
      <c r="B114" s="619"/>
      <c r="C114" s="619"/>
      <c r="D114" s="619"/>
      <c r="E114" s="619"/>
      <c r="F114" s="619"/>
      <c r="G114" s="619"/>
      <c r="H114" s="619"/>
      <c r="I114" s="619"/>
      <c r="J114" s="619"/>
      <c r="K114" s="619"/>
    </row>
    <row r="115" spans="1:11">
      <c r="A115" s="619"/>
      <c r="B115" s="619"/>
      <c r="C115" s="619"/>
      <c r="D115" s="619"/>
      <c r="E115" s="619"/>
      <c r="F115" s="619"/>
      <c r="G115" s="619"/>
      <c r="H115" s="619"/>
      <c r="I115" s="619"/>
      <c r="J115" s="619"/>
      <c r="K115" s="619"/>
    </row>
    <row r="116" spans="1:11">
      <c r="A116" s="619"/>
      <c r="B116" s="619"/>
      <c r="C116" s="619"/>
      <c r="D116" s="619"/>
      <c r="E116" s="619"/>
      <c r="F116" s="619"/>
      <c r="G116" s="619"/>
      <c r="H116" s="619"/>
      <c r="I116" s="619"/>
      <c r="J116" s="619"/>
      <c r="K116" s="619"/>
    </row>
    <row r="117" spans="1:11">
      <c r="A117" s="619"/>
      <c r="B117" s="619"/>
      <c r="C117" s="619"/>
      <c r="D117" s="619"/>
      <c r="E117" s="619"/>
      <c r="F117" s="619"/>
      <c r="G117" s="619"/>
      <c r="H117" s="619"/>
      <c r="I117" s="619"/>
      <c r="J117" s="619"/>
      <c r="K117" s="619"/>
    </row>
    <row r="118" spans="1:11">
      <c r="A118" s="619"/>
      <c r="B118" s="619"/>
      <c r="C118" s="619"/>
      <c r="D118" s="619"/>
      <c r="E118" s="619"/>
      <c r="F118" s="619"/>
      <c r="G118" s="619"/>
      <c r="H118" s="619"/>
      <c r="I118" s="619"/>
      <c r="J118" s="619"/>
      <c r="K118" s="619"/>
    </row>
    <row r="119" spans="1:11">
      <c r="A119" s="619"/>
      <c r="B119" s="619"/>
      <c r="C119" s="619"/>
      <c r="D119" s="619"/>
      <c r="E119" s="619"/>
      <c r="F119" s="619"/>
      <c r="G119" s="619"/>
      <c r="H119" s="619"/>
      <c r="I119" s="619"/>
      <c r="J119" s="619"/>
      <c r="K119" s="619"/>
    </row>
    <row r="120" spans="1:11">
      <c r="A120" s="619"/>
      <c r="B120" s="619"/>
      <c r="C120" s="619"/>
      <c r="D120" s="619"/>
      <c r="E120" s="619"/>
      <c r="F120" s="619"/>
      <c r="G120" s="619"/>
      <c r="H120" s="619"/>
      <c r="I120" s="619"/>
      <c r="J120" s="619"/>
      <c r="K120" s="619"/>
    </row>
    <row r="121" spans="1:11">
      <c r="A121" s="619"/>
      <c r="B121" s="619"/>
      <c r="C121" s="619"/>
      <c r="D121" s="619"/>
      <c r="E121" s="619"/>
      <c r="F121" s="619"/>
      <c r="G121" s="619"/>
      <c r="H121" s="619"/>
      <c r="I121" s="619"/>
      <c r="J121" s="619"/>
      <c r="K121" s="619"/>
    </row>
    <row r="122" spans="1:11">
      <c r="A122" s="619"/>
      <c r="B122" s="619"/>
      <c r="C122" s="619"/>
      <c r="D122" s="619"/>
      <c r="E122" s="619"/>
      <c r="F122" s="619"/>
      <c r="G122" s="619"/>
      <c r="H122" s="619"/>
      <c r="I122" s="619"/>
      <c r="J122" s="619"/>
      <c r="K122" s="619"/>
    </row>
    <row r="123" spans="1:11">
      <c r="A123" s="619"/>
      <c r="B123" s="619"/>
      <c r="C123" s="619"/>
      <c r="D123" s="619"/>
      <c r="E123" s="619"/>
      <c r="F123" s="619"/>
      <c r="G123" s="619"/>
      <c r="H123" s="619"/>
      <c r="I123" s="619"/>
      <c r="J123" s="619"/>
      <c r="K123" s="619"/>
    </row>
    <row r="124" spans="1:11">
      <c r="A124" s="619"/>
      <c r="B124" s="619"/>
      <c r="C124" s="619"/>
      <c r="D124" s="619"/>
      <c r="E124" s="619"/>
      <c r="F124" s="619"/>
      <c r="G124" s="619"/>
      <c r="H124" s="619"/>
      <c r="I124" s="619"/>
      <c r="J124" s="619"/>
      <c r="K124" s="619"/>
    </row>
    <row r="125" spans="1:11">
      <c r="A125" s="619"/>
      <c r="B125" s="619"/>
      <c r="C125" s="619"/>
      <c r="D125" s="619"/>
      <c r="E125" s="619"/>
      <c r="F125" s="619"/>
      <c r="G125" s="619"/>
      <c r="H125" s="619"/>
      <c r="I125" s="619"/>
      <c r="J125" s="619"/>
      <c r="K125" s="619"/>
    </row>
    <row r="126" spans="1:11">
      <c r="A126" s="619"/>
      <c r="B126" s="619"/>
      <c r="C126" s="619"/>
      <c r="D126" s="619"/>
      <c r="E126" s="619"/>
      <c r="F126" s="619"/>
      <c r="G126" s="619"/>
      <c r="H126" s="619"/>
      <c r="I126" s="619"/>
      <c r="J126" s="619"/>
      <c r="K126" s="619"/>
    </row>
    <row r="127" spans="1:11">
      <c r="A127" s="619"/>
      <c r="B127" s="619"/>
      <c r="C127" s="619"/>
      <c r="D127" s="619"/>
      <c r="E127" s="619"/>
      <c r="F127" s="619"/>
      <c r="G127" s="619"/>
      <c r="H127" s="619"/>
      <c r="I127" s="619"/>
      <c r="J127" s="619"/>
      <c r="K127" s="619"/>
    </row>
    <row r="128" spans="1:11">
      <c r="A128" s="619"/>
      <c r="B128" s="619"/>
      <c r="C128" s="619"/>
      <c r="D128" s="619"/>
      <c r="E128" s="619"/>
      <c r="F128" s="619"/>
      <c r="G128" s="619"/>
      <c r="H128" s="619"/>
      <c r="I128" s="619"/>
      <c r="J128" s="619"/>
      <c r="K128" s="619"/>
    </row>
    <row r="129" spans="1:11">
      <c r="A129" s="619"/>
      <c r="B129" s="619"/>
      <c r="C129" s="619"/>
      <c r="D129" s="619"/>
      <c r="E129" s="619"/>
      <c r="F129" s="619"/>
      <c r="G129" s="619"/>
      <c r="H129" s="619"/>
      <c r="I129" s="619"/>
      <c r="J129" s="619"/>
      <c r="K129" s="619"/>
    </row>
    <row r="130" spans="1:11">
      <c r="A130" s="619"/>
      <c r="B130" s="619"/>
      <c r="C130" s="619"/>
      <c r="D130" s="619"/>
      <c r="E130" s="619"/>
      <c r="F130" s="619"/>
      <c r="G130" s="619"/>
      <c r="H130" s="619"/>
      <c r="I130" s="619"/>
      <c r="J130" s="619"/>
      <c r="K130" s="619"/>
    </row>
    <row r="131" spans="1:11">
      <c r="A131" s="619"/>
      <c r="B131" s="619"/>
      <c r="C131" s="619"/>
      <c r="D131" s="619"/>
      <c r="E131" s="619"/>
      <c r="F131" s="619"/>
      <c r="G131" s="619"/>
      <c r="H131" s="619"/>
      <c r="I131" s="619"/>
      <c r="J131" s="619"/>
      <c r="K131" s="619"/>
    </row>
    <row r="132" spans="1:11">
      <c r="A132" s="619"/>
      <c r="B132" s="619"/>
      <c r="C132" s="619"/>
      <c r="D132" s="619"/>
      <c r="E132" s="619"/>
      <c r="F132" s="619"/>
      <c r="G132" s="619"/>
      <c r="H132" s="619"/>
      <c r="I132" s="619"/>
      <c r="J132" s="619"/>
      <c r="K132" s="619"/>
    </row>
    <row r="133" spans="1:11">
      <c r="A133" s="619"/>
      <c r="B133" s="619"/>
      <c r="C133" s="619"/>
      <c r="D133" s="619"/>
      <c r="E133" s="619"/>
      <c r="F133" s="619"/>
      <c r="G133" s="619"/>
      <c r="H133" s="619"/>
      <c r="I133" s="619"/>
      <c r="J133" s="619"/>
      <c r="K133" s="619"/>
    </row>
    <row r="134" spans="1:11">
      <c r="A134" s="619"/>
      <c r="B134" s="619"/>
      <c r="C134" s="619"/>
      <c r="D134" s="619"/>
      <c r="E134" s="619"/>
      <c r="F134" s="619"/>
      <c r="G134" s="619"/>
      <c r="H134" s="619"/>
      <c r="I134" s="619"/>
      <c r="J134" s="619"/>
      <c r="K134" s="619"/>
    </row>
    <row r="135" spans="1:11">
      <c r="A135" s="619"/>
      <c r="B135" s="619"/>
      <c r="C135" s="619"/>
      <c r="D135" s="619"/>
      <c r="E135" s="619"/>
      <c r="F135" s="619"/>
      <c r="G135" s="619"/>
      <c r="H135" s="619"/>
      <c r="I135" s="619"/>
      <c r="J135" s="619"/>
      <c r="K135" s="619"/>
    </row>
    <row r="136" spans="1:11">
      <c r="A136" s="619"/>
      <c r="B136" s="619"/>
      <c r="C136" s="619"/>
      <c r="D136" s="619"/>
      <c r="E136" s="619"/>
      <c r="F136" s="619"/>
      <c r="G136" s="619"/>
      <c r="H136" s="619"/>
      <c r="I136" s="619"/>
      <c r="J136" s="619"/>
      <c r="K136" s="619"/>
    </row>
    <row r="137" spans="1:11">
      <c r="A137" s="619"/>
      <c r="B137" s="619"/>
      <c r="C137" s="619"/>
      <c r="D137" s="619"/>
      <c r="E137" s="619"/>
      <c r="F137" s="619"/>
      <c r="G137" s="619"/>
      <c r="H137" s="619"/>
      <c r="I137" s="619"/>
      <c r="J137" s="619"/>
      <c r="K137" s="619"/>
    </row>
    <row r="138" spans="1:11">
      <c r="A138" s="619"/>
      <c r="B138" s="619"/>
      <c r="C138" s="619"/>
      <c r="D138" s="619"/>
      <c r="E138" s="619"/>
      <c r="F138" s="619"/>
      <c r="G138" s="619"/>
      <c r="H138" s="619"/>
      <c r="I138" s="619"/>
      <c r="J138" s="619"/>
      <c r="K138" s="619"/>
    </row>
    <row r="139" spans="1:11">
      <c r="A139" s="619"/>
      <c r="B139" s="619"/>
      <c r="C139" s="619"/>
      <c r="D139" s="619"/>
      <c r="E139" s="619"/>
      <c r="F139" s="619"/>
      <c r="G139" s="619"/>
      <c r="H139" s="619"/>
      <c r="I139" s="619"/>
      <c r="J139" s="619"/>
      <c r="K139" s="619"/>
    </row>
    <row r="140" spans="1:11">
      <c r="A140" s="619"/>
      <c r="B140" s="619"/>
      <c r="C140" s="619"/>
      <c r="D140" s="619"/>
      <c r="E140" s="619"/>
      <c r="F140" s="619"/>
      <c r="G140" s="619"/>
      <c r="H140" s="619"/>
      <c r="I140" s="619"/>
      <c r="J140" s="619"/>
      <c r="K140" s="619"/>
    </row>
    <row r="141" spans="1:11">
      <c r="A141" s="619"/>
      <c r="B141" s="619"/>
      <c r="C141" s="619"/>
      <c r="D141" s="619"/>
      <c r="E141" s="619"/>
      <c r="F141" s="619"/>
      <c r="G141" s="619"/>
      <c r="H141" s="619"/>
      <c r="I141" s="619"/>
      <c r="J141" s="619"/>
      <c r="K141" s="619"/>
    </row>
    <row r="142" spans="1:11">
      <c r="A142" s="619"/>
      <c r="B142" s="619"/>
      <c r="C142" s="619"/>
      <c r="D142" s="619"/>
      <c r="E142" s="619"/>
      <c r="F142" s="619"/>
      <c r="G142" s="619"/>
      <c r="H142" s="619"/>
      <c r="I142" s="619"/>
      <c r="J142" s="619"/>
      <c r="K142" s="619"/>
    </row>
    <row r="143" spans="1:11">
      <c r="A143" s="619"/>
      <c r="B143" s="619"/>
      <c r="C143" s="619"/>
      <c r="D143" s="619"/>
      <c r="E143" s="619"/>
      <c r="F143" s="619"/>
      <c r="G143" s="619"/>
      <c r="H143" s="619"/>
      <c r="I143" s="619"/>
      <c r="J143" s="619"/>
      <c r="K143" s="619"/>
    </row>
    <row r="144" spans="1:11">
      <c r="A144" s="619"/>
      <c r="B144" s="619"/>
      <c r="C144" s="619"/>
      <c r="D144" s="619"/>
      <c r="E144" s="619"/>
      <c r="F144" s="619"/>
      <c r="G144" s="619"/>
      <c r="H144" s="619"/>
      <c r="I144" s="619"/>
      <c r="J144" s="619"/>
      <c r="K144" s="619"/>
    </row>
    <row r="145" spans="1:11">
      <c r="A145" s="619"/>
      <c r="B145" s="619"/>
      <c r="C145" s="619"/>
      <c r="D145" s="619"/>
      <c r="E145" s="619"/>
      <c r="F145" s="619"/>
      <c r="G145" s="619"/>
      <c r="H145" s="619"/>
      <c r="I145" s="619"/>
      <c r="J145" s="619"/>
      <c r="K145" s="619"/>
    </row>
    <row r="146" spans="1:11">
      <c r="A146" s="619"/>
      <c r="B146" s="619"/>
      <c r="C146" s="619"/>
      <c r="D146" s="619"/>
      <c r="E146" s="619"/>
      <c r="F146" s="619"/>
      <c r="G146" s="619"/>
      <c r="H146" s="619"/>
      <c r="I146" s="619"/>
      <c r="J146" s="619"/>
      <c r="K146" s="619"/>
    </row>
    <row r="147" spans="1:11">
      <c r="A147" s="619"/>
      <c r="B147" s="619"/>
      <c r="C147" s="619"/>
      <c r="D147" s="619"/>
      <c r="E147" s="619"/>
      <c r="F147" s="619"/>
      <c r="G147" s="619"/>
      <c r="H147" s="619"/>
      <c r="I147" s="619"/>
      <c r="J147" s="619"/>
      <c r="K147" s="619"/>
    </row>
    <row r="148" spans="1:11">
      <c r="A148" s="619"/>
      <c r="B148" s="619"/>
      <c r="C148" s="619"/>
      <c r="D148" s="619"/>
      <c r="E148" s="619"/>
      <c r="F148" s="619"/>
      <c r="G148" s="619"/>
      <c r="H148" s="619"/>
      <c r="I148" s="619"/>
      <c r="J148" s="619"/>
      <c r="K148" s="619"/>
    </row>
    <row r="149" spans="1:11">
      <c r="A149" s="619"/>
      <c r="B149" s="619"/>
      <c r="C149" s="619"/>
      <c r="D149" s="619"/>
      <c r="E149" s="619"/>
      <c r="F149" s="619"/>
      <c r="G149" s="619"/>
      <c r="H149" s="619"/>
      <c r="I149" s="619"/>
      <c r="J149" s="619"/>
      <c r="K149" s="619"/>
    </row>
    <row r="150" spans="1:11">
      <c r="A150" s="619"/>
      <c r="B150" s="619"/>
      <c r="C150" s="619"/>
      <c r="D150" s="619"/>
      <c r="E150" s="619"/>
      <c r="F150" s="619"/>
      <c r="G150" s="619"/>
      <c r="H150" s="619"/>
      <c r="I150" s="619"/>
      <c r="J150" s="619"/>
      <c r="K150" s="619"/>
    </row>
    <row r="151" spans="1:11">
      <c r="A151" s="619"/>
      <c r="B151" s="619"/>
      <c r="C151" s="619"/>
      <c r="D151" s="619"/>
      <c r="E151" s="619"/>
      <c r="F151" s="619"/>
      <c r="G151" s="619"/>
      <c r="H151" s="619"/>
      <c r="I151" s="619"/>
      <c r="J151" s="619"/>
      <c r="K151" s="619"/>
    </row>
    <row r="152" spans="1:11">
      <c r="A152" s="619"/>
      <c r="B152" s="619"/>
      <c r="C152" s="619"/>
      <c r="D152" s="619"/>
      <c r="E152" s="619"/>
      <c r="F152" s="619"/>
      <c r="G152" s="619"/>
      <c r="H152" s="619"/>
      <c r="I152" s="619"/>
      <c r="J152" s="619"/>
      <c r="K152" s="619"/>
    </row>
    <row r="153" spans="1:11">
      <c r="A153" s="619"/>
      <c r="B153" s="619"/>
      <c r="C153" s="619"/>
      <c r="D153" s="619"/>
      <c r="E153" s="619"/>
      <c r="F153" s="619"/>
      <c r="G153" s="619"/>
      <c r="H153" s="619"/>
      <c r="I153" s="619"/>
      <c r="J153" s="619"/>
      <c r="K153" s="619"/>
    </row>
    <row r="154" spans="1:11">
      <c r="A154" s="619"/>
      <c r="B154" s="619"/>
      <c r="C154" s="619"/>
      <c r="D154" s="619"/>
      <c r="E154" s="619"/>
      <c r="F154" s="619"/>
      <c r="G154" s="619"/>
      <c r="H154" s="619"/>
      <c r="I154" s="619"/>
      <c r="J154" s="619"/>
      <c r="K154" s="619"/>
    </row>
    <row r="155" spans="1:11">
      <c r="A155" s="619"/>
      <c r="B155" s="619"/>
      <c r="C155" s="619"/>
      <c r="D155" s="619"/>
      <c r="E155" s="619"/>
      <c r="F155" s="619"/>
      <c r="G155" s="619"/>
      <c r="H155" s="619"/>
      <c r="I155" s="619"/>
      <c r="J155" s="619"/>
      <c r="K155" s="619"/>
    </row>
    <row r="156" spans="1:11">
      <c r="B156" s="619"/>
      <c r="C156" s="619"/>
      <c r="D156" s="619"/>
      <c r="E156" s="619"/>
      <c r="F156" s="619"/>
      <c r="G156" s="619"/>
      <c r="H156" s="619"/>
      <c r="I156" s="619"/>
      <c r="J156" s="619"/>
      <c r="K156" s="619"/>
    </row>
    <row r="157" spans="1:11">
      <c r="B157" s="619"/>
      <c r="C157" s="619"/>
      <c r="D157" s="619"/>
      <c r="E157" s="619"/>
      <c r="F157" s="619"/>
      <c r="G157" s="619"/>
      <c r="H157" s="619"/>
      <c r="I157" s="619"/>
      <c r="J157" s="619"/>
      <c r="K157" s="619"/>
    </row>
    <row r="158" spans="1:11">
      <c r="B158" s="619"/>
      <c r="C158" s="619"/>
      <c r="D158" s="619"/>
      <c r="E158" s="619"/>
      <c r="F158" s="619"/>
      <c r="G158" s="619"/>
      <c r="H158" s="619"/>
      <c r="I158" s="619"/>
      <c r="J158" s="619"/>
      <c r="K158" s="619"/>
    </row>
    <row r="159" spans="1:11">
      <c r="B159" s="619"/>
      <c r="C159" s="619"/>
      <c r="D159" s="619"/>
      <c r="E159" s="619"/>
      <c r="F159" s="619"/>
      <c r="G159" s="619"/>
      <c r="H159" s="619"/>
      <c r="I159" s="619"/>
      <c r="J159" s="619"/>
      <c r="K159" s="619"/>
    </row>
    <row r="160" spans="1:11">
      <c r="B160" s="619"/>
      <c r="C160" s="619"/>
      <c r="D160" s="619"/>
      <c r="E160" s="619"/>
      <c r="F160" s="619"/>
      <c r="G160" s="619"/>
      <c r="H160" s="619"/>
      <c r="I160" s="619"/>
      <c r="J160" s="619"/>
      <c r="K160" s="619"/>
    </row>
    <row r="161" spans="2:11">
      <c r="B161" s="619"/>
      <c r="C161" s="619"/>
      <c r="D161" s="619"/>
      <c r="E161" s="619"/>
      <c r="F161" s="619"/>
      <c r="G161" s="619"/>
      <c r="H161" s="619"/>
      <c r="I161" s="619"/>
      <c r="J161" s="619"/>
      <c r="K161" s="619"/>
    </row>
    <row r="162" spans="2:11">
      <c r="B162" s="619"/>
      <c r="C162" s="619"/>
      <c r="D162" s="619"/>
      <c r="E162" s="619"/>
      <c r="F162" s="619"/>
      <c r="G162" s="619"/>
      <c r="H162" s="619"/>
      <c r="I162" s="619"/>
      <c r="J162" s="619"/>
      <c r="K162" s="619"/>
    </row>
    <row r="163" spans="2:11">
      <c r="B163" s="619"/>
      <c r="C163" s="619"/>
      <c r="D163" s="619"/>
      <c r="E163" s="619"/>
      <c r="F163" s="619"/>
      <c r="G163" s="619"/>
      <c r="H163" s="619"/>
      <c r="I163" s="619"/>
      <c r="J163" s="619"/>
      <c r="K163" s="619"/>
    </row>
    <row r="164" spans="2:11">
      <c r="B164" s="619"/>
      <c r="C164" s="619"/>
      <c r="D164" s="619"/>
      <c r="E164" s="619"/>
      <c r="F164" s="619"/>
      <c r="G164" s="619"/>
      <c r="H164" s="619"/>
      <c r="I164" s="619"/>
      <c r="J164" s="619"/>
      <c r="K164" s="619"/>
    </row>
    <row r="165" spans="2:11">
      <c r="B165" s="619"/>
      <c r="C165" s="619"/>
      <c r="D165" s="619"/>
      <c r="E165" s="619"/>
      <c r="F165" s="619"/>
      <c r="G165" s="619"/>
      <c r="H165" s="619"/>
      <c r="I165" s="619"/>
      <c r="J165" s="619"/>
      <c r="K165" s="619"/>
    </row>
    <row r="166" spans="2:11">
      <c r="B166" s="619"/>
      <c r="C166" s="619"/>
      <c r="D166" s="619"/>
      <c r="E166" s="619"/>
      <c r="F166" s="619"/>
      <c r="G166" s="619"/>
      <c r="H166" s="619"/>
      <c r="I166" s="619"/>
      <c r="J166" s="619"/>
      <c r="K166" s="619"/>
    </row>
    <row r="167" spans="2:11">
      <c r="B167" s="619"/>
      <c r="C167" s="619"/>
      <c r="D167" s="619"/>
      <c r="E167" s="619"/>
      <c r="F167" s="619"/>
      <c r="G167" s="619"/>
      <c r="H167" s="619"/>
      <c r="I167" s="619"/>
      <c r="J167" s="619"/>
      <c r="K167" s="619"/>
    </row>
    <row r="168" spans="2:11">
      <c r="B168" s="619"/>
      <c r="C168" s="619"/>
      <c r="D168" s="619"/>
      <c r="E168" s="619"/>
      <c r="F168" s="619"/>
      <c r="G168" s="619"/>
      <c r="H168" s="619"/>
      <c r="I168" s="619"/>
      <c r="J168" s="619"/>
      <c r="K168" s="619"/>
    </row>
    <row r="169" spans="2:11">
      <c r="B169" s="619"/>
      <c r="C169" s="619"/>
      <c r="D169" s="619"/>
      <c r="E169" s="619"/>
      <c r="F169" s="619"/>
      <c r="G169" s="619"/>
      <c r="H169" s="619"/>
      <c r="I169" s="619"/>
      <c r="J169" s="619"/>
      <c r="K169" s="619"/>
    </row>
    <row r="170" spans="2:11">
      <c r="B170" s="619"/>
      <c r="C170" s="619"/>
      <c r="D170" s="619"/>
      <c r="E170" s="619"/>
      <c r="F170" s="619"/>
      <c r="G170" s="619"/>
      <c r="H170" s="619"/>
      <c r="I170" s="619"/>
      <c r="J170" s="619"/>
      <c r="K170" s="619"/>
    </row>
    <row r="171" spans="2:11">
      <c r="B171" s="619"/>
      <c r="C171" s="619"/>
      <c r="D171" s="619"/>
      <c r="E171" s="619"/>
      <c r="F171" s="619"/>
      <c r="G171" s="619"/>
      <c r="H171" s="619"/>
      <c r="I171" s="619"/>
      <c r="J171" s="619"/>
      <c r="K171" s="619"/>
    </row>
    <row r="172" spans="2:11">
      <c r="B172" s="619"/>
      <c r="C172" s="619"/>
      <c r="D172" s="619"/>
      <c r="E172" s="619"/>
      <c r="F172" s="619"/>
      <c r="G172" s="619"/>
      <c r="H172" s="619"/>
      <c r="I172" s="619"/>
      <c r="J172" s="619"/>
      <c r="K172" s="619"/>
    </row>
    <row r="173" spans="2:11">
      <c r="B173" s="619"/>
      <c r="C173" s="619"/>
      <c r="D173" s="619"/>
      <c r="E173" s="619"/>
      <c r="F173" s="619"/>
      <c r="G173" s="619"/>
      <c r="H173" s="619"/>
      <c r="I173" s="619"/>
      <c r="J173" s="619"/>
      <c r="K173" s="619"/>
    </row>
    <row r="174" spans="2:11">
      <c r="B174" s="619"/>
      <c r="C174" s="619"/>
      <c r="D174" s="619"/>
      <c r="E174" s="619"/>
      <c r="F174" s="619"/>
      <c r="G174" s="619"/>
      <c r="H174" s="619"/>
      <c r="I174" s="619"/>
      <c r="J174" s="619"/>
      <c r="K174" s="619"/>
    </row>
    <row r="175" spans="2:11">
      <c r="B175" s="619"/>
      <c r="C175" s="619"/>
      <c r="D175" s="619"/>
      <c r="E175" s="619"/>
      <c r="F175" s="619"/>
      <c r="G175" s="619"/>
      <c r="H175" s="619"/>
      <c r="I175" s="619"/>
      <c r="J175" s="619"/>
      <c r="K175" s="619"/>
    </row>
    <row r="176" spans="2:11">
      <c r="B176" s="619"/>
      <c r="C176" s="619"/>
      <c r="D176" s="619"/>
      <c r="E176" s="619"/>
      <c r="F176" s="619"/>
      <c r="G176" s="619"/>
      <c r="H176" s="619"/>
      <c r="I176" s="619"/>
      <c r="J176" s="619"/>
      <c r="K176" s="619"/>
    </row>
    <row r="177" spans="2:11">
      <c r="B177" s="619"/>
      <c r="C177" s="619"/>
      <c r="D177" s="619"/>
      <c r="E177" s="619"/>
      <c r="F177" s="619"/>
      <c r="G177" s="619"/>
      <c r="H177" s="619"/>
      <c r="I177" s="619"/>
      <c r="J177" s="619"/>
      <c r="K177" s="619"/>
    </row>
    <row r="178" spans="2:11">
      <c r="B178" s="619"/>
      <c r="C178" s="619"/>
      <c r="D178" s="619"/>
      <c r="E178" s="619"/>
      <c r="F178" s="619"/>
      <c r="G178" s="619"/>
      <c r="H178" s="619"/>
      <c r="I178" s="619"/>
      <c r="J178" s="619"/>
      <c r="K178" s="619"/>
    </row>
    <row r="179" spans="2:11">
      <c r="B179" s="619"/>
      <c r="C179" s="619"/>
      <c r="D179" s="619"/>
      <c r="E179" s="619"/>
      <c r="F179" s="619"/>
      <c r="G179" s="619"/>
      <c r="H179" s="619"/>
      <c r="I179" s="619"/>
      <c r="J179" s="619"/>
      <c r="K179" s="619"/>
    </row>
    <row r="180" spans="2:11">
      <c r="B180" s="619"/>
      <c r="C180" s="619"/>
      <c r="D180" s="619"/>
      <c r="E180" s="619"/>
      <c r="F180" s="619"/>
      <c r="G180" s="619"/>
      <c r="H180" s="619"/>
      <c r="I180" s="619"/>
      <c r="J180" s="619"/>
      <c r="K180" s="619"/>
    </row>
    <row r="181" spans="2:11">
      <c r="B181" s="619"/>
      <c r="C181" s="619"/>
      <c r="D181" s="619"/>
      <c r="E181" s="619"/>
      <c r="F181" s="619"/>
      <c r="G181" s="619"/>
      <c r="H181" s="619"/>
      <c r="I181" s="619"/>
      <c r="J181" s="619"/>
      <c r="K181" s="619"/>
    </row>
    <row r="182" spans="2:11">
      <c r="B182" s="619"/>
      <c r="C182" s="619"/>
      <c r="D182" s="619"/>
      <c r="E182" s="619"/>
      <c r="F182" s="619"/>
      <c r="G182" s="619"/>
      <c r="H182" s="619"/>
      <c r="I182" s="619"/>
      <c r="J182" s="619"/>
      <c r="K182" s="619"/>
    </row>
    <row r="183" spans="2:11">
      <c r="B183" s="619"/>
      <c r="C183" s="619"/>
      <c r="D183" s="619"/>
      <c r="E183" s="619"/>
      <c r="F183" s="619"/>
      <c r="G183" s="619"/>
      <c r="H183" s="619"/>
      <c r="I183" s="619"/>
      <c r="J183" s="619"/>
      <c r="K183" s="619"/>
    </row>
    <row r="184" spans="2:11">
      <c r="B184" s="619"/>
      <c r="C184" s="619"/>
      <c r="D184" s="619"/>
      <c r="E184" s="619"/>
      <c r="F184" s="619"/>
      <c r="G184" s="619"/>
      <c r="H184" s="619"/>
      <c r="I184" s="619"/>
      <c r="J184" s="619"/>
      <c r="K184" s="619"/>
    </row>
    <row r="185" spans="2:11">
      <c r="B185" s="619"/>
      <c r="C185" s="619"/>
      <c r="D185" s="619"/>
      <c r="E185" s="619"/>
      <c r="F185" s="619"/>
      <c r="G185" s="619"/>
      <c r="H185" s="619"/>
      <c r="I185" s="619"/>
      <c r="J185" s="619"/>
      <c r="K185" s="619"/>
    </row>
    <row r="186" spans="2:11">
      <c r="B186" s="619"/>
      <c r="C186" s="619"/>
      <c r="D186" s="619"/>
      <c r="E186" s="619"/>
      <c r="F186" s="619"/>
      <c r="G186" s="619"/>
      <c r="H186" s="619"/>
      <c r="I186" s="619"/>
      <c r="J186" s="619"/>
      <c r="K186" s="619"/>
    </row>
    <row r="187" spans="2:11">
      <c r="B187" s="619"/>
      <c r="C187" s="619"/>
      <c r="D187" s="619"/>
      <c r="E187" s="619"/>
      <c r="F187" s="619"/>
      <c r="G187" s="619"/>
      <c r="H187" s="619"/>
      <c r="I187" s="619"/>
      <c r="J187" s="619"/>
      <c r="K187" s="619"/>
    </row>
    <row r="188" spans="2:11">
      <c r="B188" s="619"/>
      <c r="C188" s="619"/>
      <c r="D188" s="619"/>
      <c r="E188" s="619"/>
      <c r="F188" s="619"/>
      <c r="G188" s="619"/>
      <c r="H188" s="619"/>
      <c r="I188" s="619"/>
      <c r="J188" s="619"/>
      <c r="K188" s="619"/>
    </row>
    <row r="189" spans="2:11">
      <c r="B189" s="619"/>
      <c r="C189" s="619"/>
      <c r="D189" s="619"/>
      <c r="E189" s="619"/>
      <c r="F189" s="619"/>
      <c r="G189" s="619"/>
      <c r="H189" s="619"/>
      <c r="I189" s="619"/>
      <c r="J189" s="619"/>
      <c r="K189" s="619"/>
    </row>
    <row r="190" spans="2:11">
      <c r="B190" s="619"/>
      <c r="C190" s="619"/>
      <c r="D190" s="619"/>
      <c r="E190" s="619"/>
      <c r="F190" s="619"/>
      <c r="G190" s="619"/>
      <c r="H190" s="619"/>
      <c r="I190" s="619"/>
      <c r="J190" s="619"/>
      <c r="K190" s="619"/>
    </row>
    <row r="191" spans="2:11">
      <c r="B191" s="619"/>
      <c r="C191" s="619"/>
      <c r="D191" s="619"/>
      <c r="E191" s="619"/>
      <c r="F191" s="619"/>
      <c r="G191" s="619"/>
      <c r="H191" s="619"/>
      <c r="I191" s="619"/>
      <c r="J191" s="619"/>
      <c r="K191" s="619"/>
    </row>
    <row r="192" spans="2:11">
      <c r="B192" s="619"/>
      <c r="C192" s="619"/>
      <c r="D192" s="619"/>
      <c r="E192" s="619"/>
      <c r="F192" s="619"/>
      <c r="G192" s="619"/>
      <c r="H192" s="619"/>
      <c r="I192" s="619"/>
      <c r="J192" s="619"/>
      <c r="K192" s="619"/>
    </row>
    <row r="193" spans="2:11">
      <c r="B193" s="619"/>
      <c r="C193" s="619"/>
      <c r="D193" s="619"/>
      <c r="E193" s="619"/>
      <c r="F193" s="619"/>
      <c r="G193" s="619"/>
      <c r="H193" s="619"/>
      <c r="I193" s="619"/>
      <c r="J193" s="619"/>
      <c r="K193" s="619"/>
    </row>
    <row r="194" spans="2:11">
      <c r="B194" s="619"/>
      <c r="C194" s="619"/>
      <c r="D194" s="619"/>
      <c r="E194" s="619"/>
      <c r="F194" s="619"/>
      <c r="G194" s="619"/>
      <c r="H194" s="619"/>
      <c r="I194" s="619"/>
      <c r="J194" s="619"/>
      <c r="K194" s="619"/>
    </row>
    <row r="195" spans="2:11">
      <c r="B195" s="619"/>
      <c r="C195" s="619"/>
      <c r="D195" s="619"/>
      <c r="E195" s="619"/>
      <c r="F195" s="619"/>
      <c r="G195" s="619"/>
      <c r="H195" s="619"/>
      <c r="I195" s="619"/>
      <c r="J195" s="619"/>
      <c r="K195" s="619"/>
    </row>
    <row r="196" spans="2:11">
      <c r="B196" s="619"/>
      <c r="C196" s="619"/>
      <c r="D196" s="619"/>
      <c r="E196" s="619"/>
      <c r="F196" s="619"/>
      <c r="G196" s="619"/>
      <c r="H196" s="619"/>
      <c r="I196" s="619"/>
      <c r="J196" s="619"/>
      <c r="K196" s="619"/>
    </row>
    <row r="197" spans="2:11">
      <c r="B197" s="619"/>
      <c r="C197" s="619"/>
      <c r="D197" s="619"/>
      <c r="E197" s="619"/>
      <c r="F197" s="619"/>
      <c r="G197" s="619"/>
      <c r="H197" s="619"/>
      <c r="I197" s="619"/>
      <c r="J197" s="619"/>
      <c r="K197" s="619"/>
    </row>
    <row r="198" spans="2:11">
      <c r="B198" s="619"/>
      <c r="C198" s="619"/>
      <c r="D198" s="619"/>
      <c r="E198" s="619"/>
      <c r="F198" s="619"/>
      <c r="G198" s="619"/>
      <c r="H198" s="619"/>
      <c r="I198" s="619"/>
      <c r="J198" s="619"/>
      <c r="K198" s="619"/>
    </row>
    <row r="199" spans="2:11">
      <c r="B199" s="619"/>
      <c r="C199" s="619"/>
      <c r="D199" s="619"/>
      <c r="E199" s="619"/>
      <c r="F199" s="619"/>
      <c r="G199" s="619"/>
      <c r="H199" s="619"/>
      <c r="I199" s="619"/>
      <c r="J199" s="619"/>
      <c r="K199" s="619"/>
    </row>
    <row r="200" spans="2:11">
      <c r="B200" s="619"/>
      <c r="C200" s="619"/>
      <c r="D200" s="619"/>
      <c r="E200" s="619"/>
      <c r="F200" s="619"/>
      <c r="G200" s="619"/>
      <c r="H200" s="619"/>
      <c r="I200" s="619"/>
      <c r="J200" s="619"/>
      <c r="K200" s="619"/>
    </row>
    <row r="201" spans="2:11">
      <c r="B201" s="619"/>
      <c r="C201" s="619"/>
      <c r="D201" s="619"/>
      <c r="E201" s="619"/>
      <c r="F201" s="619"/>
      <c r="G201" s="619"/>
      <c r="H201" s="619"/>
      <c r="I201" s="619"/>
      <c r="J201" s="619"/>
      <c r="K201" s="619"/>
    </row>
    <row r="202" spans="2:11">
      <c r="B202" s="619"/>
      <c r="C202" s="619"/>
      <c r="D202" s="619"/>
      <c r="E202" s="619"/>
      <c r="F202" s="619"/>
      <c r="G202" s="619"/>
      <c r="H202" s="619"/>
      <c r="I202" s="619"/>
      <c r="J202" s="619"/>
      <c r="K202" s="619"/>
    </row>
    <row r="203" spans="2:11">
      <c r="B203" s="619"/>
      <c r="C203" s="619"/>
      <c r="D203" s="619"/>
      <c r="E203" s="619"/>
      <c r="F203" s="619"/>
      <c r="G203" s="619"/>
      <c r="H203" s="619"/>
      <c r="I203" s="619"/>
      <c r="J203" s="619"/>
      <c r="K203" s="619"/>
    </row>
    <row r="204" spans="2:11">
      <c r="B204" s="619"/>
      <c r="C204" s="619"/>
      <c r="D204" s="619"/>
      <c r="E204" s="619"/>
      <c r="F204" s="619"/>
      <c r="G204" s="619"/>
      <c r="H204" s="619"/>
      <c r="I204" s="619"/>
      <c r="J204" s="619"/>
      <c r="K204" s="619"/>
    </row>
    <row r="205" spans="2:11">
      <c r="B205" s="619"/>
      <c r="C205" s="619"/>
      <c r="D205" s="619"/>
      <c r="E205" s="619"/>
      <c r="F205" s="619"/>
      <c r="G205" s="619"/>
      <c r="H205" s="619"/>
      <c r="I205" s="619"/>
      <c r="J205" s="619"/>
      <c r="K205" s="619"/>
    </row>
    <row r="206" spans="2:11">
      <c r="B206" s="619"/>
      <c r="C206" s="619"/>
      <c r="D206" s="619"/>
      <c r="E206" s="619"/>
      <c r="F206" s="619"/>
      <c r="G206" s="619"/>
      <c r="H206" s="619"/>
      <c r="I206" s="619"/>
      <c r="J206" s="619"/>
      <c r="K206" s="619"/>
    </row>
    <row r="207" spans="2:11">
      <c r="B207" s="619"/>
      <c r="C207" s="619"/>
      <c r="D207" s="619"/>
      <c r="E207" s="619"/>
      <c r="F207" s="619"/>
      <c r="G207" s="619"/>
      <c r="H207" s="619"/>
      <c r="I207" s="619"/>
      <c r="J207" s="619"/>
      <c r="K207" s="619"/>
    </row>
    <row r="208" spans="2:11">
      <c r="B208" s="619"/>
      <c r="C208" s="619"/>
      <c r="D208" s="619"/>
      <c r="E208" s="619"/>
      <c r="F208" s="619"/>
      <c r="G208" s="619"/>
      <c r="H208" s="619"/>
      <c r="I208" s="619"/>
      <c r="J208" s="619"/>
      <c r="K208" s="619"/>
    </row>
    <row r="209" spans="2:11">
      <c r="B209" s="619"/>
      <c r="C209" s="619"/>
      <c r="D209" s="619"/>
      <c r="E209" s="619"/>
      <c r="F209" s="619"/>
      <c r="G209" s="619"/>
      <c r="H209" s="619"/>
      <c r="I209" s="619"/>
      <c r="J209" s="619"/>
      <c r="K209" s="619"/>
    </row>
    <row r="210" spans="2:11">
      <c r="B210" s="619"/>
      <c r="C210" s="619"/>
      <c r="D210" s="619"/>
      <c r="E210" s="619"/>
      <c r="F210" s="619"/>
      <c r="G210" s="619"/>
      <c r="H210" s="619"/>
      <c r="I210" s="619"/>
      <c r="J210" s="619"/>
      <c r="K210" s="619"/>
    </row>
    <row r="211" spans="2:11">
      <c r="B211" s="619"/>
      <c r="C211" s="619"/>
      <c r="D211" s="619"/>
      <c r="E211" s="619"/>
      <c r="F211" s="619"/>
      <c r="G211" s="619"/>
      <c r="H211" s="619"/>
      <c r="I211" s="619"/>
      <c r="J211" s="619"/>
      <c r="K211" s="619"/>
    </row>
    <row r="212" spans="2:11">
      <c r="B212" s="619"/>
      <c r="C212" s="619"/>
      <c r="D212" s="619"/>
      <c r="E212" s="619"/>
      <c r="F212" s="619"/>
      <c r="G212" s="619"/>
      <c r="H212" s="619"/>
      <c r="I212" s="619"/>
      <c r="J212" s="619"/>
      <c r="K212" s="619"/>
    </row>
    <row r="213" spans="2:11">
      <c r="B213" s="619"/>
      <c r="C213" s="619"/>
      <c r="D213" s="619"/>
      <c r="E213" s="619"/>
      <c r="F213" s="619"/>
      <c r="G213" s="619"/>
      <c r="H213" s="619"/>
      <c r="I213" s="619"/>
      <c r="J213" s="619"/>
      <c r="K213" s="619"/>
    </row>
    <row r="214" spans="2:11">
      <c r="B214" s="619"/>
      <c r="C214" s="619"/>
      <c r="D214" s="619"/>
      <c r="E214" s="619"/>
      <c r="F214" s="619"/>
      <c r="G214" s="619"/>
      <c r="H214" s="619"/>
      <c r="I214" s="619"/>
      <c r="J214" s="619"/>
      <c r="K214" s="619"/>
    </row>
    <row r="215" spans="2:11">
      <c r="B215" s="619"/>
      <c r="C215" s="619"/>
      <c r="D215" s="619"/>
      <c r="E215" s="619"/>
      <c r="F215" s="619"/>
      <c r="G215" s="619"/>
      <c r="H215" s="619"/>
      <c r="I215" s="619"/>
      <c r="J215" s="619"/>
      <c r="K215" s="619"/>
    </row>
    <row r="216" spans="2:11">
      <c r="B216" s="619"/>
      <c r="C216" s="619"/>
      <c r="D216" s="619"/>
      <c r="E216" s="619"/>
      <c r="F216" s="619"/>
      <c r="G216" s="619"/>
      <c r="H216" s="619"/>
      <c r="I216" s="619"/>
      <c r="J216" s="619"/>
      <c r="K216" s="619"/>
    </row>
    <row r="217" spans="2:11">
      <c r="B217" s="619"/>
      <c r="C217" s="619"/>
      <c r="D217" s="619"/>
      <c r="E217" s="619"/>
      <c r="F217" s="619"/>
      <c r="G217" s="619"/>
      <c r="H217" s="619"/>
      <c r="I217" s="619"/>
      <c r="J217" s="619"/>
      <c r="K217" s="619"/>
    </row>
    <row r="218" spans="2:11">
      <c r="B218" s="619"/>
      <c r="C218" s="619"/>
      <c r="D218" s="619"/>
      <c r="E218" s="619"/>
      <c r="F218" s="619"/>
      <c r="G218" s="619"/>
      <c r="H218" s="619"/>
      <c r="I218" s="619"/>
      <c r="J218" s="619"/>
      <c r="K218" s="619"/>
    </row>
    <row r="219" spans="2:11">
      <c r="B219" s="619"/>
      <c r="C219" s="619"/>
      <c r="D219" s="619"/>
      <c r="E219" s="619"/>
      <c r="F219" s="619"/>
      <c r="G219" s="619"/>
      <c r="H219" s="619"/>
      <c r="I219" s="619"/>
      <c r="J219" s="619"/>
      <c r="K219" s="619"/>
    </row>
    <row r="220" spans="2:11">
      <c r="B220" s="619"/>
      <c r="C220" s="619"/>
      <c r="D220" s="619"/>
      <c r="E220" s="619"/>
      <c r="F220" s="619"/>
      <c r="G220" s="619"/>
      <c r="H220" s="619"/>
      <c r="I220" s="619"/>
      <c r="J220" s="619"/>
      <c r="K220" s="619"/>
    </row>
    <row r="221" spans="2:11">
      <c r="B221" s="619"/>
      <c r="C221" s="619"/>
      <c r="D221" s="619"/>
      <c r="E221" s="619"/>
      <c r="F221" s="619"/>
      <c r="G221" s="619"/>
      <c r="H221" s="619"/>
      <c r="I221" s="619"/>
      <c r="J221" s="619"/>
      <c r="K221" s="619"/>
    </row>
    <row r="222" spans="2:11">
      <c r="B222" s="619"/>
      <c r="C222" s="619"/>
      <c r="D222" s="619"/>
      <c r="E222" s="619"/>
      <c r="F222" s="619"/>
      <c r="G222" s="619"/>
      <c r="H222" s="619"/>
      <c r="I222" s="619"/>
      <c r="J222" s="619"/>
      <c r="K222" s="619"/>
    </row>
    <row r="223" spans="2:11">
      <c r="B223" s="619"/>
      <c r="C223" s="619"/>
      <c r="D223" s="619"/>
      <c r="E223" s="619"/>
      <c r="F223" s="619"/>
      <c r="G223" s="619"/>
      <c r="H223" s="619"/>
      <c r="I223" s="619"/>
      <c r="J223" s="619"/>
      <c r="K223" s="619"/>
    </row>
    <row r="224" spans="2:11">
      <c r="B224" s="619"/>
      <c r="C224" s="619"/>
      <c r="D224" s="619"/>
      <c r="E224" s="619"/>
      <c r="F224" s="619"/>
      <c r="G224" s="619"/>
      <c r="H224" s="619"/>
      <c r="I224" s="619"/>
      <c r="J224" s="619"/>
      <c r="K224" s="619"/>
    </row>
    <row r="225" spans="2:11">
      <c r="B225" s="619"/>
      <c r="C225" s="619"/>
      <c r="D225" s="619"/>
      <c r="E225" s="619"/>
      <c r="F225" s="619"/>
      <c r="G225" s="619"/>
      <c r="H225" s="619"/>
      <c r="I225" s="619"/>
      <c r="J225" s="619"/>
      <c r="K225" s="619"/>
    </row>
    <row r="226" spans="2:11">
      <c r="B226" s="619"/>
      <c r="C226" s="619"/>
      <c r="D226" s="619"/>
      <c r="E226" s="619"/>
      <c r="F226" s="619"/>
      <c r="G226" s="619"/>
      <c r="H226" s="619"/>
      <c r="I226" s="619"/>
      <c r="J226" s="619"/>
      <c r="K226" s="619"/>
    </row>
    <row r="227" spans="2:11">
      <c r="B227" s="619"/>
      <c r="C227" s="619"/>
      <c r="D227" s="619"/>
      <c r="E227" s="619"/>
      <c r="F227" s="619"/>
      <c r="G227" s="619"/>
      <c r="H227" s="619"/>
      <c r="I227" s="619"/>
      <c r="J227" s="619"/>
      <c r="K227" s="619"/>
    </row>
    <row r="228" spans="2:11">
      <c r="B228" s="619"/>
      <c r="C228" s="619"/>
      <c r="D228" s="619"/>
      <c r="E228" s="619"/>
      <c r="F228" s="619"/>
      <c r="G228" s="619"/>
      <c r="H228" s="619"/>
      <c r="I228" s="619"/>
      <c r="J228" s="619"/>
      <c r="K228" s="619"/>
    </row>
    <row r="229" spans="2:11">
      <c r="B229" s="619"/>
      <c r="C229" s="619"/>
      <c r="D229" s="619"/>
      <c r="E229" s="619"/>
      <c r="F229" s="619"/>
      <c r="G229" s="619"/>
      <c r="H229" s="619"/>
      <c r="I229" s="619"/>
      <c r="J229" s="619"/>
      <c r="K229" s="619"/>
    </row>
    <row r="230" spans="2:11">
      <c r="B230" s="619"/>
      <c r="C230" s="619"/>
      <c r="D230" s="619"/>
      <c r="E230" s="619"/>
      <c r="F230" s="619"/>
      <c r="G230" s="619"/>
      <c r="H230" s="619"/>
      <c r="I230" s="619"/>
      <c r="J230" s="619"/>
      <c r="K230" s="619"/>
    </row>
    <row r="231" spans="2:11">
      <c r="B231" s="619"/>
      <c r="C231" s="619"/>
      <c r="D231" s="619"/>
      <c r="E231" s="619"/>
      <c r="F231" s="619"/>
      <c r="G231" s="619"/>
      <c r="H231" s="619"/>
      <c r="I231" s="619"/>
      <c r="J231" s="619"/>
      <c r="K231" s="619"/>
    </row>
    <row r="232" spans="2:11">
      <c r="B232" s="619"/>
      <c r="C232" s="619"/>
      <c r="D232" s="619"/>
      <c r="E232" s="619"/>
      <c r="F232" s="619"/>
      <c r="G232" s="619"/>
      <c r="H232" s="619"/>
      <c r="I232" s="619"/>
      <c r="J232" s="619"/>
      <c r="K232" s="619"/>
    </row>
    <row r="233" spans="2:11">
      <c r="B233" s="619"/>
      <c r="C233" s="619"/>
      <c r="D233" s="619"/>
      <c r="E233" s="619"/>
      <c r="F233" s="619"/>
      <c r="G233" s="619"/>
      <c r="H233" s="619"/>
      <c r="I233" s="619"/>
      <c r="J233" s="619"/>
      <c r="K233" s="619"/>
    </row>
    <row r="234" spans="2:11">
      <c r="B234" s="619"/>
      <c r="C234" s="619"/>
      <c r="D234" s="619"/>
      <c r="E234" s="619"/>
      <c r="F234" s="619"/>
      <c r="G234" s="619"/>
      <c r="H234" s="619"/>
      <c r="I234" s="619"/>
      <c r="J234" s="619"/>
      <c r="K234" s="619"/>
    </row>
    <row r="235" spans="2:11">
      <c r="B235" s="619"/>
      <c r="C235" s="619"/>
      <c r="D235" s="619"/>
      <c r="E235" s="619"/>
      <c r="F235" s="619"/>
      <c r="G235" s="619"/>
      <c r="H235" s="619"/>
      <c r="I235" s="619"/>
      <c r="J235" s="619"/>
      <c r="K235" s="619"/>
    </row>
    <row r="236" spans="2:11">
      <c r="B236" s="619"/>
      <c r="C236" s="619"/>
      <c r="D236" s="619"/>
      <c r="E236" s="619"/>
      <c r="F236" s="619"/>
      <c r="G236" s="619"/>
      <c r="H236" s="619"/>
      <c r="I236" s="619"/>
      <c r="J236" s="619"/>
      <c r="K236" s="619"/>
    </row>
    <row r="237" spans="2:11">
      <c r="B237" s="619"/>
      <c r="C237" s="619"/>
      <c r="D237" s="619"/>
      <c r="E237" s="619"/>
      <c r="F237" s="619"/>
      <c r="G237" s="619"/>
      <c r="H237" s="619"/>
      <c r="I237" s="619"/>
      <c r="J237" s="619"/>
      <c r="K237" s="619"/>
    </row>
    <row r="238" spans="2:11">
      <c r="B238" s="619"/>
      <c r="C238" s="619"/>
      <c r="D238" s="619"/>
      <c r="E238" s="619"/>
      <c r="F238" s="619"/>
      <c r="G238" s="619"/>
      <c r="H238" s="619"/>
      <c r="I238" s="619"/>
      <c r="J238" s="619"/>
      <c r="K238" s="619"/>
    </row>
    <row r="239" spans="2:11">
      <c r="B239" s="619"/>
      <c r="C239" s="619"/>
      <c r="D239" s="619"/>
      <c r="E239" s="619"/>
      <c r="F239" s="619"/>
      <c r="G239" s="619"/>
      <c r="H239" s="619"/>
      <c r="I239" s="619"/>
      <c r="J239" s="619"/>
      <c r="K239" s="619"/>
    </row>
    <row r="240" spans="2:11">
      <c r="B240" s="619"/>
      <c r="C240" s="619"/>
      <c r="D240" s="619"/>
      <c r="E240" s="619"/>
      <c r="F240" s="619"/>
      <c r="G240" s="619"/>
      <c r="H240" s="619"/>
      <c r="I240" s="619"/>
      <c r="J240" s="619"/>
      <c r="K240" s="619"/>
    </row>
    <row r="241" spans="2:11">
      <c r="B241" s="619"/>
      <c r="C241" s="619"/>
      <c r="D241" s="619"/>
      <c r="E241" s="619"/>
      <c r="F241" s="619"/>
      <c r="G241" s="619"/>
      <c r="H241" s="619"/>
      <c r="I241" s="619"/>
      <c r="J241" s="619"/>
      <c r="K241" s="619"/>
    </row>
    <row r="242" spans="2:11">
      <c r="B242" s="619"/>
      <c r="C242" s="619"/>
      <c r="D242" s="619"/>
      <c r="E242" s="619"/>
      <c r="F242" s="619"/>
      <c r="G242" s="619"/>
      <c r="H242" s="619"/>
      <c r="I242" s="619"/>
      <c r="J242" s="619"/>
      <c r="K242" s="619"/>
    </row>
    <row r="243" spans="2:11">
      <c r="B243" s="619"/>
      <c r="C243" s="619"/>
      <c r="D243" s="619"/>
      <c r="E243" s="619"/>
      <c r="F243" s="619"/>
      <c r="G243" s="619"/>
      <c r="H243" s="619"/>
      <c r="I243" s="619"/>
      <c r="J243" s="619"/>
      <c r="K243" s="619"/>
    </row>
    <row r="244" spans="2:11">
      <c r="B244" s="619"/>
      <c r="C244" s="619"/>
      <c r="D244" s="619"/>
      <c r="E244" s="619"/>
      <c r="F244" s="619"/>
      <c r="G244" s="619"/>
      <c r="H244" s="619"/>
      <c r="I244" s="619"/>
      <c r="J244" s="619"/>
      <c r="K244" s="619"/>
    </row>
    <row r="245" spans="2:11">
      <c r="B245" s="619"/>
      <c r="C245" s="619"/>
      <c r="D245" s="619"/>
      <c r="E245" s="619"/>
      <c r="F245" s="619"/>
      <c r="G245" s="619"/>
      <c r="H245" s="619"/>
      <c r="I245" s="619"/>
      <c r="J245" s="619"/>
      <c r="K245" s="619"/>
    </row>
    <row r="246" spans="2:11">
      <c r="B246" s="619"/>
      <c r="C246" s="619"/>
      <c r="D246" s="619"/>
      <c r="E246" s="619"/>
      <c r="F246" s="619"/>
      <c r="G246" s="619"/>
      <c r="H246" s="619"/>
      <c r="I246" s="619"/>
      <c r="J246" s="619"/>
      <c r="K246" s="619"/>
    </row>
    <row r="247" spans="2:11">
      <c r="B247" s="619"/>
      <c r="C247" s="619"/>
      <c r="D247" s="619"/>
      <c r="E247" s="619"/>
      <c r="F247" s="619"/>
      <c r="G247" s="619"/>
      <c r="H247" s="619"/>
      <c r="I247" s="619"/>
      <c r="J247" s="619"/>
      <c r="K247" s="619"/>
    </row>
    <row r="248" spans="2:11">
      <c r="B248" s="619"/>
      <c r="C248" s="619"/>
      <c r="D248" s="619"/>
      <c r="E248" s="619"/>
      <c r="F248" s="619"/>
      <c r="G248" s="619"/>
      <c r="H248" s="619"/>
      <c r="I248" s="619"/>
      <c r="J248" s="619"/>
      <c r="K248" s="619"/>
    </row>
    <row r="249" spans="2:11">
      <c r="B249" s="619"/>
      <c r="C249" s="619"/>
      <c r="D249" s="619"/>
      <c r="E249" s="619"/>
      <c r="F249" s="619"/>
      <c r="G249" s="619"/>
      <c r="H249" s="619"/>
      <c r="I249" s="619"/>
      <c r="J249" s="619"/>
      <c r="K249" s="619"/>
    </row>
    <row r="250" spans="2:11">
      <c r="B250" s="619"/>
      <c r="C250" s="619"/>
      <c r="D250" s="619"/>
      <c r="E250" s="619"/>
      <c r="F250" s="619"/>
      <c r="G250" s="619"/>
      <c r="H250" s="619"/>
      <c r="I250" s="619"/>
      <c r="J250" s="619"/>
      <c r="K250" s="619"/>
    </row>
    <row r="251" spans="2:11">
      <c r="B251" s="619"/>
      <c r="C251" s="619"/>
      <c r="D251" s="619"/>
      <c r="E251" s="619"/>
      <c r="F251" s="619"/>
      <c r="G251" s="619"/>
      <c r="H251" s="619"/>
      <c r="I251" s="619"/>
      <c r="J251" s="619"/>
      <c r="K251" s="619"/>
    </row>
    <row r="252" spans="2:11">
      <c r="B252" s="619"/>
      <c r="C252" s="619"/>
      <c r="D252" s="619"/>
      <c r="E252" s="619"/>
      <c r="F252" s="619"/>
      <c r="G252" s="619"/>
      <c r="H252" s="619"/>
      <c r="I252" s="619"/>
      <c r="J252" s="619"/>
      <c r="K252" s="619"/>
    </row>
    <row r="253" spans="2:11">
      <c r="B253" s="619"/>
      <c r="C253" s="619"/>
      <c r="D253" s="619"/>
      <c r="E253" s="619"/>
      <c r="F253" s="619"/>
      <c r="G253" s="619"/>
      <c r="H253" s="619"/>
      <c r="I253" s="619"/>
      <c r="J253" s="619"/>
      <c r="K253" s="619"/>
    </row>
    <row r="254" spans="2:11">
      <c r="B254" s="619"/>
      <c r="C254" s="619"/>
      <c r="D254" s="619"/>
      <c r="E254" s="619"/>
      <c r="F254" s="619"/>
      <c r="G254" s="619"/>
      <c r="H254" s="619"/>
      <c r="I254" s="619"/>
      <c r="J254" s="619"/>
      <c r="K254" s="619"/>
    </row>
    <row r="255" spans="2:11">
      <c r="B255" s="619"/>
      <c r="C255" s="619"/>
      <c r="D255" s="619"/>
      <c r="E255" s="619"/>
      <c r="F255" s="619"/>
      <c r="G255" s="619"/>
      <c r="H255" s="619"/>
      <c r="I255" s="619"/>
      <c r="J255" s="619"/>
      <c r="K255" s="619"/>
    </row>
    <row r="256" spans="2:11">
      <c r="B256" s="619"/>
      <c r="C256" s="619"/>
      <c r="D256" s="619"/>
      <c r="E256" s="619"/>
      <c r="F256" s="619"/>
      <c r="G256" s="619"/>
      <c r="H256" s="619"/>
      <c r="I256" s="619"/>
      <c r="J256" s="619"/>
      <c r="K256" s="619"/>
    </row>
    <row r="257" spans="2:11">
      <c r="B257" s="619"/>
      <c r="C257" s="619"/>
      <c r="D257" s="619"/>
      <c r="E257" s="619"/>
      <c r="F257" s="619"/>
      <c r="G257" s="619"/>
      <c r="H257" s="619"/>
      <c r="I257" s="619"/>
      <c r="J257" s="619"/>
      <c r="K257" s="619"/>
    </row>
    <row r="258" spans="2:11">
      <c r="B258" s="619"/>
      <c r="C258" s="619"/>
      <c r="D258" s="619"/>
      <c r="E258" s="619"/>
      <c r="F258" s="619"/>
      <c r="G258" s="619"/>
      <c r="H258" s="619"/>
      <c r="I258" s="619"/>
      <c r="J258" s="619"/>
      <c r="K258" s="619"/>
    </row>
    <row r="259" spans="2:11">
      <c r="B259" s="619"/>
      <c r="C259" s="619"/>
      <c r="D259" s="619"/>
      <c r="E259" s="619"/>
      <c r="F259" s="619"/>
      <c r="G259" s="619"/>
      <c r="H259" s="619"/>
      <c r="I259" s="619"/>
      <c r="J259" s="619"/>
      <c r="K259" s="619"/>
    </row>
    <row r="260" spans="2:11">
      <c r="B260" s="619"/>
      <c r="C260" s="619"/>
      <c r="D260" s="619"/>
      <c r="E260" s="619"/>
      <c r="F260" s="619"/>
      <c r="G260" s="619"/>
      <c r="H260" s="619"/>
      <c r="I260" s="619"/>
      <c r="J260" s="619"/>
      <c r="K260" s="619"/>
    </row>
    <row r="261" spans="2:11">
      <c r="B261" s="619"/>
      <c r="C261" s="619"/>
      <c r="D261" s="619"/>
      <c r="E261" s="619"/>
      <c r="F261" s="619"/>
      <c r="G261" s="619"/>
      <c r="H261" s="619"/>
      <c r="I261" s="619"/>
      <c r="J261" s="619"/>
      <c r="K261" s="619"/>
    </row>
    <row r="262" spans="2:11">
      <c r="B262" s="619"/>
      <c r="C262" s="619"/>
      <c r="D262" s="619"/>
      <c r="E262" s="619"/>
      <c r="F262" s="619"/>
      <c r="G262" s="619"/>
      <c r="H262" s="619"/>
      <c r="I262" s="619"/>
      <c r="J262" s="619"/>
      <c r="K262" s="619"/>
    </row>
    <row r="263" spans="2:11">
      <c r="B263" s="619"/>
      <c r="C263" s="619"/>
      <c r="D263" s="619"/>
      <c r="E263" s="619"/>
      <c r="F263" s="619"/>
      <c r="G263" s="619"/>
      <c r="H263" s="619"/>
      <c r="I263" s="619"/>
      <c r="J263" s="619"/>
      <c r="K263" s="619"/>
    </row>
    <row r="264" spans="2:11">
      <c r="B264" s="619"/>
      <c r="C264" s="619"/>
      <c r="D264" s="619"/>
      <c r="E264" s="619"/>
      <c r="F264" s="619"/>
      <c r="G264" s="619"/>
      <c r="H264" s="619"/>
      <c r="I264" s="619"/>
      <c r="J264" s="619"/>
      <c r="K264" s="619"/>
    </row>
    <row r="265" spans="2:11">
      <c r="B265" s="619"/>
      <c r="C265" s="619"/>
      <c r="D265" s="619"/>
      <c r="E265" s="619"/>
      <c r="F265" s="619"/>
      <c r="G265" s="619"/>
      <c r="H265" s="619"/>
      <c r="I265" s="619"/>
      <c r="J265" s="619"/>
      <c r="K265" s="619"/>
    </row>
    <row r="266" spans="2:11">
      <c r="B266" s="619"/>
      <c r="C266" s="619"/>
      <c r="D266" s="619"/>
      <c r="E266" s="619"/>
      <c r="F266" s="619"/>
      <c r="G266" s="619"/>
      <c r="H266" s="619"/>
      <c r="I266" s="619"/>
      <c r="J266" s="619"/>
      <c r="K266" s="619"/>
    </row>
    <row r="267" spans="2:11">
      <c r="B267" s="619"/>
      <c r="C267" s="619"/>
      <c r="D267" s="619"/>
      <c r="E267" s="619"/>
      <c r="F267" s="619"/>
      <c r="G267" s="619"/>
      <c r="H267" s="619"/>
      <c r="I267" s="619"/>
      <c r="J267" s="619"/>
      <c r="K267" s="619"/>
    </row>
    <row r="268" spans="2:11">
      <c r="B268" s="619"/>
      <c r="C268" s="619"/>
      <c r="D268" s="619"/>
      <c r="E268" s="619"/>
      <c r="F268" s="619"/>
      <c r="G268" s="619"/>
      <c r="H268" s="619"/>
      <c r="I268" s="619"/>
      <c r="J268" s="619"/>
      <c r="K268" s="619"/>
    </row>
    <row r="269" spans="2:11">
      <c r="B269" s="619"/>
      <c r="C269" s="619"/>
      <c r="D269" s="619"/>
      <c r="E269" s="619"/>
      <c r="F269" s="619"/>
      <c r="G269" s="619"/>
      <c r="H269" s="619"/>
      <c r="I269" s="619"/>
      <c r="J269" s="619"/>
      <c r="K269" s="619"/>
    </row>
    <row r="270" spans="2:11">
      <c r="B270" s="619"/>
      <c r="C270" s="619"/>
      <c r="D270" s="619"/>
      <c r="E270" s="619"/>
      <c r="F270" s="619"/>
      <c r="G270" s="619"/>
      <c r="H270" s="619"/>
      <c r="I270" s="619"/>
      <c r="J270" s="619"/>
      <c r="K270" s="619"/>
    </row>
    <row r="271" spans="2:11">
      <c r="B271" s="619"/>
      <c r="C271" s="619"/>
      <c r="D271" s="619"/>
      <c r="E271" s="619"/>
      <c r="F271" s="619"/>
      <c r="G271" s="619"/>
      <c r="H271" s="619"/>
      <c r="I271" s="619"/>
      <c r="J271" s="619"/>
      <c r="K271" s="619"/>
    </row>
    <row r="272" spans="2:11">
      <c r="B272" s="619"/>
      <c r="C272" s="619"/>
      <c r="D272" s="619"/>
      <c r="E272" s="619"/>
      <c r="F272" s="619"/>
      <c r="G272" s="619"/>
      <c r="H272" s="619"/>
      <c r="I272" s="619"/>
      <c r="J272" s="619"/>
      <c r="K272" s="619"/>
    </row>
    <row r="273" spans="2:11">
      <c r="B273" s="619"/>
      <c r="C273" s="619"/>
      <c r="D273" s="619"/>
      <c r="E273" s="619"/>
      <c r="F273" s="619"/>
      <c r="G273" s="619"/>
      <c r="H273" s="619"/>
      <c r="I273" s="619"/>
      <c r="J273" s="619"/>
      <c r="K273" s="619"/>
    </row>
    <row r="274" spans="2:11">
      <c r="B274" s="619"/>
      <c r="C274" s="619"/>
      <c r="D274" s="619"/>
      <c r="E274" s="619"/>
      <c r="F274" s="619"/>
      <c r="G274" s="619"/>
      <c r="H274" s="619"/>
      <c r="I274" s="619"/>
      <c r="J274" s="619"/>
      <c r="K274" s="619"/>
    </row>
    <row r="275" spans="2:11">
      <c r="B275" s="619"/>
      <c r="C275" s="619"/>
      <c r="D275" s="619"/>
      <c r="E275" s="619"/>
      <c r="F275" s="619"/>
      <c r="G275" s="619"/>
      <c r="H275" s="619"/>
      <c r="I275" s="619"/>
      <c r="J275" s="619"/>
      <c r="K275" s="619"/>
    </row>
    <row r="276" spans="2:11">
      <c r="B276" s="619"/>
      <c r="C276" s="619"/>
      <c r="D276" s="619"/>
      <c r="E276" s="619"/>
      <c r="F276" s="619"/>
      <c r="G276" s="619"/>
      <c r="H276" s="619"/>
      <c r="I276" s="619"/>
      <c r="J276" s="619"/>
      <c r="K276" s="619"/>
    </row>
    <row r="277" spans="2:11">
      <c r="B277" s="619"/>
      <c r="C277" s="619"/>
      <c r="D277" s="619"/>
      <c r="E277" s="619"/>
      <c r="F277" s="619"/>
      <c r="G277" s="619"/>
      <c r="H277" s="619"/>
      <c r="I277" s="619"/>
      <c r="J277" s="619"/>
      <c r="K277" s="619"/>
    </row>
    <row r="278" spans="2:11">
      <c r="B278" s="619"/>
      <c r="C278" s="619"/>
      <c r="D278" s="619"/>
      <c r="E278" s="619"/>
      <c r="F278" s="619"/>
      <c r="G278" s="619"/>
      <c r="H278" s="619"/>
      <c r="I278" s="619"/>
      <c r="J278" s="619"/>
      <c r="K278" s="619"/>
    </row>
    <row r="279" spans="2:11">
      <c r="B279" s="619"/>
      <c r="C279" s="619"/>
      <c r="D279" s="619"/>
      <c r="E279" s="619"/>
      <c r="F279" s="619"/>
      <c r="G279" s="619"/>
      <c r="H279" s="619"/>
      <c r="I279" s="619"/>
      <c r="J279" s="619"/>
      <c r="K279" s="619"/>
    </row>
    <row r="280" spans="2:11">
      <c r="B280" s="619"/>
      <c r="C280" s="619"/>
      <c r="D280" s="619"/>
      <c r="E280" s="619"/>
      <c r="F280" s="619"/>
      <c r="G280" s="619"/>
      <c r="H280" s="619"/>
      <c r="I280" s="619"/>
      <c r="J280" s="619"/>
      <c r="K280" s="619"/>
    </row>
    <row r="281" spans="2:11">
      <c r="B281" s="619"/>
      <c r="C281" s="619"/>
      <c r="D281" s="619"/>
      <c r="E281" s="619"/>
      <c r="F281" s="619"/>
      <c r="G281" s="619"/>
      <c r="H281" s="619"/>
      <c r="I281" s="619"/>
      <c r="J281" s="619"/>
      <c r="K281" s="619"/>
    </row>
    <row r="282" spans="2:11">
      <c r="B282" s="619"/>
      <c r="C282" s="619"/>
      <c r="D282" s="619"/>
      <c r="E282" s="619"/>
      <c r="F282" s="619"/>
      <c r="G282" s="619"/>
      <c r="H282" s="619"/>
      <c r="I282" s="619"/>
      <c r="J282" s="619"/>
      <c r="K282" s="619"/>
    </row>
    <row r="283" spans="2:11">
      <c r="B283" s="619"/>
      <c r="C283" s="619"/>
      <c r="D283" s="619"/>
      <c r="E283" s="619"/>
      <c r="F283" s="619"/>
      <c r="G283" s="619"/>
      <c r="H283" s="619"/>
      <c r="I283" s="619"/>
      <c r="J283" s="619"/>
      <c r="K283" s="619"/>
    </row>
    <row r="284" spans="2:11">
      <c r="B284" s="619"/>
      <c r="C284" s="619"/>
      <c r="D284" s="619"/>
      <c r="E284" s="619"/>
      <c r="F284" s="619"/>
      <c r="G284" s="619"/>
      <c r="H284" s="619"/>
      <c r="I284" s="619"/>
      <c r="J284" s="619"/>
      <c r="K284" s="619"/>
    </row>
    <row r="285" spans="2:11">
      <c r="B285" s="619"/>
      <c r="C285" s="619"/>
      <c r="D285" s="619"/>
      <c r="E285" s="619"/>
      <c r="F285" s="619"/>
      <c r="G285" s="619"/>
      <c r="H285" s="619"/>
      <c r="I285" s="619"/>
      <c r="J285" s="619"/>
      <c r="K285" s="619"/>
    </row>
    <row r="286" spans="2:11">
      <c r="B286" s="619"/>
      <c r="C286" s="619"/>
      <c r="D286" s="619"/>
      <c r="E286" s="619"/>
      <c r="F286" s="619"/>
      <c r="G286" s="619"/>
      <c r="H286" s="619"/>
      <c r="I286" s="619"/>
      <c r="J286" s="619"/>
      <c r="K286" s="619"/>
    </row>
    <row r="287" spans="2:11">
      <c r="B287" s="619"/>
      <c r="C287" s="619"/>
      <c r="D287" s="619"/>
      <c r="E287" s="619"/>
      <c r="F287" s="619"/>
      <c r="G287" s="619"/>
      <c r="H287" s="619"/>
      <c r="I287" s="619"/>
      <c r="J287" s="619"/>
      <c r="K287" s="619"/>
    </row>
    <row r="288" spans="2:11">
      <c r="B288" s="619"/>
      <c r="C288" s="619"/>
      <c r="D288" s="619"/>
      <c r="E288" s="619"/>
      <c r="F288" s="619"/>
      <c r="G288" s="619"/>
      <c r="H288" s="619"/>
      <c r="I288" s="619"/>
      <c r="J288" s="619"/>
      <c r="K288" s="619"/>
    </row>
    <row r="289" spans="2:11">
      <c r="B289" s="619"/>
      <c r="C289" s="619"/>
      <c r="D289" s="619"/>
      <c r="E289" s="619"/>
      <c r="F289" s="619"/>
      <c r="G289" s="619"/>
      <c r="H289" s="619"/>
      <c r="I289" s="619"/>
      <c r="J289" s="619"/>
      <c r="K289" s="619"/>
    </row>
    <row r="290" spans="2:11">
      <c r="B290" s="619"/>
      <c r="C290" s="619"/>
      <c r="D290" s="619"/>
      <c r="E290" s="619"/>
      <c r="F290" s="619"/>
      <c r="G290" s="619"/>
      <c r="H290" s="619"/>
      <c r="I290" s="619"/>
      <c r="J290" s="619"/>
      <c r="K290" s="619"/>
    </row>
    <row r="291" spans="2:11">
      <c r="B291" s="619"/>
      <c r="C291" s="619"/>
      <c r="D291" s="619"/>
      <c r="E291" s="619"/>
      <c r="F291" s="619"/>
      <c r="G291" s="619"/>
      <c r="H291" s="619"/>
      <c r="I291" s="619"/>
      <c r="J291" s="619"/>
      <c r="K291" s="619"/>
    </row>
    <row r="292" spans="2:11">
      <c r="B292" s="619"/>
      <c r="C292" s="619"/>
      <c r="D292" s="619"/>
      <c r="E292" s="619"/>
      <c r="F292" s="619"/>
      <c r="G292" s="619"/>
      <c r="H292" s="619"/>
      <c r="I292" s="619"/>
      <c r="J292" s="619"/>
      <c r="K292" s="619"/>
    </row>
    <row r="293" spans="2:11">
      <c r="B293" s="619"/>
      <c r="C293" s="619"/>
      <c r="D293" s="619"/>
      <c r="E293" s="619"/>
      <c r="F293" s="619"/>
      <c r="G293" s="619"/>
      <c r="H293" s="619"/>
      <c r="I293" s="619"/>
      <c r="J293" s="619"/>
      <c r="K293" s="619"/>
    </row>
    <row r="294" spans="2:11">
      <c r="B294" s="619"/>
      <c r="C294" s="619"/>
      <c r="D294" s="619"/>
      <c r="E294" s="619"/>
      <c r="F294" s="619"/>
      <c r="G294" s="619"/>
      <c r="H294" s="619"/>
      <c r="I294" s="619"/>
      <c r="J294" s="619"/>
      <c r="K294" s="619"/>
    </row>
  </sheetData>
  <mergeCells count="21">
    <mergeCell ref="M16:M18"/>
    <mergeCell ref="M19:M22"/>
    <mergeCell ref="B20:B25"/>
    <mergeCell ref="M23:N23"/>
    <mergeCell ref="M24:M26"/>
    <mergeCell ref="O2:P2"/>
    <mergeCell ref="Q2:R2"/>
    <mergeCell ref="S2:T2"/>
    <mergeCell ref="U2:V2"/>
    <mergeCell ref="B4:C4"/>
    <mergeCell ref="M4:M7"/>
    <mergeCell ref="B6:B12"/>
    <mergeCell ref="M8:M10"/>
    <mergeCell ref="M11:M15"/>
    <mergeCell ref="B14:B19"/>
    <mergeCell ref="B2:C3"/>
    <mergeCell ref="D2:E2"/>
    <mergeCell ref="F2:G2"/>
    <mergeCell ref="H2:I2"/>
    <mergeCell ref="J2:K2"/>
    <mergeCell ref="M2:N3"/>
  </mergeCells>
  <phoneticPr fontId="1"/>
  <printOptions horizontalCentered="1"/>
  <pageMargins left="0.39370078740157483" right="0.39370078740157483" top="0.39370078740157483" bottom="0.39370078740157483" header="0.51181102362204722" footer="0.51181102362204722"/>
  <pageSetup paperSize="8" orientation="landscape" r:id="rId1"/>
  <headerFooter alignWithMargins="0"/>
</worksheet>
</file>

<file path=xl/worksheets/sheet18.xml><?xml version="1.0" encoding="utf-8"?>
<worksheet xmlns="http://schemas.openxmlformats.org/spreadsheetml/2006/main" xmlns:r="http://schemas.openxmlformats.org/officeDocument/2006/relationships">
  <sheetPr>
    <tabColor rgb="FF92D050"/>
  </sheetPr>
  <dimension ref="B1:AQ52"/>
  <sheetViews>
    <sheetView zoomScaleNormal="100" workbookViewId="0">
      <pane xSplit="4" ySplit="4" topLeftCell="E5" activePane="bottomRight" state="frozen"/>
      <selection activeCell="R10" sqref="R10"/>
      <selection pane="topRight" activeCell="R10" sqref="R10"/>
      <selection pane="bottomLeft" activeCell="R10" sqref="R10"/>
      <selection pane="bottomRight" activeCell="R10" sqref="R10"/>
    </sheetView>
  </sheetViews>
  <sheetFormatPr defaultRowHeight="13.5"/>
  <cols>
    <col min="1" max="1" width="1.875" style="719" customWidth="1"/>
    <col min="2" max="2" width="4.125" style="719" customWidth="1"/>
    <col min="3" max="3" width="16.75" style="719" bestFit="1" customWidth="1"/>
    <col min="4" max="4" width="6.125" style="719" customWidth="1"/>
    <col min="5" max="14" width="4.125" style="719" customWidth="1"/>
    <col min="15" max="15" width="5.875" style="719" bestFit="1" customWidth="1"/>
    <col min="16" max="19" width="4.125" style="719" customWidth="1"/>
    <col min="20" max="20" width="17.625" style="665" customWidth="1"/>
    <col min="21" max="21" width="6.375" style="719" bestFit="1" customWidth="1"/>
    <col min="22" max="26" width="4.125" style="719" customWidth="1"/>
    <col min="27" max="27" width="5.875" style="719" bestFit="1" customWidth="1"/>
    <col min="28" max="30" width="4.125" style="719" customWidth="1"/>
    <col min="31" max="32" width="6.5" style="719" bestFit="1" customWidth="1"/>
    <col min="33" max="33" width="5.875" style="719" bestFit="1" customWidth="1"/>
    <col min="34" max="40" width="4.125" style="719" customWidth="1"/>
    <col min="41" max="41" width="2.375" style="719" customWidth="1"/>
    <col min="42" max="42" width="1.625" style="719" customWidth="1"/>
    <col min="43" max="52" width="4.625" style="719" customWidth="1"/>
    <col min="53" max="53" width="4.125" style="719" customWidth="1"/>
    <col min="54" max="256" width="9" style="719"/>
    <col min="257" max="257" width="1.875" style="719" customWidth="1"/>
    <col min="258" max="258" width="4.125" style="719" customWidth="1"/>
    <col min="259" max="259" width="16.75" style="719" bestFit="1" customWidth="1"/>
    <col min="260" max="260" width="6.125" style="719" customWidth="1"/>
    <col min="261" max="270" width="4.125" style="719" customWidth="1"/>
    <col min="271" max="271" width="5.875" style="719" bestFit="1" customWidth="1"/>
    <col min="272" max="275" width="4.125" style="719" customWidth="1"/>
    <col min="276" max="276" width="17.625" style="719" customWidth="1"/>
    <col min="277" max="277" width="6.375" style="719" bestFit="1" customWidth="1"/>
    <col min="278" max="282" width="4.125" style="719" customWidth="1"/>
    <col min="283" max="283" width="5.875" style="719" bestFit="1" customWidth="1"/>
    <col min="284" max="286" width="4.125" style="719" customWidth="1"/>
    <col min="287" max="288" width="6.5" style="719" bestFit="1" customWidth="1"/>
    <col min="289" max="289" width="5.875" style="719" bestFit="1" customWidth="1"/>
    <col min="290" max="296" width="4.125" style="719" customWidth="1"/>
    <col min="297" max="297" width="2.375" style="719" customWidth="1"/>
    <col min="298" max="298" width="1.625" style="719" customWidth="1"/>
    <col min="299" max="308" width="4.625" style="719" customWidth="1"/>
    <col min="309" max="309" width="4.125" style="719" customWidth="1"/>
    <col min="310" max="512" width="9" style="719"/>
    <col min="513" max="513" width="1.875" style="719" customWidth="1"/>
    <col min="514" max="514" width="4.125" style="719" customWidth="1"/>
    <col min="515" max="515" width="16.75" style="719" bestFit="1" customWidth="1"/>
    <col min="516" max="516" width="6.125" style="719" customWidth="1"/>
    <col min="517" max="526" width="4.125" style="719" customWidth="1"/>
    <col min="527" max="527" width="5.875" style="719" bestFit="1" customWidth="1"/>
    <col min="528" max="531" width="4.125" style="719" customWidth="1"/>
    <col min="532" max="532" width="17.625" style="719" customWidth="1"/>
    <col min="533" max="533" width="6.375" style="719" bestFit="1" customWidth="1"/>
    <col min="534" max="538" width="4.125" style="719" customWidth="1"/>
    <col min="539" max="539" width="5.875" style="719" bestFit="1" customWidth="1"/>
    <col min="540" max="542" width="4.125" style="719" customWidth="1"/>
    <col min="543" max="544" width="6.5" style="719" bestFit="1" customWidth="1"/>
    <col min="545" max="545" width="5.875" style="719" bestFit="1" customWidth="1"/>
    <col min="546" max="552" width="4.125" style="719" customWidth="1"/>
    <col min="553" max="553" width="2.375" style="719" customWidth="1"/>
    <col min="554" max="554" width="1.625" style="719" customWidth="1"/>
    <col min="555" max="564" width="4.625" style="719" customWidth="1"/>
    <col min="565" max="565" width="4.125" style="719" customWidth="1"/>
    <col min="566" max="768" width="9" style="719"/>
    <col min="769" max="769" width="1.875" style="719" customWidth="1"/>
    <col min="770" max="770" width="4.125" style="719" customWidth="1"/>
    <col min="771" max="771" width="16.75" style="719" bestFit="1" customWidth="1"/>
    <col min="772" max="772" width="6.125" style="719" customWidth="1"/>
    <col min="773" max="782" width="4.125" style="719" customWidth="1"/>
    <col min="783" max="783" width="5.875" style="719" bestFit="1" customWidth="1"/>
    <col min="784" max="787" width="4.125" style="719" customWidth="1"/>
    <col min="788" max="788" width="17.625" style="719" customWidth="1"/>
    <col min="789" max="789" width="6.375" style="719" bestFit="1" customWidth="1"/>
    <col min="790" max="794" width="4.125" style="719" customWidth="1"/>
    <col min="795" max="795" width="5.875" style="719" bestFit="1" customWidth="1"/>
    <col min="796" max="798" width="4.125" style="719" customWidth="1"/>
    <col min="799" max="800" width="6.5" style="719" bestFit="1" customWidth="1"/>
    <col min="801" max="801" width="5.875" style="719" bestFit="1" customWidth="1"/>
    <col min="802" max="808" width="4.125" style="719" customWidth="1"/>
    <col min="809" max="809" width="2.375" style="719" customWidth="1"/>
    <col min="810" max="810" width="1.625" style="719" customWidth="1"/>
    <col min="811" max="820" width="4.625" style="719" customWidth="1"/>
    <col min="821" max="821" width="4.125" style="719" customWidth="1"/>
    <col min="822" max="1024" width="9" style="719"/>
    <col min="1025" max="1025" width="1.875" style="719" customWidth="1"/>
    <col min="1026" max="1026" width="4.125" style="719" customWidth="1"/>
    <col min="1027" max="1027" width="16.75" style="719" bestFit="1" customWidth="1"/>
    <col min="1028" max="1028" width="6.125" style="719" customWidth="1"/>
    <col min="1029" max="1038" width="4.125" style="719" customWidth="1"/>
    <col min="1039" max="1039" width="5.875" style="719" bestFit="1" customWidth="1"/>
    <col min="1040" max="1043" width="4.125" style="719" customWidth="1"/>
    <col min="1044" max="1044" width="17.625" style="719" customWidth="1"/>
    <col min="1045" max="1045" width="6.375" style="719" bestFit="1" customWidth="1"/>
    <col min="1046" max="1050" width="4.125" style="719" customWidth="1"/>
    <col min="1051" max="1051" width="5.875" style="719" bestFit="1" customWidth="1"/>
    <col min="1052" max="1054" width="4.125" style="719" customWidth="1"/>
    <col min="1055" max="1056" width="6.5" style="719" bestFit="1" customWidth="1"/>
    <col min="1057" max="1057" width="5.875" style="719" bestFit="1" customWidth="1"/>
    <col min="1058" max="1064" width="4.125" style="719" customWidth="1"/>
    <col min="1065" max="1065" width="2.375" style="719" customWidth="1"/>
    <col min="1066" max="1066" width="1.625" style="719" customWidth="1"/>
    <col min="1067" max="1076" width="4.625" style="719" customWidth="1"/>
    <col min="1077" max="1077" width="4.125" style="719" customWidth="1"/>
    <col min="1078" max="1280" width="9" style="719"/>
    <col min="1281" max="1281" width="1.875" style="719" customWidth="1"/>
    <col min="1282" max="1282" width="4.125" style="719" customWidth="1"/>
    <col min="1283" max="1283" width="16.75" style="719" bestFit="1" customWidth="1"/>
    <col min="1284" max="1284" width="6.125" style="719" customWidth="1"/>
    <col min="1285" max="1294" width="4.125" style="719" customWidth="1"/>
    <col min="1295" max="1295" width="5.875" style="719" bestFit="1" customWidth="1"/>
    <col min="1296" max="1299" width="4.125" style="719" customWidth="1"/>
    <col min="1300" max="1300" width="17.625" style="719" customWidth="1"/>
    <col min="1301" max="1301" width="6.375" style="719" bestFit="1" customWidth="1"/>
    <col min="1302" max="1306" width="4.125" style="719" customWidth="1"/>
    <col min="1307" max="1307" width="5.875" style="719" bestFit="1" customWidth="1"/>
    <col min="1308" max="1310" width="4.125" style="719" customWidth="1"/>
    <col min="1311" max="1312" width="6.5" style="719" bestFit="1" customWidth="1"/>
    <col min="1313" max="1313" width="5.875" style="719" bestFit="1" customWidth="1"/>
    <col min="1314" max="1320" width="4.125" style="719" customWidth="1"/>
    <col min="1321" max="1321" width="2.375" style="719" customWidth="1"/>
    <col min="1322" max="1322" width="1.625" style="719" customWidth="1"/>
    <col min="1323" max="1332" width="4.625" style="719" customWidth="1"/>
    <col min="1333" max="1333" width="4.125" style="719" customWidth="1"/>
    <col min="1334" max="1536" width="9" style="719"/>
    <col min="1537" max="1537" width="1.875" style="719" customWidth="1"/>
    <col min="1538" max="1538" width="4.125" style="719" customWidth="1"/>
    <col min="1539" max="1539" width="16.75" style="719" bestFit="1" customWidth="1"/>
    <col min="1540" max="1540" width="6.125" style="719" customWidth="1"/>
    <col min="1541" max="1550" width="4.125" style="719" customWidth="1"/>
    <col min="1551" max="1551" width="5.875" style="719" bestFit="1" customWidth="1"/>
    <col min="1552" max="1555" width="4.125" style="719" customWidth="1"/>
    <col min="1556" max="1556" width="17.625" style="719" customWidth="1"/>
    <col min="1557" max="1557" width="6.375" style="719" bestFit="1" customWidth="1"/>
    <col min="1558" max="1562" width="4.125" style="719" customWidth="1"/>
    <col min="1563" max="1563" width="5.875" style="719" bestFit="1" customWidth="1"/>
    <col min="1564" max="1566" width="4.125" style="719" customWidth="1"/>
    <col min="1567" max="1568" width="6.5" style="719" bestFit="1" customWidth="1"/>
    <col min="1569" max="1569" width="5.875" style="719" bestFit="1" customWidth="1"/>
    <col min="1570" max="1576" width="4.125" style="719" customWidth="1"/>
    <col min="1577" max="1577" width="2.375" style="719" customWidth="1"/>
    <col min="1578" max="1578" width="1.625" style="719" customWidth="1"/>
    <col min="1579" max="1588" width="4.625" style="719" customWidth="1"/>
    <col min="1589" max="1589" width="4.125" style="719" customWidth="1"/>
    <col min="1590" max="1792" width="9" style="719"/>
    <col min="1793" max="1793" width="1.875" style="719" customWidth="1"/>
    <col min="1794" max="1794" width="4.125" style="719" customWidth="1"/>
    <col min="1795" max="1795" width="16.75" style="719" bestFit="1" customWidth="1"/>
    <col min="1796" max="1796" width="6.125" style="719" customWidth="1"/>
    <col min="1797" max="1806" width="4.125" style="719" customWidth="1"/>
    <col min="1807" max="1807" width="5.875" style="719" bestFit="1" customWidth="1"/>
    <col min="1808" max="1811" width="4.125" style="719" customWidth="1"/>
    <col min="1812" max="1812" width="17.625" style="719" customWidth="1"/>
    <col min="1813" max="1813" width="6.375" style="719" bestFit="1" customWidth="1"/>
    <col min="1814" max="1818" width="4.125" style="719" customWidth="1"/>
    <col min="1819" max="1819" width="5.875" style="719" bestFit="1" customWidth="1"/>
    <col min="1820" max="1822" width="4.125" style="719" customWidth="1"/>
    <col min="1823" max="1824" width="6.5" style="719" bestFit="1" customWidth="1"/>
    <col min="1825" max="1825" width="5.875" style="719" bestFit="1" customWidth="1"/>
    <col min="1826" max="1832" width="4.125" style="719" customWidth="1"/>
    <col min="1833" max="1833" width="2.375" style="719" customWidth="1"/>
    <col min="1834" max="1834" width="1.625" style="719" customWidth="1"/>
    <col min="1835" max="1844" width="4.625" style="719" customWidth="1"/>
    <col min="1845" max="1845" width="4.125" style="719" customWidth="1"/>
    <col min="1846" max="2048" width="9" style="719"/>
    <col min="2049" max="2049" width="1.875" style="719" customWidth="1"/>
    <col min="2050" max="2050" width="4.125" style="719" customWidth="1"/>
    <col min="2051" max="2051" width="16.75" style="719" bestFit="1" customWidth="1"/>
    <col min="2052" max="2052" width="6.125" style="719" customWidth="1"/>
    <col min="2053" max="2062" width="4.125" style="719" customWidth="1"/>
    <col min="2063" max="2063" width="5.875" style="719" bestFit="1" customWidth="1"/>
    <col min="2064" max="2067" width="4.125" style="719" customWidth="1"/>
    <col min="2068" max="2068" width="17.625" style="719" customWidth="1"/>
    <col min="2069" max="2069" width="6.375" style="719" bestFit="1" customWidth="1"/>
    <col min="2070" max="2074" width="4.125" style="719" customWidth="1"/>
    <col min="2075" max="2075" width="5.875" style="719" bestFit="1" customWidth="1"/>
    <col min="2076" max="2078" width="4.125" style="719" customWidth="1"/>
    <col min="2079" max="2080" width="6.5" style="719" bestFit="1" customWidth="1"/>
    <col min="2081" max="2081" width="5.875" style="719" bestFit="1" customWidth="1"/>
    <col min="2082" max="2088" width="4.125" style="719" customWidth="1"/>
    <col min="2089" max="2089" width="2.375" style="719" customWidth="1"/>
    <col min="2090" max="2090" width="1.625" style="719" customWidth="1"/>
    <col min="2091" max="2100" width="4.625" style="719" customWidth="1"/>
    <col min="2101" max="2101" width="4.125" style="719" customWidth="1"/>
    <col min="2102" max="2304" width="9" style="719"/>
    <col min="2305" max="2305" width="1.875" style="719" customWidth="1"/>
    <col min="2306" max="2306" width="4.125" style="719" customWidth="1"/>
    <col min="2307" max="2307" width="16.75" style="719" bestFit="1" customWidth="1"/>
    <col min="2308" max="2308" width="6.125" style="719" customWidth="1"/>
    <col min="2309" max="2318" width="4.125" style="719" customWidth="1"/>
    <col min="2319" max="2319" width="5.875" style="719" bestFit="1" customWidth="1"/>
    <col min="2320" max="2323" width="4.125" style="719" customWidth="1"/>
    <col min="2324" max="2324" width="17.625" style="719" customWidth="1"/>
    <col min="2325" max="2325" width="6.375" style="719" bestFit="1" customWidth="1"/>
    <col min="2326" max="2330" width="4.125" style="719" customWidth="1"/>
    <col min="2331" max="2331" width="5.875" style="719" bestFit="1" customWidth="1"/>
    <col min="2332" max="2334" width="4.125" style="719" customWidth="1"/>
    <col min="2335" max="2336" width="6.5" style="719" bestFit="1" customWidth="1"/>
    <col min="2337" max="2337" width="5.875" style="719" bestFit="1" customWidth="1"/>
    <col min="2338" max="2344" width="4.125" style="719" customWidth="1"/>
    <col min="2345" max="2345" width="2.375" style="719" customWidth="1"/>
    <col min="2346" max="2346" width="1.625" style="719" customWidth="1"/>
    <col min="2347" max="2356" width="4.625" style="719" customWidth="1"/>
    <col min="2357" max="2357" width="4.125" style="719" customWidth="1"/>
    <col min="2358" max="2560" width="9" style="719"/>
    <col min="2561" max="2561" width="1.875" style="719" customWidth="1"/>
    <col min="2562" max="2562" width="4.125" style="719" customWidth="1"/>
    <col min="2563" max="2563" width="16.75" style="719" bestFit="1" customWidth="1"/>
    <col min="2564" max="2564" width="6.125" style="719" customWidth="1"/>
    <col min="2565" max="2574" width="4.125" style="719" customWidth="1"/>
    <col min="2575" max="2575" width="5.875" style="719" bestFit="1" customWidth="1"/>
    <col min="2576" max="2579" width="4.125" style="719" customWidth="1"/>
    <col min="2580" max="2580" width="17.625" style="719" customWidth="1"/>
    <col min="2581" max="2581" width="6.375" style="719" bestFit="1" customWidth="1"/>
    <col min="2582" max="2586" width="4.125" style="719" customWidth="1"/>
    <col min="2587" max="2587" width="5.875" style="719" bestFit="1" customWidth="1"/>
    <col min="2588" max="2590" width="4.125" style="719" customWidth="1"/>
    <col min="2591" max="2592" width="6.5" style="719" bestFit="1" customWidth="1"/>
    <col min="2593" max="2593" width="5.875" style="719" bestFit="1" customWidth="1"/>
    <col min="2594" max="2600" width="4.125" style="719" customWidth="1"/>
    <col min="2601" max="2601" width="2.375" style="719" customWidth="1"/>
    <col min="2602" max="2602" width="1.625" style="719" customWidth="1"/>
    <col min="2603" max="2612" width="4.625" style="719" customWidth="1"/>
    <col min="2613" max="2613" width="4.125" style="719" customWidth="1"/>
    <col min="2614" max="2816" width="9" style="719"/>
    <col min="2817" max="2817" width="1.875" style="719" customWidth="1"/>
    <col min="2818" max="2818" width="4.125" style="719" customWidth="1"/>
    <col min="2819" max="2819" width="16.75" style="719" bestFit="1" customWidth="1"/>
    <col min="2820" max="2820" width="6.125" style="719" customWidth="1"/>
    <col min="2821" max="2830" width="4.125" style="719" customWidth="1"/>
    <col min="2831" max="2831" width="5.875" style="719" bestFit="1" customWidth="1"/>
    <col min="2832" max="2835" width="4.125" style="719" customWidth="1"/>
    <col min="2836" max="2836" width="17.625" style="719" customWidth="1"/>
    <col min="2837" max="2837" width="6.375" style="719" bestFit="1" customWidth="1"/>
    <col min="2838" max="2842" width="4.125" style="719" customWidth="1"/>
    <col min="2843" max="2843" width="5.875" style="719" bestFit="1" customWidth="1"/>
    <col min="2844" max="2846" width="4.125" style="719" customWidth="1"/>
    <col min="2847" max="2848" width="6.5" style="719" bestFit="1" customWidth="1"/>
    <col min="2849" max="2849" width="5.875" style="719" bestFit="1" customWidth="1"/>
    <col min="2850" max="2856" width="4.125" style="719" customWidth="1"/>
    <col min="2857" max="2857" width="2.375" style="719" customWidth="1"/>
    <col min="2858" max="2858" width="1.625" style="719" customWidth="1"/>
    <col min="2859" max="2868" width="4.625" style="719" customWidth="1"/>
    <col min="2869" max="2869" width="4.125" style="719" customWidth="1"/>
    <col min="2870" max="3072" width="9" style="719"/>
    <col min="3073" max="3073" width="1.875" style="719" customWidth="1"/>
    <col min="3074" max="3074" width="4.125" style="719" customWidth="1"/>
    <col min="3075" max="3075" width="16.75" style="719" bestFit="1" customWidth="1"/>
    <col min="3076" max="3076" width="6.125" style="719" customWidth="1"/>
    <col min="3077" max="3086" width="4.125" style="719" customWidth="1"/>
    <col min="3087" max="3087" width="5.875" style="719" bestFit="1" customWidth="1"/>
    <col min="3088" max="3091" width="4.125" style="719" customWidth="1"/>
    <col min="3092" max="3092" width="17.625" style="719" customWidth="1"/>
    <col min="3093" max="3093" width="6.375" style="719" bestFit="1" customWidth="1"/>
    <col min="3094" max="3098" width="4.125" style="719" customWidth="1"/>
    <col min="3099" max="3099" width="5.875" style="719" bestFit="1" customWidth="1"/>
    <col min="3100" max="3102" width="4.125" style="719" customWidth="1"/>
    <col min="3103" max="3104" width="6.5" style="719" bestFit="1" customWidth="1"/>
    <col min="3105" max="3105" width="5.875" style="719" bestFit="1" customWidth="1"/>
    <col min="3106" max="3112" width="4.125" style="719" customWidth="1"/>
    <col min="3113" max="3113" width="2.375" style="719" customWidth="1"/>
    <col min="3114" max="3114" width="1.625" style="719" customWidth="1"/>
    <col min="3115" max="3124" width="4.625" style="719" customWidth="1"/>
    <col min="3125" max="3125" width="4.125" style="719" customWidth="1"/>
    <col min="3126" max="3328" width="9" style="719"/>
    <col min="3329" max="3329" width="1.875" style="719" customWidth="1"/>
    <col min="3330" max="3330" width="4.125" style="719" customWidth="1"/>
    <col min="3331" max="3331" width="16.75" style="719" bestFit="1" customWidth="1"/>
    <col min="3332" max="3332" width="6.125" style="719" customWidth="1"/>
    <col min="3333" max="3342" width="4.125" style="719" customWidth="1"/>
    <col min="3343" max="3343" width="5.875" style="719" bestFit="1" customWidth="1"/>
    <col min="3344" max="3347" width="4.125" style="719" customWidth="1"/>
    <col min="3348" max="3348" width="17.625" style="719" customWidth="1"/>
    <col min="3349" max="3349" width="6.375" style="719" bestFit="1" customWidth="1"/>
    <col min="3350" max="3354" width="4.125" style="719" customWidth="1"/>
    <col min="3355" max="3355" width="5.875" style="719" bestFit="1" customWidth="1"/>
    <col min="3356" max="3358" width="4.125" style="719" customWidth="1"/>
    <col min="3359" max="3360" width="6.5" style="719" bestFit="1" customWidth="1"/>
    <col min="3361" max="3361" width="5.875" style="719" bestFit="1" customWidth="1"/>
    <col min="3362" max="3368" width="4.125" style="719" customWidth="1"/>
    <col min="3369" max="3369" width="2.375" style="719" customWidth="1"/>
    <col min="3370" max="3370" width="1.625" style="719" customWidth="1"/>
    <col min="3371" max="3380" width="4.625" style="719" customWidth="1"/>
    <col min="3381" max="3381" width="4.125" style="719" customWidth="1"/>
    <col min="3382" max="3584" width="9" style="719"/>
    <col min="3585" max="3585" width="1.875" style="719" customWidth="1"/>
    <col min="3586" max="3586" width="4.125" style="719" customWidth="1"/>
    <col min="3587" max="3587" width="16.75" style="719" bestFit="1" customWidth="1"/>
    <col min="3588" max="3588" width="6.125" style="719" customWidth="1"/>
    <col min="3589" max="3598" width="4.125" style="719" customWidth="1"/>
    <col min="3599" max="3599" width="5.875" style="719" bestFit="1" customWidth="1"/>
    <col min="3600" max="3603" width="4.125" style="719" customWidth="1"/>
    <col min="3604" max="3604" width="17.625" style="719" customWidth="1"/>
    <col min="3605" max="3605" width="6.375" style="719" bestFit="1" customWidth="1"/>
    <col min="3606" max="3610" width="4.125" style="719" customWidth="1"/>
    <col min="3611" max="3611" width="5.875" style="719" bestFit="1" customWidth="1"/>
    <col min="3612" max="3614" width="4.125" style="719" customWidth="1"/>
    <col min="3615" max="3616" width="6.5" style="719" bestFit="1" customWidth="1"/>
    <col min="3617" max="3617" width="5.875" style="719" bestFit="1" customWidth="1"/>
    <col min="3618" max="3624" width="4.125" style="719" customWidth="1"/>
    <col min="3625" max="3625" width="2.375" style="719" customWidth="1"/>
    <col min="3626" max="3626" width="1.625" style="719" customWidth="1"/>
    <col min="3627" max="3636" width="4.625" style="719" customWidth="1"/>
    <col min="3637" max="3637" width="4.125" style="719" customWidth="1"/>
    <col min="3638" max="3840" width="9" style="719"/>
    <col min="3841" max="3841" width="1.875" style="719" customWidth="1"/>
    <col min="3842" max="3842" width="4.125" style="719" customWidth="1"/>
    <col min="3843" max="3843" width="16.75" style="719" bestFit="1" customWidth="1"/>
    <col min="3844" max="3844" width="6.125" style="719" customWidth="1"/>
    <col min="3845" max="3854" width="4.125" style="719" customWidth="1"/>
    <col min="3855" max="3855" width="5.875" style="719" bestFit="1" customWidth="1"/>
    <col min="3856" max="3859" width="4.125" style="719" customWidth="1"/>
    <col min="3860" max="3860" width="17.625" style="719" customWidth="1"/>
    <col min="3861" max="3861" width="6.375" style="719" bestFit="1" customWidth="1"/>
    <col min="3862" max="3866" width="4.125" style="719" customWidth="1"/>
    <col min="3867" max="3867" width="5.875" style="719" bestFit="1" customWidth="1"/>
    <col min="3868" max="3870" width="4.125" style="719" customWidth="1"/>
    <col min="3871" max="3872" width="6.5" style="719" bestFit="1" customWidth="1"/>
    <col min="3873" max="3873" width="5.875" style="719" bestFit="1" customWidth="1"/>
    <col min="3874" max="3880" width="4.125" style="719" customWidth="1"/>
    <col min="3881" max="3881" width="2.375" style="719" customWidth="1"/>
    <col min="3882" max="3882" width="1.625" style="719" customWidth="1"/>
    <col min="3883" max="3892" width="4.625" style="719" customWidth="1"/>
    <col min="3893" max="3893" width="4.125" style="719" customWidth="1"/>
    <col min="3894" max="4096" width="9" style="719"/>
    <col min="4097" max="4097" width="1.875" style="719" customWidth="1"/>
    <col min="4098" max="4098" width="4.125" style="719" customWidth="1"/>
    <col min="4099" max="4099" width="16.75" style="719" bestFit="1" customWidth="1"/>
    <col min="4100" max="4100" width="6.125" style="719" customWidth="1"/>
    <col min="4101" max="4110" width="4.125" style="719" customWidth="1"/>
    <col min="4111" max="4111" width="5.875" style="719" bestFit="1" customWidth="1"/>
    <col min="4112" max="4115" width="4.125" style="719" customWidth="1"/>
    <col min="4116" max="4116" width="17.625" style="719" customWidth="1"/>
    <col min="4117" max="4117" width="6.375" style="719" bestFit="1" customWidth="1"/>
    <col min="4118" max="4122" width="4.125" style="719" customWidth="1"/>
    <col min="4123" max="4123" width="5.875" style="719" bestFit="1" customWidth="1"/>
    <col min="4124" max="4126" width="4.125" style="719" customWidth="1"/>
    <col min="4127" max="4128" width="6.5" style="719" bestFit="1" customWidth="1"/>
    <col min="4129" max="4129" width="5.875" style="719" bestFit="1" customWidth="1"/>
    <col min="4130" max="4136" width="4.125" style="719" customWidth="1"/>
    <col min="4137" max="4137" width="2.375" style="719" customWidth="1"/>
    <col min="4138" max="4138" width="1.625" style="719" customWidth="1"/>
    <col min="4139" max="4148" width="4.625" style="719" customWidth="1"/>
    <col min="4149" max="4149" width="4.125" style="719" customWidth="1"/>
    <col min="4150" max="4352" width="9" style="719"/>
    <col min="4353" max="4353" width="1.875" style="719" customWidth="1"/>
    <col min="4354" max="4354" width="4.125" style="719" customWidth="1"/>
    <col min="4355" max="4355" width="16.75" style="719" bestFit="1" customWidth="1"/>
    <col min="4356" max="4356" width="6.125" style="719" customWidth="1"/>
    <col min="4357" max="4366" width="4.125" style="719" customWidth="1"/>
    <col min="4367" max="4367" width="5.875" style="719" bestFit="1" customWidth="1"/>
    <col min="4368" max="4371" width="4.125" style="719" customWidth="1"/>
    <col min="4372" max="4372" width="17.625" style="719" customWidth="1"/>
    <col min="4373" max="4373" width="6.375" style="719" bestFit="1" customWidth="1"/>
    <col min="4374" max="4378" width="4.125" style="719" customWidth="1"/>
    <col min="4379" max="4379" width="5.875" style="719" bestFit="1" customWidth="1"/>
    <col min="4380" max="4382" width="4.125" style="719" customWidth="1"/>
    <col min="4383" max="4384" width="6.5" style="719" bestFit="1" customWidth="1"/>
    <col min="4385" max="4385" width="5.875" style="719" bestFit="1" customWidth="1"/>
    <col min="4386" max="4392" width="4.125" style="719" customWidth="1"/>
    <col min="4393" max="4393" width="2.375" style="719" customWidth="1"/>
    <col min="4394" max="4394" width="1.625" style="719" customWidth="1"/>
    <col min="4395" max="4404" width="4.625" style="719" customWidth="1"/>
    <col min="4405" max="4405" width="4.125" style="719" customWidth="1"/>
    <col min="4406" max="4608" width="9" style="719"/>
    <col min="4609" max="4609" width="1.875" style="719" customWidth="1"/>
    <col min="4610" max="4610" width="4.125" style="719" customWidth="1"/>
    <col min="4611" max="4611" width="16.75" style="719" bestFit="1" customWidth="1"/>
    <col min="4612" max="4612" width="6.125" style="719" customWidth="1"/>
    <col min="4613" max="4622" width="4.125" style="719" customWidth="1"/>
    <col min="4623" max="4623" width="5.875" style="719" bestFit="1" customWidth="1"/>
    <col min="4624" max="4627" width="4.125" style="719" customWidth="1"/>
    <col min="4628" max="4628" width="17.625" style="719" customWidth="1"/>
    <col min="4629" max="4629" width="6.375" style="719" bestFit="1" customWidth="1"/>
    <col min="4630" max="4634" width="4.125" style="719" customWidth="1"/>
    <col min="4635" max="4635" width="5.875" style="719" bestFit="1" customWidth="1"/>
    <col min="4636" max="4638" width="4.125" style="719" customWidth="1"/>
    <col min="4639" max="4640" width="6.5" style="719" bestFit="1" customWidth="1"/>
    <col min="4641" max="4641" width="5.875" style="719" bestFit="1" customWidth="1"/>
    <col min="4642" max="4648" width="4.125" style="719" customWidth="1"/>
    <col min="4649" max="4649" width="2.375" style="719" customWidth="1"/>
    <col min="4650" max="4650" width="1.625" style="719" customWidth="1"/>
    <col min="4651" max="4660" width="4.625" style="719" customWidth="1"/>
    <col min="4661" max="4661" width="4.125" style="719" customWidth="1"/>
    <col min="4662" max="4864" width="9" style="719"/>
    <col min="4865" max="4865" width="1.875" style="719" customWidth="1"/>
    <col min="4866" max="4866" width="4.125" style="719" customWidth="1"/>
    <col min="4867" max="4867" width="16.75" style="719" bestFit="1" customWidth="1"/>
    <col min="4868" max="4868" width="6.125" style="719" customWidth="1"/>
    <col min="4869" max="4878" width="4.125" style="719" customWidth="1"/>
    <col min="4879" max="4879" width="5.875" style="719" bestFit="1" customWidth="1"/>
    <col min="4880" max="4883" width="4.125" style="719" customWidth="1"/>
    <col min="4884" max="4884" width="17.625" style="719" customWidth="1"/>
    <col min="4885" max="4885" width="6.375" style="719" bestFit="1" customWidth="1"/>
    <col min="4886" max="4890" width="4.125" style="719" customWidth="1"/>
    <col min="4891" max="4891" width="5.875" style="719" bestFit="1" customWidth="1"/>
    <col min="4892" max="4894" width="4.125" style="719" customWidth="1"/>
    <col min="4895" max="4896" width="6.5" style="719" bestFit="1" customWidth="1"/>
    <col min="4897" max="4897" width="5.875" style="719" bestFit="1" customWidth="1"/>
    <col min="4898" max="4904" width="4.125" style="719" customWidth="1"/>
    <col min="4905" max="4905" width="2.375" style="719" customWidth="1"/>
    <col min="4906" max="4906" width="1.625" style="719" customWidth="1"/>
    <col min="4907" max="4916" width="4.625" style="719" customWidth="1"/>
    <col min="4917" max="4917" width="4.125" style="719" customWidth="1"/>
    <col min="4918" max="5120" width="9" style="719"/>
    <col min="5121" max="5121" width="1.875" style="719" customWidth="1"/>
    <col min="5122" max="5122" width="4.125" style="719" customWidth="1"/>
    <col min="5123" max="5123" width="16.75" style="719" bestFit="1" customWidth="1"/>
    <col min="5124" max="5124" width="6.125" style="719" customWidth="1"/>
    <col min="5125" max="5134" width="4.125" style="719" customWidth="1"/>
    <col min="5135" max="5135" width="5.875" style="719" bestFit="1" customWidth="1"/>
    <col min="5136" max="5139" width="4.125" style="719" customWidth="1"/>
    <col min="5140" max="5140" width="17.625" style="719" customWidth="1"/>
    <col min="5141" max="5141" width="6.375" style="719" bestFit="1" customWidth="1"/>
    <col min="5142" max="5146" width="4.125" style="719" customWidth="1"/>
    <col min="5147" max="5147" width="5.875" style="719" bestFit="1" customWidth="1"/>
    <col min="5148" max="5150" width="4.125" style="719" customWidth="1"/>
    <col min="5151" max="5152" width="6.5" style="719" bestFit="1" customWidth="1"/>
    <col min="5153" max="5153" width="5.875" style="719" bestFit="1" customWidth="1"/>
    <col min="5154" max="5160" width="4.125" style="719" customWidth="1"/>
    <col min="5161" max="5161" width="2.375" style="719" customWidth="1"/>
    <col min="5162" max="5162" width="1.625" style="719" customWidth="1"/>
    <col min="5163" max="5172" width="4.625" style="719" customWidth="1"/>
    <col min="5173" max="5173" width="4.125" style="719" customWidth="1"/>
    <col min="5174" max="5376" width="9" style="719"/>
    <col min="5377" max="5377" width="1.875" style="719" customWidth="1"/>
    <col min="5378" max="5378" width="4.125" style="719" customWidth="1"/>
    <col min="5379" max="5379" width="16.75" style="719" bestFit="1" customWidth="1"/>
    <col min="5380" max="5380" width="6.125" style="719" customWidth="1"/>
    <col min="5381" max="5390" width="4.125" style="719" customWidth="1"/>
    <col min="5391" max="5391" width="5.875" style="719" bestFit="1" customWidth="1"/>
    <col min="5392" max="5395" width="4.125" style="719" customWidth="1"/>
    <col min="5396" max="5396" width="17.625" style="719" customWidth="1"/>
    <col min="5397" max="5397" width="6.375" style="719" bestFit="1" customWidth="1"/>
    <col min="5398" max="5402" width="4.125" style="719" customWidth="1"/>
    <col min="5403" max="5403" width="5.875" style="719" bestFit="1" customWidth="1"/>
    <col min="5404" max="5406" width="4.125" style="719" customWidth="1"/>
    <col min="5407" max="5408" width="6.5" style="719" bestFit="1" customWidth="1"/>
    <col min="5409" max="5409" width="5.875" style="719" bestFit="1" customWidth="1"/>
    <col min="5410" max="5416" width="4.125" style="719" customWidth="1"/>
    <col min="5417" max="5417" width="2.375" style="719" customWidth="1"/>
    <col min="5418" max="5418" width="1.625" style="719" customWidth="1"/>
    <col min="5419" max="5428" width="4.625" style="719" customWidth="1"/>
    <col min="5429" max="5429" width="4.125" style="719" customWidth="1"/>
    <col min="5430" max="5632" width="9" style="719"/>
    <col min="5633" max="5633" width="1.875" style="719" customWidth="1"/>
    <col min="5634" max="5634" width="4.125" style="719" customWidth="1"/>
    <col min="5635" max="5635" width="16.75" style="719" bestFit="1" customWidth="1"/>
    <col min="5636" max="5636" width="6.125" style="719" customWidth="1"/>
    <col min="5637" max="5646" width="4.125" style="719" customWidth="1"/>
    <col min="5647" max="5647" width="5.875" style="719" bestFit="1" customWidth="1"/>
    <col min="5648" max="5651" width="4.125" style="719" customWidth="1"/>
    <col min="5652" max="5652" width="17.625" style="719" customWidth="1"/>
    <col min="5653" max="5653" width="6.375" style="719" bestFit="1" customWidth="1"/>
    <col min="5654" max="5658" width="4.125" style="719" customWidth="1"/>
    <col min="5659" max="5659" width="5.875" style="719" bestFit="1" customWidth="1"/>
    <col min="5660" max="5662" width="4.125" style="719" customWidth="1"/>
    <col min="5663" max="5664" width="6.5" style="719" bestFit="1" customWidth="1"/>
    <col min="5665" max="5665" width="5.875" style="719" bestFit="1" customWidth="1"/>
    <col min="5666" max="5672" width="4.125" style="719" customWidth="1"/>
    <col min="5673" max="5673" width="2.375" style="719" customWidth="1"/>
    <col min="5674" max="5674" width="1.625" style="719" customWidth="1"/>
    <col min="5675" max="5684" width="4.625" style="719" customWidth="1"/>
    <col min="5685" max="5685" width="4.125" style="719" customWidth="1"/>
    <col min="5686" max="5888" width="9" style="719"/>
    <col min="5889" max="5889" width="1.875" style="719" customWidth="1"/>
    <col min="5890" max="5890" width="4.125" style="719" customWidth="1"/>
    <col min="5891" max="5891" width="16.75" style="719" bestFit="1" customWidth="1"/>
    <col min="5892" max="5892" width="6.125" style="719" customWidth="1"/>
    <col min="5893" max="5902" width="4.125" style="719" customWidth="1"/>
    <col min="5903" max="5903" width="5.875" style="719" bestFit="1" customWidth="1"/>
    <col min="5904" max="5907" width="4.125" style="719" customWidth="1"/>
    <col min="5908" max="5908" width="17.625" style="719" customWidth="1"/>
    <col min="5909" max="5909" width="6.375" style="719" bestFit="1" customWidth="1"/>
    <col min="5910" max="5914" width="4.125" style="719" customWidth="1"/>
    <col min="5915" max="5915" width="5.875" style="719" bestFit="1" customWidth="1"/>
    <col min="5916" max="5918" width="4.125" style="719" customWidth="1"/>
    <col min="5919" max="5920" width="6.5" style="719" bestFit="1" customWidth="1"/>
    <col min="5921" max="5921" width="5.875" style="719" bestFit="1" customWidth="1"/>
    <col min="5922" max="5928" width="4.125" style="719" customWidth="1"/>
    <col min="5929" max="5929" width="2.375" style="719" customWidth="1"/>
    <col min="5930" max="5930" width="1.625" style="719" customWidth="1"/>
    <col min="5931" max="5940" width="4.625" style="719" customWidth="1"/>
    <col min="5941" max="5941" width="4.125" style="719" customWidth="1"/>
    <col min="5942" max="6144" width="9" style="719"/>
    <col min="6145" max="6145" width="1.875" style="719" customWidth="1"/>
    <col min="6146" max="6146" width="4.125" style="719" customWidth="1"/>
    <col min="6147" max="6147" width="16.75" style="719" bestFit="1" customWidth="1"/>
    <col min="6148" max="6148" width="6.125" style="719" customWidth="1"/>
    <col min="6149" max="6158" width="4.125" style="719" customWidth="1"/>
    <col min="6159" max="6159" width="5.875" style="719" bestFit="1" customWidth="1"/>
    <col min="6160" max="6163" width="4.125" style="719" customWidth="1"/>
    <col min="6164" max="6164" width="17.625" style="719" customWidth="1"/>
    <col min="6165" max="6165" width="6.375" style="719" bestFit="1" customWidth="1"/>
    <col min="6166" max="6170" width="4.125" style="719" customWidth="1"/>
    <col min="6171" max="6171" width="5.875" style="719" bestFit="1" customWidth="1"/>
    <col min="6172" max="6174" width="4.125" style="719" customWidth="1"/>
    <col min="6175" max="6176" width="6.5" style="719" bestFit="1" customWidth="1"/>
    <col min="6177" max="6177" width="5.875" style="719" bestFit="1" customWidth="1"/>
    <col min="6178" max="6184" width="4.125" style="719" customWidth="1"/>
    <col min="6185" max="6185" width="2.375" style="719" customWidth="1"/>
    <col min="6186" max="6186" width="1.625" style="719" customWidth="1"/>
    <col min="6187" max="6196" width="4.625" style="719" customWidth="1"/>
    <col min="6197" max="6197" width="4.125" style="719" customWidth="1"/>
    <col min="6198" max="6400" width="9" style="719"/>
    <col min="6401" max="6401" width="1.875" style="719" customWidth="1"/>
    <col min="6402" max="6402" width="4.125" style="719" customWidth="1"/>
    <col min="6403" max="6403" width="16.75" style="719" bestFit="1" customWidth="1"/>
    <col min="6404" max="6404" width="6.125" style="719" customWidth="1"/>
    <col min="6405" max="6414" width="4.125" style="719" customWidth="1"/>
    <col min="6415" max="6415" width="5.875" style="719" bestFit="1" customWidth="1"/>
    <col min="6416" max="6419" width="4.125" style="719" customWidth="1"/>
    <col min="6420" max="6420" width="17.625" style="719" customWidth="1"/>
    <col min="6421" max="6421" width="6.375" style="719" bestFit="1" customWidth="1"/>
    <col min="6422" max="6426" width="4.125" style="719" customWidth="1"/>
    <col min="6427" max="6427" width="5.875" style="719" bestFit="1" customWidth="1"/>
    <col min="6428" max="6430" width="4.125" style="719" customWidth="1"/>
    <col min="6431" max="6432" width="6.5" style="719" bestFit="1" customWidth="1"/>
    <col min="6433" max="6433" width="5.875" style="719" bestFit="1" customWidth="1"/>
    <col min="6434" max="6440" width="4.125" style="719" customWidth="1"/>
    <col min="6441" max="6441" width="2.375" style="719" customWidth="1"/>
    <col min="6442" max="6442" width="1.625" style="719" customWidth="1"/>
    <col min="6443" max="6452" width="4.625" style="719" customWidth="1"/>
    <col min="6453" max="6453" width="4.125" style="719" customWidth="1"/>
    <col min="6454" max="6656" width="9" style="719"/>
    <col min="6657" max="6657" width="1.875" style="719" customWidth="1"/>
    <col min="6658" max="6658" width="4.125" style="719" customWidth="1"/>
    <col min="6659" max="6659" width="16.75" style="719" bestFit="1" customWidth="1"/>
    <col min="6660" max="6660" width="6.125" style="719" customWidth="1"/>
    <col min="6661" max="6670" width="4.125" style="719" customWidth="1"/>
    <col min="6671" max="6671" width="5.875" style="719" bestFit="1" customWidth="1"/>
    <col min="6672" max="6675" width="4.125" style="719" customWidth="1"/>
    <col min="6676" max="6676" width="17.625" style="719" customWidth="1"/>
    <col min="6677" max="6677" width="6.375" style="719" bestFit="1" customWidth="1"/>
    <col min="6678" max="6682" width="4.125" style="719" customWidth="1"/>
    <col min="6683" max="6683" width="5.875" style="719" bestFit="1" customWidth="1"/>
    <col min="6684" max="6686" width="4.125" style="719" customWidth="1"/>
    <col min="6687" max="6688" width="6.5" style="719" bestFit="1" customWidth="1"/>
    <col min="6689" max="6689" width="5.875" style="719" bestFit="1" customWidth="1"/>
    <col min="6690" max="6696" width="4.125" style="719" customWidth="1"/>
    <col min="6697" max="6697" width="2.375" style="719" customWidth="1"/>
    <col min="6698" max="6698" width="1.625" style="719" customWidth="1"/>
    <col min="6699" max="6708" width="4.625" style="719" customWidth="1"/>
    <col min="6709" max="6709" width="4.125" style="719" customWidth="1"/>
    <col min="6710" max="6912" width="9" style="719"/>
    <col min="6913" max="6913" width="1.875" style="719" customWidth="1"/>
    <col min="6914" max="6914" width="4.125" style="719" customWidth="1"/>
    <col min="6915" max="6915" width="16.75" style="719" bestFit="1" customWidth="1"/>
    <col min="6916" max="6916" width="6.125" style="719" customWidth="1"/>
    <col min="6917" max="6926" width="4.125" style="719" customWidth="1"/>
    <col min="6927" max="6927" width="5.875" style="719" bestFit="1" customWidth="1"/>
    <col min="6928" max="6931" width="4.125" style="719" customWidth="1"/>
    <col min="6932" max="6932" width="17.625" style="719" customWidth="1"/>
    <col min="6933" max="6933" width="6.375" style="719" bestFit="1" customWidth="1"/>
    <col min="6934" max="6938" width="4.125" style="719" customWidth="1"/>
    <col min="6939" max="6939" width="5.875" style="719" bestFit="1" customWidth="1"/>
    <col min="6940" max="6942" width="4.125" style="719" customWidth="1"/>
    <col min="6943" max="6944" width="6.5" style="719" bestFit="1" customWidth="1"/>
    <col min="6945" max="6945" width="5.875" style="719" bestFit="1" customWidth="1"/>
    <col min="6946" max="6952" width="4.125" style="719" customWidth="1"/>
    <col min="6953" max="6953" width="2.375" style="719" customWidth="1"/>
    <col min="6954" max="6954" width="1.625" style="719" customWidth="1"/>
    <col min="6955" max="6964" width="4.625" style="719" customWidth="1"/>
    <col min="6965" max="6965" width="4.125" style="719" customWidth="1"/>
    <col min="6966" max="7168" width="9" style="719"/>
    <col min="7169" max="7169" width="1.875" style="719" customWidth="1"/>
    <col min="7170" max="7170" width="4.125" style="719" customWidth="1"/>
    <col min="7171" max="7171" width="16.75" style="719" bestFit="1" customWidth="1"/>
    <col min="7172" max="7172" width="6.125" style="719" customWidth="1"/>
    <col min="7173" max="7182" width="4.125" style="719" customWidth="1"/>
    <col min="7183" max="7183" width="5.875" style="719" bestFit="1" customWidth="1"/>
    <col min="7184" max="7187" width="4.125" style="719" customWidth="1"/>
    <col min="7188" max="7188" width="17.625" style="719" customWidth="1"/>
    <col min="7189" max="7189" width="6.375" style="719" bestFit="1" customWidth="1"/>
    <col min="7190" max="7194" width="4.125" style="719" customWidth="1"/>
    <col min="7195" max="7195" width="5.875" style="719" bestFit="1" customWidth="1"/>
    <col min="7196" max="7198" width="4.125" style="719" customWidth="1"/>
    <col min="7199" max="7200" width="6.5" style="719" bestFit="1" customWidth="1"/>
    <col min="7201" max="7201" width="5.875" style="719" bestFit="1" customWidth="1"/>
    <col min="7202" max="7208" width="4.125" style="719" customWidth="1"/>
    <col min="7209" max="7209" width="2.375" style="719" customWidth="1"/>
    <col min="7210" max="7210" width="1.625" style="719" customWidth="1"/>
    <col min="7211" max="7220" width="4.625" style="719" customWidth="1"/>
    <col min="7221" max="7221" width="4.125" style="719" customWidth="1"/>
    <col min="7222" max="7424" width="9" style="719"/>
    <col min="7425" max="7425" width="1.875" style="719" customWidth="1"/>
    <col min="7426" max="7426" width="4.125" style="719" customWidth="1"/>
    <col min="7427" max="7427" width="16.75" style="719" bestFit="1" customWidth="1"/>
    <col min="7428" max="7428" width="6.125" style="719" customWidth="1"/>
    <col min="7429" max="7438" width="4.125" style="719" customWidth="1"/>
    <col min="7439" max="7439" width="5.875" style="719" bestFit="1" customWidth="1"/>
    <col min="7440" max="7443" width="4.125" style="719" customWidth="1"/>
    <col min="7444" max="7444" width="17.625" style="719" customWidth="1"/>
    <col min="7445" max="7445" width="6.375" style="719" bestFit="1" customWidth="1"/>
    <col min="7446" max="7450" width="4.125" style="719" customWidth="1"/>
    <col min="7451" max="7451" width="5.875" style="719" bestFit="1" customWidth="1"/>
    <col min="7452" max="7454" width="4.125" style="719" customWidth="1"/>
    <col min="7455" max="7456" width="6.5" style="719" bestFit="1" customWidth="1"/>
    <col min="7457" max="7457" width="5.875" style="719" bestFit="1" customWidth="1"/>
    <col min="7458" max="7464" width="4.125" style="719" customWidth="1"/>
    <col min="7465" max="7465" width="2.375" style="719" customWidth="1"/>
    <col min="7466" max="7466" width="1.625" style="719" customWidth="1"/>
    <col min="7467" max="7476" width="4.625" style="719" customWidth="1"/>
    <col min="7477" max="7477" width="4.125" style="719" customWidth="1"/>
    <col min="7478" max="7680" width="9" style="719"/>
    <col min="7681" max="7681" width="1.875" style="719" customWidth="1"/>
    <col min="7682" max="7682" width="4.125" style="719" customWidth="1"/>
    <col min="7683" max="7683" width="16.75" style="719" bestFit="1" customWidth="1"/>
    <col min="7684" max="7684" width="6.125" style="719" customWidth="1"/>
    <col min="7685" max="7694" width="4.125" style="719" customWidth="1"/>
    <col min="7695" max="7695" width="5.875" style="719" bestFit="1" customWidth="1"/>
    <col min="7696" max="7699" width="4.125" style="719" customWidth="1"/>
    <col min="7700" max="7700" width="17.625" style="719" customWidth="1"/>
    <col min="7701" max="7701" width="6.375" style="719" bestFit="1" customWidth="1"/>
    <col min="7702" max="7706" width="4.125" style="719" customWidth="1"/>
    <col min="7707" max="7707" width="5.875" style="719" bestFit="1" customWidth="1"/>
    <col min="7708" max="7710" width="4.125" style="719" customWidth="1"/>
    <col min="7711" max="7712" width="6.5" style="719" bestFit="1" customWidth="1"/>
    <col min="7713" max="7713" width="5.875" style="719" bestFit="1" customWidth="1"/>
    <col min="7714" max="7720" width="4.125" style="719" customWidth="1"/>
    <col min="7721" max="7721" width="2.375" style="719" customWidth="1"/>
    <col min="7722" max="7722" width="1.625" style="719" customWidth="1"/>
    <col min="7723" max="7732" width="4.625" style="719" customWidth="1"/>
    <col min="7733" max="7733" width="4.125" style="719" customWidth="1"/>
    <col min="7734" max="7936" width="9" style="719"/>
    <col min="7937" max="7937" width="1.875" style="719" customWidth="1"/>
    <col min="7938" max="7938" width="4.125" style="719" customWidth="1"/>
    <col min="7939" max="7939" width="16.75" style="719" bestFit="1" customWidth="1"/>
    <col min="7940" max="7940" width="6.125" style="719" customWidth="1"/>
    <col min="7941" max="7950" width="4.125" style="719" customWidth="1"/>
    <col min="7951" max="7951" width="5.875" style="719" bestFit="1" customWidth="1"/>
    <col min="7952" max="7955" width="4.125" style="719" customWidth="1"/>
    <col min="7956" max="7956" width="17.625" style="719" customWidth="1"/>
    <col min="7957" max="7957" width="6.375" style="719" bestFit="1" customWidth="1"/>
    <col min="7958" max="7962" width="4.125" style="719" customWidth="1"/>
    <col min="7963" max="7963" width="5.875" style="719" bestFit="1" customWidth="1"/>
    <col min="7964" max="7966" width="4.125" style="719" customWidth="1"/>
    <col min="7967" max="7968" width="6.5" style="719" bestFit="1" customWidth="1"/>
    <col min="7969" max="7969" width="5.875" style="719" bestFit="1" customWidth="1"/>
    <col min="7970" max="7976" width="4.125" style="719" customWidth="1"/>
    <col min="7977" max="7977" width="2.375" style="719" customWidth="1"/>
    <col min="7978" max="7978" width="1.625" style="719" customWidth="1"/>
    <col min="7979" max="7988" width="4.625" style="719" customWidth="1"/>
    <col min="7989" max="7989" width="4.125" style="719" customWidth="1"/>
    <col min="7990" max="8192" width="9" style="719"/>
    <col min="8193" max="8193" width="1.875" style="719" customWidth="1"/>
    <col min="8194" max="8194" width="4.125" style="719" customWidth="1"/>
    <col min="8195" max="8195" width="16.75" style="719" bestFit="1" customWidth="1"/>
    <col min="8196" max="8196" width="6.125" style="719" customWidth="1"/>
    <col min="8197" max="8206" width="4.125" style="719" customWidth="1"/>
    <col min="8207" max="8207" width="5.875" style="719" bestFit="1" customWidth="1"/>
    <col min="8208" max="8211" width="4.125" style="719" customWidth="1"/>
    <col min="8212" max="8212" width="17.625" style="719" customWidth="1"/>
    <col min="8213" max="8213" width="6.375" style="719" bestFit="1" customWidth="1"/>
    <col min="8214" max="8218" width="4.125" style="719" customWidth="1"/>
    <col min="8219" max="8219" width="5.875" style="719" bestFit="1" customWidth="1"/>
    <col min="8220" max="8222" width="4.125" style="719" customWidth="1"/>
    <col min="8223" max="8224" width="6.5" style="719" bestFit="1" customWidth="1"/>
    <col min="8225" max="8225" width="5.875" style="719" bestFit="1" customWidth="1"/>
    <col min="8226" max="8232" width="4.125" style="719" customWidth="1"/>
    <col min="8233" max="8233" width="2.375" style="719" customWidth="1"/>
    <col min="8234" max="8234" width="1.625" style="719" customWidth="1"/>
    <col min="8235" max="8244" width="4.625" style="719" customWidth="1"/>
    <col min="8245" max="8245" width="4.125" style="719" customWidth="1"/>
    <col min="8246" max="8448" width="9" style="719"/>
    <col min="8449" max="8449" width="1.875" style="719" customWidth="1"/>
    <col min="8450" max="8450" width="4.125" style="719" customWidth="1"/>
    <col min="8451" max="8451" width="16.75" style="719" bestFit="1" customWidth="1"/>
    <col min="8452" max="8452" width="6.125" style="719" customWidth="1"/>
    <col min="8453" max="8462" width="4.125" style="719" customWidth="1"/>
    <col min="8463" max="8463" width="5.875" style="719" bestFit="1" customWidth="1"/>
    <col min="8464" max="8467" width="4.125" style="719" customWidth="1"/>
    <col min="8468" max="8468" width="17.625" style="719" customWidth="1"/>
    <col min="8469" max="8469" width="6.375" style="719" bestFit="1" customWidth="1"/>
    <col min="8470" max="8474" width="4.125" style="719" customWidth="1"/>
    <col min="8475" max="8475" width="5.875" style="719" bestFit="1" customWidth="1"/>
    <col min="8476" max="8478" width="4.125" style="719" customWidth="1"/>
    <col min="8479" max="8480" width="6.5" style="719" bestFit="1" customWidth="1"/>
    <col min="8481" max="8481" width="5.875" style="719" bestFit="1" customWidth="1"/>
    <col min="8482" max="8488" width="4.125" style="719" customWidth="1"/>
    <col min="8489" max="8489" width="2.375" style="719" customWidth="1"/>
    <col min="8490" max="8490" width="1.625" style="719" customWidth="1"/>
    <col min="8491" max="8500" width="4.625" style="719" customWidth="1"/>
    <col min="8501" max="8501" width="4.125" style="719" customWidth="1"/>
    <col min="8502" max="8704" width="9" style="719"/>
    <col min="8705" max="8705" width="1.875" style="719" customWidth="1"/>
    <col min="8706" max="8706" width="4.125" style="719" customWidth="1"/>
    <col min="8707" max="8707" width="16.75" style="719" bestFit="1" customWidth="1"/>
    <col min="8708" max="8708" width="6.125" style="719" customWidth="1"/>
    <col min="8709" max="8718" width="4.125" style="719" customWidth="1"/>
    <col min="8719" max="8719" width="5.875" style="719" bestFit="1" customWidth="1"/>
    <col min="8720" max="8723" width="4.125" style="719" customWidth="1"/>
    <col min="8724" max="8724" width="17.625" style="719" customWidth="1"/>
    <col min="8725" max="8725" width="6.375" style="719" bestFit="1" customWidth="1"/>
    <col min="8726" max="8730" width="4.125" style="719" customWidth="1"/>
    <col min="8731" max="8731" width="5.875" style="719" bestFit="1" customWidth="1"/>
    <col min="8732" max="8734" width="4.125" style="719" customWidth="1"/>
    <col min="8735" max="8736" width="6.5" style="719" bestFit="1" customWidth="1"/>
    <col min="8737" max="8737" width="5.875" style="719" bestFit="1" customWidth="1"/>
    <col min="8738" max="8744" width="4.125" style="719" customWidth="1"/>
    <col min="8745" max="8745" width="2.375" style="719" customWidth="1"/>
    <col min="8746" max="8746" width="1.625" style="719" customWidth="1"/>
    <col min="8747" max="8756" width="4.625" style="719" customWidth="1"/>
    <col min="8757" max="8757" width="4.125" style="719" customWidth="1"/>
    <col min="8758" max="8960" width="9" style="719"/>
    <col min="8961" max="8961" width="1.875" style="719" customWidth="1"/>
    <col min="8962" max="8962" width="4.125" style="719" customWidth="1"/>
    <col min="8963" max="8963" width="16.75" style="719" bestFit="1" customWidth="1"/>
    <col min="8964" max="8964" width="6.125" style="719" customWidth="1"/>
    <col min="8965" max="8974" width="4.125" style="719" customWidth="1"/>
    <col min="8975" max="8975" width="5.875" style="719" bestFit="1" customWidth="1"/>
    <col min="8976" max="8979" width="4.125" style="719" customWidth="1"/>
    <col min="8980" max="8980" width="17.625" style="719" customWidth="1"/>
    <col min="8981" max="8981" width="6.375" style="719" bestFit="1" customWidth="1"/>
    <col min="8982" max="8986" width="4.125" style="719" customWidth="1"/>
    <col min="8987" max="8987" width="5.875" style="719" bestFit="1" customWidth="1"/>
    <col min="8988" max="8990" width="4.125" style="719" customWidth="1"/>
    <col min="8991" max="8992" width="6.5" style="719" bestFit="1" customWidth="1"/>
    <col min="8993" max="8993" width="5.875" style="719" bestFit="1" customWidth="1"/>
    <col min="8994" max="9000" width="4.125" style="719" customWidth="1"/>
    <col min="9001" max="9001" width="2.375" style="719" customWidth="1"/>
    <col min="9002" max="9002" width="1.625" style="719" customWidth="1"/>
    <col min="9003" max="9012" width="4.625" style="719" customWidth="1"/>
    <col min="9013" max="9013" width="4.125" style="719" customWidth="1"/>
    <col min="9014" max="9216" width="9" style="719"/>
    <col min="9217" max="9217" width="1.875" style="719" customWidth="1"/>
    <col min="9218" max="9218" width="4.125" style="719" customWidth="1"/>
    <col min="9219" max="9219" width="16.75" style="719" bestFit="1" customWidth="1"/>
    <col min="9220" max="9220" width="6.125" style="719" customWidth="1"/>
    <col min="9221" max="9230" width="4.125" style="719" customWidth="1"/>
    <col min="9231" max="9231" width="5.875" style="719" bestFit="1" customWidth="1"/>
    <col min="9232" max="9235" width="4.125" style="719" customWidth="1"/>
    <col min="9236" max="9236" width="17.625" style="719" customWidth="1"/>
    <col min="9237" max="9237" width="6.375" style="719" bestFit="1" customWidth="1"/>
    <col min="9238" max="9242" width="4.125" style="719" customWidth="1"/>
    <col min="9243" max="9243" width="5.875" style="719" bestFit="1" customWidth="1"/>
    <col min="9244" max="9246" width="4.125" style="719" customWidth="1"/>
    <col min="9247" max="9248" width="6.5" style="719" bestFit="1" customWidth="1"/>
    <col min="9249" max="9249" width="5.875" style="719" bestFit="1" customWidth="1"/>
    <col min="9250" max="9256" width="4.125" style="719" customWidth="1"/>
    <col min="9257" max="9257" width="2.375" style="719" customWidth="1"/>
    <col min="9258" max="9258" width="1.625" style="719" customWidth="1"/>
    <col min="9259" max="9268" width="4.625" style="719" customWidth="1"/>
    <col min="9269" max="9269" width="4.125" style="719" customWidth="1"/>
    <col min="9270" max="9472" width="9" style="719"/>
    <col min="9473" max="9473" width="1.875" style="719" customWidth="1"/>
    <col min="9474" max="9474" width="4.125" style="719" customWidth="1"/>
    <col min="9475" max="9475" width="16.75" style="719" bestFit="1" customWidth="1"/>
    <col min="9476" max="9476" width="6.125" style="719" customWidth="1"/>
    <col min="9477" max="9486" width="4.125" style="719" customWidth="1"/>
    <col min="9487" max="9487" width="5.875" style="719" bestFit="1" customWidth="1"/>
    <col min="9488" max="9491" width="4.125" style="719" customWidth="1"/>
    <col min="9492" max="9492" width="17.625" style="719" customWidth="1"/>
    <col min="9493" max="9493" width="6.375" style="719" bestFit="1" customWidth="1"/>
    <col min="9494" max="9498" width="4.125" style="719" customWidth="1"/>
    <col min="9499" max="9499" width="5.875" style="719" bestFit="1" customWidth="1"/>
    <col min="9500" max="9502" width="4.125" style="719" customWidth="1"/>
    <col min="9503" max="9504" width="6.5" style="719" bestFit="1" customWidth="1"/>
    <col min="9505" max="9505" width="5.875" style="719" bestFit="1" customWidth="1"/>
    <col min="9506" max="9512" width="4.125" style="719" customWidth="1"/>
    <col min="9513" max="9513" width="2.375" style="719" customWidth="1"/>
    <col min="9514" max="9514" width="1.625" style="719" customWidth="1"/>
    <col min="9515" max="9524" width="4.625" style="719" customWidth="1"/>
    <col min="9525" max="9525" width="4.125" style="719" customWidth="1"/>
    <col min="9526" max="9728" width="9" style="719"/>
    <col min="9729" max="9729" width="1.875" style="719" customWidth="1"/>
    <col min="9730" max="9730" width="4.125" style="719" customWidth="1"/>
    <col min="9731" max="9731" width="16.75" style="719" bestFit="1" customWidth="1"/>
    <col min="9732" max="9732" width="6.125" style="719" customWidth="1"/>
    <col min="9733" max="9742" width="4.125" style="719" customWidth="1"/>
    <col min="9743" max="9743" width="5.875" style="719" bestFit="1" customWidth="1"/>
    <col min="9744" max="9747" width="4.125" style="719" customWidth="1"/>
    <col min="9748" max="9748" width="17.625" style="719" customWidth="1"/>
    <col min="9749" max="9749" width="6.375" style="719" bestFit="1" customWidth="1"/>
    <col min="9750" max="9754" width="4.125" style="719" customWidth="1"/>
    <col min="9755" max="9755" width="5.875" style="719" bestFit="1" customWidth="1"/>
    <col min="9756" max="9758" width="4.125" style="719" customWidth="1"/>
    <col min="9759" max="9760" width="6.5" style="719" bestFit="1" customWidth="1"/>
    <col min="9761" max="9761" width="5.875" style="719" bestFit="1" customWidth="1"/>
    <col min="9762" max="9768" width="4.125" style="719" customWidth="1"/>
    <col min="9769" max="9769" width="2.375" style="719" customWidth="1"/>
    <col min="9770" max="9770" width="1.625" style="719" customWidth="1"/>
    <col min="9771" max="9780" width="4.625" style="719" customWidth="1"/>
    <col min="9781" max="9781" width="4.125" style="719" customWidth="1"/>
    <col min="9782" max="9984" width="9" style="719"/>
    <col min="9985" max="9985" width="1.875" style="719" customWidth="1"/>
    <col min="9986" max="9986" width="4.125" style="719" customWidth="1"/>
    <col min="9987" max="9987" width="16.75" style="719" bestFit="1" customWidth="1"/>
    <col min="9988" max="9988" width="6.125" style="719" customWidth="1"/>
    <col min="9989" max="9998" width="4.125" style="719" customWidth="1"/>
    <col min="9999" max="9999" width="5.875" style="719" bestFit="1" customWidth="1"/>
    <col min="10000" max="10003" width="4.125" style="719" customWidth="1"/>
    <col min="10004" max="10004" width="17.625" style="719" customWidth="1"/>
    <col min="10005" max="10005" width="6.375" style="719" bestFit="1" customWidth="1"/>
    <col min="10006" max="10010" width="4.125" style="719" customWidth="1"/>
    <col min="10011" max="10011" width="5.875" style="719" bestFit="1" customWidth="1"/>
    <col min="10012" max="10014" width="4.125" style="719" customWidth="1"/>
    <col min="10015" max="10016" width="6.5" style="719" bestFit="1" customWidth="1"/>
    <col min="10017" max="10017" width="5.875" style="719" bestFit="1" customWidth="1"/>
    <col min="10018" max="10024" width="4.125" style="719" customWidth="1"/>
    <col min="10025" max="10025" width="2.375" style="719" customWidth="1"/>
    <col min="10026" max="10026" width="1.625" style="719" customWidth="1"/>
    <col min="10027" max="10036" width="4.625" style="719" customWidth="1"/>
    <col min="10037" max="10037" width="4.125" style="719" customWidth="1"/>
    <col min="10038" max="10240" width="9" style="719"/>
    <col min="10241" max="10241" width="1.875" style="719" customWidth="1"/>
    <col min="10242" max="10242" width="4.125" style="719" customWidth="1"/>
    <col min="10243" max="10243" width="16.75" style="719" bestFit="1" customWidth="1"/>
    <col min="10244" max="10244" width="6.125" style="719" customWidth="1"/>
    <col min="10245" max="10254" width="4.125" style="719" customWidth="1"/>
    <col min="10255" max="10255" width="5.875" style="719" bestFit="1" customWidth="1"/>
    <col min="10256" max="10259" width="4.125" style="719" customWidth="1"/>
    <col min="10260" max="10260" width="17.625" style="719" customWidth="1"/>
    <col min="10261" max="10261" width="6.375" style="719" bestFit="1" customWidth="1"/>
    <col min="10262" max="10266" width="4.125" style="719" customWidth="1"/>
    <col min="10267" max="10267" width="5.875" style="719" bestFit="1" customWidth="1"/>
    <col min="10268" max="10270" width="4.125" style="719" customWidth="1"/>
    <col min="10271" max="10272" width="6.5" style="719" bestFit="1" customWidth="1"/>
    <col min="10273" max="10273" width="5.875" style="719" bestFit="1" customWidth="1"/>
    <col min="10274" max="10280" width="4.125" style="719" customWidth="1"/>
    <col min="10281" max="10281" width="2.375" style="719" customWidth="1"/>
    <col min="10282" max="10282" width="1.625" style="719" customWidth="1"/>
    <col min="10283" max="10292" width="4.625" style="719" customWidth="1"/>
    <col min="10293" max="10293" width="4.125" style="719" customWidth="1"/>
    <col min="10294" max="10496" width="9" style="719"/>
    <col min="10497" max="10497" width="1.875" style="719" customWidth="1"/>
    <col min="10498" max="10498" width="4.125" style="719" customWidth="1"/>
    <col min="10499" max="10499" width="16.75" style="719" bestFit="1" customWidth="1"/>
    <col min="10500" max="10500" width="6.125" style="719" customWidth="1"/>
    <col min="10501" max="10510" width="4.125" style="719" customWidth="1"/>
    <col min="10511" max="10511" width="5.875" style="719" bestFit="1" customWidth="1"/>
    <col min="10512" max="10515" width="4.125" style="719" customWidth="1"/>
    <col min="10516" max="10516" width="17.625" style="719" customWidth="1"/>
    <col min="10517" max="10517" width="6.375" style="719" bestFit="1" customWidth="1"/>
    <col min="10518" max="10522" width="4.125" style="719" customWidth="1"/>
    <col min="10523" max="10523" width="5.875" style="719" bestFit="1" customWidth="1"/>
    <col min="10524" max="10526" width="4.125" style="719" customWidth="1"/>
    <col min="10527" max="10528" width="6.5" style="719" bestFit="1" customWidth="1"/>
    <col min="10529" max="10529" width="5.875" style="719" bestFit="1" customWidth="1"/>
    <col min="10530" max="10536" width="4.125" style="719" customWidth="1"/>
    <col min="10537" max="10537" width="2.375" style="719" customWidth="1"/>
    <col min="10538" max="10538" width="1.625" style="719" customWidth="1"/>
    <col min="10539" max="10548" width="4.625" style="719" customWidth="1"/>
    <col min="10549" max="10549" width="4.125" style="719" customWidth="1"/>
    <col min="10550" max="10752" width="9" style="719"/>
    <col min="10753" max="10753" width="1.875" style="719" customWidth="1"/>
    <col min="10754" max="10754" width="4.125" style="719" customWidth="1"/>
    <col min="10755" max="10755" width="16.75" style="719" bestFit="1" customWidth="1"/>
    <col min="10756" max="10756" width="6.125" style="719" customWidth="1"/>
    <col min="10757" max="10766" width="4.125" style="719" customWidth="1"/>
    <col min="10767" max="10767" width="5.875" style="719" bestFit="1" customWidth="1"/>
    <col min="10768" max="10771" width="4.125" style="719" customWidth="1"/>
    <col min="10772" max="10772" width="17.625" style="719" customWidth="1"/>
    <col min="10773" max="10773" width="6.375" style="719" bestFit="1" customWidth="1"/>
    <col min="10774" max="10778" width="4.125" style="719" customWidth="1"/>
    <col min="10779" max="10779" width="5.875" style="719" bestFit="1" customWidth="1"/>
    <col min="10780" max="10782" width="4.125" style="719" customWidth="1"/>
    <col min="10783" max="10784" width="6.5" style="719" bestFit="1" customWidth="1"/>
    <col min="10785" max="10785" width="5.875" style="719" bestFit="1" customWidth="1"/>
    <col min="10786" max="10792" width="4.125" style="719" customWidth="1"/>
    <col min="10793" max="10793" width="2.375" style="719" customWidth="1"/>
    <col min="10794" max="10794" width="1.625" style="719" customWidth="1"/>
    <col min="10795" max="10804" width="4.625" style="719" customWidth="1"/>
    <col min="10805" max="10805" width="4.125" style="719" customWidth="1"/>
    <col min="10806" max="11008" width="9" style="719"/>
    <col min="11009" max="11009" width="1.875" style="719" customWidth="1"/>
    <col min="11010" max="11010" width="4.125" style="719" customWidth="1"/>
    <col min="11011" max="11011" width="16.75" style="719" bestFit="1" customWidth="1"/>
    <col min="11012" max="11012" width="6.125" style="719" customWidth="1"/>
    <col min="11013" max="11022" width="4.125" style="719" customWidth="1"/>
    <col min="11023" max="11023" width="5.875" style="719" bestFit="1" customWidth="1"/>
    <col min="11024" max="11027" width="4.125" style="719" customWidth="1"/>
    <col min="11028" max="11028" width="17.625" style="719" customWidth="1"/>
    <col min="11029" max="11029" width="6.375" style="719" bestFit="1" customWidth="1"/>
    <col min="11030" max="11034" width="4.125" style="719" customWidth="1"/>
    <col min="11035" max="11035" width="5.875" style="719" bestFit="1" customWidth="1"/>
    <col min="11036" max="11038" width="4.125" style="719" customWidth="1"/>
    <col min="11039" max="11040" width="6.5" style="719" bestFit="1" customWidth="1"/>
    <col min="11041" max="11041" width="5.875" style="719" bestFit="1" customWidth="1"/>
    <col min="11042" max="11048" width="4.125" style="719" customWidth="1"/>
    <col min="11049" max="11049" width="2.375" style="719" customWidth="1"/>
    <col min="11050" max="11050" width="1.625" style="719" customWidth="1"/>
    <col min="11051" max="11060" width="4.625" style="719" customWidth="1"/>
    <col min="11061" max="11061" width="4.125" style="719" customWidth="1"/>
    <col min="11062" max="11264" width="9" style="719"/>
    <col min="11265" max="11265" width="1.875" style="719" customWidth="1"/>
    <col min="11266" max="11266" width="4.125" style="719" customWidth="1"/>
    <col min="11267" max="11267" width="16.75" style="719" bestFit="1" customWidth="1"/>
    <col min="11268" max="11268" width="6.125" style="719" customWidth="1"/>
    <col min="11269" max="11278" width="4.125" style="719" customWidth="1"/>
    <col min="11279" max="11279" width="5.875" style="719" bestFit="1" customWidth="1"/>
    <col min="11280" max="11283" width="4.125" style="719" customWidth="1"/>
    <col min="11284" max="11284" width="17.625" style="719" customWidth="1"/>
    <col min="11285" max="11285" width="6.375" style="719" bestFit="1" customWidth="1"/>
    <col min="11286" max="11290" width="4.125" style="719" customWidth="1"/>
    <col min="11291" max="11291" width="5.875" style="719" bestFit="1" customWidth="1"/>
    <col min="11292" max="11294" width="4.125" style="719" customWidth="1"/>
    <col min="11295" max="11296" width="6.5" style="719" bestFit="1" customWidth="1"/>
    <col min="11297" max="11297" width="5.875" style="719" bestFit="1" customWidth="1"/>
    <col min="11298" max="11304" width="4.125" style="719" customWidth="1"/>
    <col min="11305" max="11305" width="2.375" style="719" customWidth="1"/>
    <col min="11306" max="11306" width="1.625" style="719" customWidth="1"/>
    <col min="11307" max="11316" width="4.625" style="719" customWidth="1"/>
    <col min="11317" max="11317" width="4.125" style="719" customWidth="1"/>
    <col min="11318" max="11520" width="9" style="719"/>
    <col min="11521" max="11521" width="1.875" style="719" customWidth="1"/>
    <col min="11522" max="11522" width="4.125" style="719" customWidth="1"/>
    <col min="11523" max="11523" width="16.75" style="719" bestFit="1" customWidth="1"/>
    <col min="11524" max="11524" width="6.125" style="719" customWidth="1"/>
    <col min="11525" max="11534" width="4.125" style="719" customWidth="1"/>
    <col min="11535" max="11535" width="5.875" style="719" bestFit="1" customWidth="1"/>
    <col min="11536" max="11539" width="4.125" style="719" customWidth="1"/>
    <col min="11540" max="11540" width="17.625" style="719" customWidth="1"/>
    <col min="11541" max="11541" width="6.375" style="719" bestFit="1" customWidth="1"/>
    <col min="11542" max="11546" width="4.125" style="719" customWidth="1"/>
    <col min="11547" max="11547" width="5.875" style="719" bestFit="1" customWidth="1"/>
    <col min="11548" max="11550" width="4.125" style="719" customWidth="1"/>
    <col min="11551" max="11552" width="6.5" style="719" bestFit="1" customWidth="1"/>
    <col min="11553" max="11553" width="5.875" style="719" bestFit="1" customWidth="1"/>
    <col min="11554" max="11560" width="4.125" style="719" customWidth="1"/>
    <col min="11561" max="11561" width="2.375" style="719" customWidth="1"/>
    <col min="11562" max="11562" width="1.625" style="719" customWidth="1"/>
    <col min="11563" max="11572" width="4.625" style="719" customWidth="1"/>
    <col min="11573" max="11573" width="4.125" style="719" customWidth="1"/>
    <col min="11574" max="11776" width="9" style="719"/>
    <col min="11777" max="11777" width="1.875" style="719" customWidth="1"/>
    <col min="11778" max="11778" width="4.125" style="719" customWidth="1"/>
    <col min="11779" max="11779" width="16.75" style="719" bestFit="1" customWidth="1"/>
    <col min="11780" max="11780" width="6.125" style="719" customWidth="1"/>
    <col min="11781" max="11790" width="4.125" style="719" customWidth="1"/>
    <col min="11791" max="11791" width="5.875" style="719" bestFit="1" customWidth="1"/>
    <col min="11792" max="11795" width="4.125" style="719" customWidth="1"/>
    <col min="11796" max="11796" width="17.625" style="719" customWidth="1"/>
    <col min="11797" max="11797" width="6.375" style="719" bestFit="1" customWidth="1"/>
    <col min="11798" max="11802" width="4.125" style="719" customWidth="1"/>
    <col min="11803" max="11803" width="5.875" style="719" bestFit="1" customWidth="1"/>
    <col min="11804" max="11806" width="4.125" style="719" customWidth="1"/>
    <col min="11807" max="11808" width="6.5" style="719" bestFit="1" customWidth="1"/>
    <col min="11809" max="11809" width="5.875" style="719" bestFit="1" customWidth="1"/>
    <col min="11810" max="11816" width="4.125" style="719" customWidth="1"/>
    <col min="11817" max="11817" width="2.375" style="719" customWidth="1"/>
    <col min="11818" max="11818" width="1.625" style="719" customWidth="1"/>
    <col min="11819" max="11828" width="4.625" style="719" customWidth="1"/>
    <col min="11829" max="11829" width="4.125" style="719" customWidth="1"/>
    <col min="11830" max="12032" width="9" style="719"/>
    <col min="12033" max="12033" width="1.875" style="719" customWidth="1"/>
    <col min="12034" max="12034" width="4.125" style="719" customWidth="1"/>
    <col min="12035" max="12035" width="16.75" style="719" bestFit="1" customWidth="1"/>
    <col min="12036" max="12036" width="6.125" style="719" customWidth="1"/>
    <col min="12037" max="12046" width="4.125" style="719" customWidth="1"/>
    <col min="12047" max="12047" width="5.875" style="719" bestFit="1" customWidth="1"/>
    <col min="12048" max="12051" width="4.125" style="719" customWidth="1"/>
    <col min="12052" max="12052" width="17.625" style="719" customWidth="1"/>
    <col min="12053" max="12053" width="6.375" style="719" bestFit="1" customWidth="1"/>
    <col min="12054" max="12058" width="4.125" style="719" customWidth="1"/>
    <col min="12059" max="12059" width="5.875" style="719" bestFit="1" customWidth="1"/>
    <col min="12060" max="12062" width="4.125" style="719" customWidth="1"/>
    <col min="12063" max="12064" width="6.5" style="719" bestFit="1" customWidth="1"/>
    <col min="12065" max="12065" width="5.875" style="719" bestFit="1" customWidth="1"/>
    <col min="12066" max="12072" width="4.125" style="719" customWidth="1"/>
    <col min="12073" max="12073" width="2.375" style="719" customWidth="1"/>
    <col min="12074" max="12074" width="1.625" style="719" customWidth="1"/>
    <col min="12075" max="12084" width="4.625" style="719" customWidth="1"/>
    <col min="12085" max="12085" width="4.125" style="719" customWidth="1"/>
    <col min="12086" max="12288" width="9" style="719"/>
    <col min="12289" max="12289" width="1.875" style="719" customWidth="1"/>
    <col min="12290" max="12290" width="4.125" style="719" customWidth="1"/>
    <col min="12291" max="12291" width="16.75" style="719" bestFit="1" customWidth="1"/>
    <col min="12292" max="12292" width="6.125" style="719" customWidth="1"/>
    <col min="12293" max="12302" width="4.125" style="719" customWidth="1"/>
    <col min="12303" max="12303" width="5.875" style="719" bestFit="1" customWidth="1"/>
    <col min="12304" max="12307" width="4.125" style="719" customWidth="1"/>
    <col min="12308" max="12308" width="17.625" style="719" customWidth="1"/>
    <col min="12309" max="12309" width="6.375" style="719" bestFit="1" customWidth="1"/>
    <col min="12310" max="12314" width="4.125" style="719" customWidth="1"/>
    <col min="12315" max="12315" width="5.875" style="719" bestFit="1" customWidth="1"/>
    <col min="12316" max="12318" width="4.125" style="719" customWidth="1"/>
    <col min="12319" max="12320" width="6.5" style="719" bestFit="1" customWidth="1"/>
    <col min="12321" max="12321" width="5.875" style="719" bestFit="1" customWidth="1"/>
    <col min="12322" max="12328" width="4.125" style="719" customWidth="1"/>
    <col min="12329" max="12329" width="2.375" style="719" customWidth="1"/>
    <col min="12330" max="12330" width="1.625" style="719" customWidth="1"/>
    <col min="12331" max="12340" width="4.625" style="719" customWidth="1"/>
    <col min="12341" max="12341" width="4.125" style="719" customWidth="1"/>
    <col min="12342" max="12544" width="9" style="719"/>
    <col min="12545" max="12545" width="1.875" style="719" customWidth="1"/>
    <col min="12546" max="12546" width="4.125" style="719" customWidth="1"/>
    <col min="12547" max="12547" width="16.75" style="719" bestFit="1" customWidth="1"/>
    <col min="12548" max="12548" width="6.125" style="719" customWidth="1"/>
    <col min="12549" max="12558" width="4.125" style="719" customWidth="1"/>
    <col min="12559" max="12559" width="5.875" style="719" bestFit="1" customWidth="1"/>
    <col min="12560" max="12563" width="4.125" style="719" customWidth="1"/>
    <col min="12564" max="12564" width="17.625" style="719" customWidth="1"/>
    <col min="12565" max="12565" width="6.375" style="719" bestFit="1" customWidth="1"/>
    <col min="12566" max="12570" width="4.125" style="719" customWidth="1"/>
    <col min="12571" max="12571" width="5.875" style="719" bestFit="1" customWidth="1"/>
    <col min="12572" max="12574" width="4.125" style="719" customWidth="1"/>
    <col min="12575" max="12576" width="6.5" style="719" bestFit="1" customWidth="1"/>
    <col min="12577" max="12577" width="5.875" style="719" bestFit="1" customWidth="1"/>
    <col min="12578" max="12584" width="4.125" style="719" customWidth="1"/>
    <col min="12585" max="12585" width="2.375" style="719" customWidth="1"/>
    <col min="12586" max="12586" width="1.625" style="719" customWidth="1"/>
    <col min="12587" max="12596" width="4.625" style="719" customWidth="1"/>
    <col min="12597" max="12597" width="4.125" style="719" customWidth="1"/>
    <col min="12598" max="12800" width="9" style="719"/>
    <col min="12801" max="12801" width="1.875" style="719" customWidth="1"/>
    <col min="12802" max="12802" width="4.125" style="719" customWidth="1"/>
    <col min="12803" max="12803" width="16.75" style="719" bestFit="1" customWidth="1"/>
    <col min="12804" max="12804" width="6.125" style="719" customWidth="1"/>
    <col min="12805" max="12814" width="4.125" style="719" customWidth="1"/>
    <col min="12815" max="12815" width="5.875" style="719" bestFit="1" customWidth="1"/>
    <col min="12816" max="12819" width="4.125" style="719" customWidth="1"/>
    <col min="12820" max="12820" width="17.625" style="719" customWidth="1"/>
    <col min="12821" max="12821" width="6.375" style="719" bestFit="1" customWidth="1"/>
    <col min="12822" max="12826" width="4.125" style="719" customWidth="1"/>
    <col min="12827" max="12827" width="5.875" style="719" bestFit="1" customWidth="1"/>
    <col min="12828" max="12830" width="4.125" style="719" customWidth="1"/>
    <col min="12831" max="12832" width="6.5" style="719" bestFit="1" customWidth="1"/>
    <col min="12833" max="12833" width="5.875" style="719" bestFit="1" customWidth="1"/>
    <col min="12834" max="12840" width="4.125" style="719" customWidth="1"/>
    <col min="12841" max="12841" width="2.375" style="719" customWidth="1"/>
    <col min="12842" max="12842" width="1.625" style="719" customWidth="1"/>
    <col min="12843" max="12852" width="4.625" style="719" customWidth="1"/>
    <col min="12853" max="12853" width="4.125" style="719" customWidth="1"/>
    <col min="12854" max="13056" width="9" style="719"/>
    <col min="13057" max="13057" width="1.875" style="719" customWidth="1"/>
    <col min="13058" max="13058" width="4.125" style="719" customWidth="1"/>
    <col min="13059" max="13059" width="16.75" style="719" bestFit="1" customWidth="1"/>
    <col min="13060" max="13060" width="6.125" style="719" customWidth="1"/>
    <col min="13061" max="13070" width="4.125" style="719" customWidth="1"/>
    <col min="13071" max="13071" width="5.875" style="719" bestFit="1" customWidth="1"/>
    <col min="13072" max="13075" width="4.125" style="719" customWidth="1"/>
    <col min="13076" max="13076" width="17.625" style="719" customWidth="1"/>
    <col min="13077" max="13077" width="6.375" style="719" bestFit="1" customWidth="1"/>
    <col min="13078" max="13082" width="4.125" style="719" customWidth="1"/>
    <col min="13083" max="13083" width="5.875" style="719" bestFit="1" customWidth="1"/>
    <col min="13084" max="13086" width="4.125" style="719" customWidth="1"/>
    <col min="13087" max="13088" width="6.5" style="719" bestFit="1" customWidth="1"/>
    <col min="13089" max="13089" width="5.875" style="719" bestFit="1" customWidth="1"/>
    <col min="13090" max="13096" width="4.125" style="719" customWidth="1"/>
    <col min="13097" max="13097" width="2.375" style="719" customWidth="1"/>
    <col min="13098" max="13098" width="1.625" style="719" customWidth="1"/>
    <col min="13099" max="13108" width="4.625" style="719" customWidth="1"/>
    <col min="13109" max="13109" width="4.125" style="719" customWidth="1"/>
    <col min="13110" max="13312" width="9" style="719"/>
    <col min="13313" max="13313" width="1.875" style="719" customWidth="1"/>
    <col min="13314" max="13314" width="4.125" style="719" customWidth="1"/>
    <col min="13315" max="13315" width="16.75" style="719" bestFit="1" customWidth="1"/>
    <col min="13316" max="13316" width="6.125" style="719" customWidth="1"/>
    <col min="13317" max="13326" width="4.125" style="719" customWidth="1"/>
    <col min="13327" max="13327" width="5.875" style="719" bestFit="1" customWidth="1"/>
    <col min="13328" max="13331" width="4.125" style="719" customWidth="1"/>
    <col min="13332" max="13332" width="17.625" style="719" customWidth="1"/>
    <col min="13333" max="13333" width="6.375" style="719" bestFit="1" customWidth="1"/>
    <col min="13334" max="13338" width="4.125" style="719" customWidth="1"/>
    <col min="13339" max="13339" width="5.875" style="719" bestFit="1" customWidth="1"/>
    <col min="13340" max="13342" width="4.125" style="719" customWidth="1"/>
    <col min="13343" max="13344" width="6.5" style="719" bestFit="1" customWidth="1"/>
    <col min="13345" max="13345" width="5.875" style="719" bestFit="1" customWidth="1"/>
    <col min="13346" max="13352" width="4.125" style="719" customWidth="1"/>
    <col min="13353" max="13353" width="2.375" style="719" customWidth="1"/>
    <col min="13354" max="13354" width="1.625" style="719" customWidth="1"/>
    <col min="13355" max="13364" width="4.625" style="719" customWidth="1"/>
    <col min="13365" max="13365" width="4.125" style="719" customWidth="1"/>
    <col min="13366" max="13568" width="9" style="719"/>
    <col min="13569" max="13569" width="1.875" style="719" customWidth="1"/>
    <col min="13570" max="13570" width="4.125" style="719" customWidth="1"/>
    <col min="13571" max="13571" width="16.75" style="719" bestFit="1" customWidth="1"/>
    <col min="13572" max="13572" width="6.125" style="719" customWidth="1"/>
    <col min="13573" max="13582" width="4.125" style="719" customWidth="1"/>
    <col min="13583" max="13583" width="5.875" style="719" bestFit="1" customWidth="1"/>
    <col min="13584" max="13587" width="4.125" style="719" customWidth="1"/>
    <col min="13588" max="13588" width="17.625" style="719" customWidth="1"/>
    <col min="13589" max="13589" width="6.375" style="719" bestFit="1" customWidth="1"/>
    <col min="13590" max="13594" width="4.125" style="719" customWidth="1"/>
    <col min="13595" max="13595" width="5.875" style="719" bestFit="1" customWidth="1"/>
    <col min="13596" max="13598" width="4.125" style="719" customWidth="1"/>
    <col min="13599" max="13600" width="6.5" style="719" bestFit="1" customWidth="1"/>
    <col min="13601" max="13601" width="5.875" style="719" bestFit="1" customWidth="1"/>
    <col min="13602" max="13608" width="4.125" style="719" customWidth="1"/>
    <col min="13609" max="13609" width="2.375" style="719" customWidth="1"/>
    <col min="13610" max="13610" width="1.625" style="719" customWidth="1"/>
    <col min="13611" max="13620" width="4.625" style="719" customWidth="1"/>
    <col min="13621" max="13621" width="4.125" style="719" customWidth="1"/>
    <col min="13622" max="13824" width="9" style="719"/>
    <col min="13825" max="13825" width="1.875" style="719" customWidth="1"/>
    <col min="13826" max="13826" width="4.125" style="719" customWidth="1"/>
    <col min="13827" max="13827" width="16.75" style="719" bestFit="1" customWidth="1"/>
    <col min="13828" max="13828" width="6.125" style="719" customWidth="1"/>
    <col min="13829" max="13838" width="4.125" style="719" customWidth="1"/>
    <col min="13839" max="13839" width="5.875" style="719" bestFit="1" customWidth="1"/>
    <col min="13840" max="13843" width="4.125" style="719" customWidth="1"/>
    <col min="13844" max="13844" width="17.625" style="719" customWidth="1"/>
    <col min="13845" max="13845" width="6.375" style="719" bestFit="1" customWidth="1"/>
    <col min="13846" max="13850" width="4.125" style="719" customWidth="1"/>
    <col min="13851" max="13851" width="5.875" style="719" bestFit="1" customWidth="1"/>
    <col min="13852" max="13854" width="4.125" style="719" customWidth="1"/>
    <col min="13855" max="13856" width="6.5" style="719" bestFit="1" customWidth="1"/>
    <col min="13857" max="13857" width="5.875" style="719" bestFit="1" customWidth="1"/>
    <col min="13858" max="13864" width="4.125" style="719" customWidth="1"/>
    <col min="13865" max="13865" width="2.375" style="719" customWidth="1"/>
    <col min="13866" max="13866" width="1.625" style="719" customWidth="1"/>
    <col min="13867" max="13876" width="4.625" style="719" customWidth="1"/>
    <col min="13877" max="13877" width="4.125" style="719" customWidth="1"/>
    <col min="13878" max="14080" width="9" style="719"/>
    <col min="14081" max="14081" width="1.875" style="719" customWidth="1"/>
    <col min="14082" max="14082" width="4.125" style="719" customWidth="1"/>
    <col min="14083" max="14083" width="16.75" style="719" bestFit="1" customWidth="1"/>
    <col min="14084" max="14084" width="6.125" style="719" customWidth="1"/>
    <col min="14085" max="14094" width="4.125" style="719" customWidth="1"/>
    <col min="14095" max="14095" width="5.875" style="719" bestFit="1" customWidth="1"/>
    <col min="14096" max="14099" width="4.125" style="719" customWidth="1"/>
    <col min="14100" max="14100" width="17.625" style="719" customWidth="1"/>
    <col min="14101" max="14101" width="6.375" style="719" bestFit="1" customWidth="1"/>
    <col min="14102" max="14106" width="4.125" style="719" customWidth="1"/>
    <col min="14107" max="14107" width="5.875" style="719" bestFit="1" customWidth="1"/>
    <col min="14108" max="14110" width="4.125" style="719" customWidth="1"/>
    <col min="14111" max="14112" width="6.5" style="719" bestFit="1" customWidth="1"/>
    <col min="14113" max="14113" width="5.875" style="719" bestFit="1" customWidth="1"/>
    <col min="14114" max="14120" width="4.125" style="719" customWidth="1"/>
    <col min="14121" max="14121" width="2.375" style="719" customWidth="1"/>
    <col min="14122" max="14122" width="1.625" style="719" customWidth="1"/>
    <col min="14123" max="14132" width="4.625" style="719" customWidth="1"/>
    <col min="14133" max="14133" width="4.125" style="719" customWidth="1"/>
    <col min="14134" max="14336" width="9" style="719"/>
    <col min="14337" max="14337" width="1.875" style="719" customWidth="1"/>
    <col min="14338" max="14338" width="4.125" style="719" customWidth="1"/>
    <col min="14339" max="14339" width="16.75" style="719" bestFit="1" customWidth="1"/>
    <col min="14340" max="14340" width="6.125" style="719" customWidth="1"/>
    <col min="14341" max="14350" width="4.125" style="719" customWidth="1"/>
    <col min="14351" max="14351" width="5.875" style="719" bestFit="1" customWidth="1"/>
    <col min="14352" max="14355" width="4.125" style="719" customWidth="1"/>
    <col min="14356" max="14356" width="17.625" style="719" customWidth="1"/>
    <col min="14357" max="14357" width="6.375" style="719" bestFit="1" customWidth="1"/>
    <col min="14358" max="14362" width="4.125" style="719" customWidth="1"/>
    <col min="14363" max="14363" width="5.875" style="719" bestFit="1" customWidth="1"/>
    <col min="14364" max="14366" width="4.125" style="719" customWidth="1"/>
    <col min="14367" max="14368" width="6.5" style="719" bestFit="1" customWidth="1"/>
    <col min="14369" max="14369" width="5.875" style="719" bestFit="1" customWidth="1"/>
    <col min="14370" max="14376" width="4.125" style="719" customWidth="1"/>
    <col min="14377" max="14377" width="2.375" style="719" customWidth="1"/>
    <col min="14378" max="14378" width="1.625" style="719" customWidth="1"/>
    <col min="14379" max="14388" width="4.625" style="719" customWidth="1"/>
    <col min="14389" max="14389" width="4.125" style="719" customWidth="1"/>
    <col min="14390" max="14592" width="9" style="719"/>
    <col min="14593" max="14593" width="1.875" style="719" customWidth="1"/>
    <col min="14594" max="14594" width="4.125" style="719" customWidth="1"/>
    <col min="14595" max="14595" width="16.75" style="719" bestFit="1" customWidth="1"/>
    <col min="14596" max="14596" width="6.125" style="719" customWidth="1"/>
    <col min="14597" max="14606" width="4.125" style="719" customWidth="1"/>
    <col min="14607" max="14607" width="5.875" style="719" bestFit="1" customWidth="1"/>
    <col min="14608" max="14611" width="4.125" style="719" customWidth="1"/>
    <col min="14612" max="14612" width="17.625" style="719" customWidth="1"/>
    <col min="14613" max="14613" width="6.375" style="719" bestFit="1" customWidth="1"/>
    <col min="14614" max="14618" width="4.125" style="719" customWidth="1"/>
    <col min="14619" max="14619" width="5.875" style="719" bestFit="1" customWidth="1"/>
    <col min="14620" max="14622" width="4.125" style="719" customWidth="1"/>
    <col min="14623" max="14624" width="6.5" style="719" bestFit="1" customWidth="1"/>
    <col min="14625" max="14625" width="5.875" style="719" bestFit="1" customWidth="1"/>
    <col min="14626" max="14632" width="4.125" style="719" customWidth="1"/>
    <col min="14633" max="14633" width="2.375" style="719" customWidth="1"/>
    <col min="14634" max="14634" width="1.625" style="719" customWidth="1"/>
    <col min="14635" max="14644" width="4.625" style="719" customWidth="1"/>
    <col min="14645" max="14645" width="4.125" style="719" customWidth="1"/>
    <col min="14646" max="14848" width="9" style="719"/>
    <col min="14849" max="14849" width="1.875" style="719" customWidth="1"/>
    <col min="14850" max="14850" width="4.125" style="719" customWidth="1"/>
    <col min="14851" max="14851" width="16.75" style="719" bestFit="1" customWidth="1"/>
    <col min="14852" max="14852" width="6.125" style="719" customWidth="1"/>
    <col min="14853" max="14862" width="4.125" style="719" customWidth="1"/>
    <col min="14863" max="14863" width="5.875" style="719" bestFit="1" customWidth="1"/>
    <col min="14864" max="14867" width="4.125" style="719" customWidth="1"/>
    <col min="14868" max="14868" width="17.625" style="719" customWidth="1"/>
    <col min="14869" max="14869" width="6.375" style="719" bestFit="1" customWidth="1"/>
    <col min="14870" max="14874" width="4.125" style="719" customWidth="1"/>
    <col min="14875" max="14875" width="5.875" style="719" bestFit="1" customWidth="1"/>
    <col min="14876" max="14878" width="4.125" style="719" customWidth="1"/>
    <col min="14879" max="14880" width="6.5" style="719" bestFit="1" customWidth="1"/>
    <col min="14881" max="14881" width="5.875" style="719" bestFit="1" customWidth="1"/>
    <col min="14882" max="14888" width="4.125" style="719" customWidth="1"/>
    <col min="14889" max="14889" width="2.375" style="719" customWidth="1"/>
    <col min="14890" max="14890" width="1.625" style="719" customWidth="1"/>
    <col min="14891" max="14900" width="4.625" style="719" customWidth="1"/>
    <col min="14901" max="14901" width="4.125" style="719" customWidth="1"/>
    <col min="14902" max="15104" width="9" style="719"/>
    <col min="15105" max="15105" width="1.875" style="719" customWidth="1"/>
    <col min="15106" max="15106" width="4.125" style="719" customWidth="1"/>
    <col min="15107" max="15107" width="16.75" style="719" bestFit="1" customWidth="1"/>
    <col min="15108" max="15108" width="6.125" style="719" customWidth="1"/>
    <col min="15109" max="15118" width="4.125" style="719" customWidth="1"/>
    <col min="15119" max="15119" width="5.875" style="719" bestFit="1" customWidth="1"/>
    <col min="15120" max="15123" width="4.125" style="719" customWidth="1"/>
    <col min="15124" max="15124" width="17.625" style="719" customWidth="1"/>
    <col min="15125" max="15125" width="6.375" style="719" bestFit="1" customWidth="1"/>
    <col min="15126" max="15130" width="4.125" style="719" customWidth="1"/>
    <col min="15131" max="15131" width="5.875" style="719" bestFit="1" customWidth="1"/>
    <col min="15132" max="15134" width="4.125" style="719" customWidth="1"/>
    <col min="15135" max="15136" width="6.5" style="719" bestFit="1" customWidth="1"/>
    <col min="15137" max="15137" width="5.875" style="719" bestFit="1" customWidth="1"/>
    <col min="15138" max="15144" width="4.125" style="719" customWidth="1"/>
    <col min="15145" max="15145" width="2.375" style="719" customWidth="1"/>
    <col min="15146" max="15146" width="1.625" style="719" customWidth="1"/>
    <col min="15147" max="15156" width="4.625" style="719" customWidth="1"/>
    <col min="15157" max="15157" width="4.125" style="719" customWidth="1"/>
    <col min="15158" max="15360" width="9" style="719"/>
    <col min="15361" max="15361" width="1.875" style="719" customWidth="1"/>
    <col min="15362" max="15362" width="4.125" style="719" customWidth="1"/>
    <col min="15363" max="15363" width="16.75" style="719" bestFit="1" customWidth="1"/>
    <col min="15364" max="15364" width="6.125" style="719" customWidth="1"/>
    <col min="15365" max="15374" width="4.125" style="719" customWidth="1"/>
    <col min="15375" max="15375" width="5.875" style="719" bestFit="1" customWidth="1"/>
    <col min="15376" max="15379" width="4.125" style="719" customWidth="1"/>
    <col min="15380" max="15380" width="17.625" style="719" customWidth="1"/>
    <col min="15381" max="15381" width="6.375" style="719" bestFit="1" customWidth="1"/>
    <col min="15382" max="15386" width="4.125" style="719" customWidth="1"/>
    <col min="15387" max="15387" width="5.875" style="719" bestFit="1" customWidth="1"/>
    <col min="15388" max="15390" width="4.125" style="719" customWidth="1"/>
    <col min="15391" max="15392" width="6.5" style="719" bestFit="1" customWidth="1"/>
    <col min="15393" max="15393" width="5.875" style="719" bestFit="1" customWidth="1"/>
    <col min="15394" max="15400" width="4.125" style="719" customWidth="1"/>
    <col min="15401" max="15401" width="2.375" style="719" customWidth="1"/>
    <col min="15402" max="15402" width="1.625" style="719" customWidth="1"/>
    <col min="15403" max="15412" width="4.625" style="719" customWidth="1"/>
    <col min="15413" max="15413" width="4.125" style="719" customWidth="1"/>
    <col min="15414" max="15616" width="9" style="719"/>
    <col min="15617" max="15617" width="1.875" style="719" customWidth="1"/>
    <col min="15618" max="15618" width="4.125" style="719" customWidth="1"/>
    <col min="15619" max="15619" width="16.75" style="719" bestFit="1" customWidth="1"/>
    <col min="15620" max="15620" width="6.125" style="719" customWidth="1"/>
    <col min="15621" max="15630" width="4.125" style="719" customWidth="1"/>
    <col min="15631" max="15631" width="5.875" style="719" bestFit="1" customWidth="1"/>
    <col min="15632" max="15635" width="4.125" style="719" customWidth="1"/>
    <col min="15636" max="15636" width="17.625" style="719" customWidth="1"/>
    <col min="15637" max="15637" width="6.375" style="719" bestFit="1" customWidth="1"/>
    <col min="15638" max="15642" width="4.125" style="719" customWidth="1"/>
    <col min="15643" max="15643" width="5.875" style="719" bestFit="1" customWidth="1"/>
    <col min="15644" max="15646" width="4.125" style="719" customWidth="1"/>
    <col min="15647" max="15648" width="6.5" style="719" bestFit="1" customWidth="1"/>
    <col min="15649" max="15649" width="5.875" style="719" bestFit="1" customWidth="1"/>
    <col min="15650" max="15656" width="4.125" style="719" customWidth="1"/>
    <col min="15657" max="15657" width="2.375" style="719" customWidth="1"/>
    <col min="15658" max="15658" width="1.625" style="719" customWidth="1"/>
    <col min="15659" max="15668" width="4.625" style="719" customWidth="1"/>
    <col min="15669" max="15669" width="4.125" style="719" customWidth="1"/>
    <col min="15670" max="15872" width="9" style="719"/>
    <col min="15873" max="15873" width="1.875" style="719" customWidth="1"/>
    <col min="15874" max="15874" width="4.125" style="719" customWidth="1"/>
    <col min="15875" max="15875" width="16.75" style="719" bestFit="1" customWidth="1"/>
    <col min="15876" max="15876" width="6.125" style="719" customWidth="1"/>
    <col min="15877" max="15886" width="4.125" style="719" customWidth="1"/>
    <col min="15887" max="15887" width="5.875" style="719" bestFit="1" customWidth="1"/>
    <col min="15888" max="15891" width="4.125" style="719" customWidth="1"/>
    <col min="15892" max="15892" width="17.625" style="719" customWidth="1"/>
    <col min="15893" max="15893" width="6.375" style="719" bestFit="1" customWidth="1"/>
    <col min="15894" max="15898" width="4.125" style="719" customWidth="1"/>
    <col min="15899" max="15899" width="5.875" style="719" bestFit="1" customWidth="1"/>
    <col min="15900" max="15902" width="4.125" style="719" customWidth="1"/>
    <col min="15903" max="15904" width="6.5" style="719" bestFit="1" customWidth="1"/>
    <col min="15905" max="15905" width="5.875" style="719" bestFit="1" customWidth="1"/>
    <col min="15906" max="15912" width="4.125" style="719" customWidth="1"/>
    <col min="15913" max="15913" width="2.375" style="719" customWidth="1"/>
    <col min="15914" max="15914" width="1.625" style="719" customWidth="1"/>
    <col min="15915" max="15924" width="4.625" style="719" customWidth="1"/>
    <col min="15925" max="15925" width="4.125" style="719" customWidth="1"/>
    <col min="15926" max="16128" width="9" style="719"/>
    <col min="16129" max="16129" width="1.875" style="719" customWidth="1"/>
    <col min="16130" max="16130" width="4.125" style="719" customWidth="1"/>
    <col min="16131" max="16131" width="16.75" style="719" bestFit="1" customWidth="1"/>
    <col min="16132" max="16132" width="6.125" style="719" customWidth="1"/>
    <col min="16133" max="16142" width="4.125" style="719" customWidth="1"/>
    <col min="16143" max="16143" width="5.875" style="719" bestFit="1" customWidth="1"/>
    <col min="16144" max="16147" width="4.125" style="719" customWidth="1"/>
    <col min="16148" max="16148" width="17.625" style="719" customWidth="1"/>
    <col min="16149" max="16149" width="6.375" style="719" bestFit="1" customWidth="1"/>
    <col min="16150" max="16154" width="4.125" style="719" customWidth="1"/>
    <col min="16155" max="16155" width="5.875" style="719" bestFit="1" customWidth="1"/>
    <col min="16156" max="16158" width="4.125" style="719" customWidth="1"/>
    <col min="16159" max="16160" width="6.5" style="719" bestFit="1" customWidth="1"/>
    <col min="16161" max="16161" width="5.875" style="719" bestFit="1" customWidth="1"/>
    <col min="16162" max="16168" width="4.125" style="719" customWidth="1"/>
    <col min="16169" max="16169" width="2.375" style="719" customWidth="1"/>
    <col min="16170" max="16170" width="1.625" style="719" customWidth="1"/>
    <col min="16171" max="16180" width="4.625" style="719" customWidth="1"/>
    <col min="16181" max="16181" width="4.125" style="719" customWidth="1"/>
    <col min="16182" max="16384" width="9" style="719"/>
  </cols>
  <sheetData>
    <row r="1" spans="2:43" ht="24" customHeight="1">
      <c r="B1" s="790" t="s">
        <v>713</v>
      </c>
      <c r="E1" s="693"/>
      <c r="F1" s="619" t="s">
        <v>714</v>
      </c>
      <c r="G1" s="693"/>
      <c r="H1" s="693"/>
      <c r="I1" s="693"/>
      <c r="J1" s="693"/>
      <c r="K1" s="693"/>
      <c r="L1" s="693"/>
      <c r="M1" s="693"/>
      <c r="N1" s="693"/>
      <c r="O1" s="693"/>
      <c r="P1" s="693"/>
      <c r="Q1" s="693"/>
      <c r="R1" s="693"/>
      <c r="S1" s="693"/>
      <c r="T1" s="619"/>
      <c r="U1" s="693"/>
      <c r="V1" s="693"/>
      <c r="W1" s="693"/>
      <c r="X1" s="693"/>
      <c r="Y1" s="693"/>
      <c r="Z1" s="693"/>
      <c r="AA1" s="693"/>
      <c r="AB1" s="693"/>
      <c r="AC1" s="693"/>
      <c r="AD1" s="693"/>
      <c r="AE1" s="693"/>
      <c r="AF1" s="693"/>
      <c r="AG1" s="693"/>
      <c r="AH1" s="693"/>
      <c r="AI1" s="693"/>
      <c r="AJ1" s="693"/>
      <c r="AK1" s="693"/>
      <c r="AL1" s="693"/>
      <c r="AM1" s="693"/>
      <c r="AN1" s="693"/>
    </row>
    <row r="2" spans="2:43" s="1652" customFormat="1" ht="21.75" customHeight="1">
      <c r="B2" s="1640"/>
      <c r="C2" s="1641" t="s">
        <v>715</v>
      </c>
      <c r="D2" s="1642" t="s">
        <v>133</v>
      </c>
      <c r="E2" s="1643" t="s">
        <v>716</v>
      </c>
      <c r="F2" s="1644"/>
      <c r="G2" s="1645" t="s">
        <v>717</v>
      </c>
      <c r="H2" s="1646"/>
      <c r="I2" s="1646"/>
      <c r="J2" s="1644"/>
      <c r="K2" s="1645" t="s">
        <v>718</v>
      </c>
      <c r="L2" s="1644"/>
      <c r="M2" s="1647" t="s">
        <v>719</v>
      </c>
      <c r="N2" s="1645" t="s">
        <v>720</v>
      </c>
      <c r="O2" s="1644"/>
      <c r="P2" s="1645" t="s">
        <v>721</v>
      </c>
      <c r="Q2" s="1646"/>
      <c r="R2" s="1646"/>
      <c r="S2" s="1644"/>
      <c r="T2" s="619"/>
      <c r="U2" s="1647" t="s">
        <v>722</v>
      </c>
      <c r="V2" s="1647" t="s">
        <v>723</v>
      </c>
      <c r="W2" s="1648" t="s">
        <v>724</v>
      </c>
      <c r="X2" s="1648"/>
      <c r="Y2" s="1647" t="s">
        <v>725</v>
      </c>
      <c r="Z2" s="1647" t="s">
        <v>726</v>
      </c>
      <c r="AA2" s="1648" t="s">
        <v>727</v>
      </c>
      <c r="AB2" s="1648"/>
      <c r="AC2" s="1648" t="s">
        <v>728</v>
      </c>
      <c r="AD2" s="1648"/>
      <c r="AE2" s="1647" t="s">
        <v>729</v>
      </c>
      <c r="AF2" s="1647" t="s">
        <v>730</v>
      </c>
      <c r="AG2" s="1648" t="s">
        <v>731</v>
      </c>
      <c r="AH2" s="1648"/>
      <c r="AI2" s="1649" t="s">
        <v>732</v>
      </c>
      <c r="AJ2" s="1649" t="s">
        <v>732</v>
      </c>
      <c r="AK2" s="1647" t="s">
        <v>733</v>
      </c>
      <c r="AL2" s="1647" t="s">
        <v>734</v>
      </c>
      <c r="AM2" s="1647" t="s">
        <v>735</v>
      </c>
      <c r="AN2" s="1650" t="s">
        <v>736</v>
      </c>
      <c r="AO2" s="1651"/>
      <c r="AP2" s="1651"/>
      <c r="AQ2" s="1651"/>
    </row>
    <row r="3" spans="2:43" ht="21.75" customHeight="1">
      <c r="B3" s="1653"/>
      <c r="C3" s="1654"/>
      <c r="D3" s="1655"/>
      <c r="E3" s="1580" t="s">
        <v>737</v>
      </c>
      <c r="F3" s="823" t="s">
        <v>738</v>
      </c>
      <c r="G3" s="823" t="s">
        <v>737</v>
      </c>
      <c r="H3" s="823" t="s">
        <v>738</v>
      </c>
      <c r="I3" s="823" t="s">
        <v>739</v>
      </c>
      <c r="J3" s="823" t="s">
        <v>740</v>
      </c>
      <c r="K3" s="823" t="s">
        <v>737</v>
      </c>
      <c r="L3" s="823" t="s">
        <v>738</v>
      </c>
      <c r="M3" s="57"/>
      <c r="N3" s="823" t="s">
        <v>737</v>
      </c>
      <c r="O3" s="823" t="s">
        <v>738</v>
      </c>
      <c r="P3" s="823" t="s">
        <v>737</v>
      </c>
      <c r="Q3" s="823" t="s">
        <v>738</v>
      </c>
      <c r="R3" s="823" t="s">
        <v>739</v>
      </c>
      <c r="S3" s="823" t="s">
        <v>740</v>
      </c>
      <c r="T3" s="619"/>
      <c r="U3" s="1656"/>
      <c r="V3" s="57"/>
      <c r="W3" s="823" t="s">
        <v>737</v>
      </c>
      <c r="X3" s="823" t="s">
        <v>738</v>
      </c>
      <c r="Y3" s="57"/>
      <c r="Z3" s="57"/>
      <c r="AA3" s="823" t="s">
        <v>737</v>
      </c>
      <c r="AB3" s="823" t="s">
        <v>738</v>
      </c>
      <c r="AC3" s="823" t="s">
        <v>737</v>
      </c>
      <c r="AD3" s="823" t="s">
        <v>738</v>
      </c>
      <c r="AE3" s="57"/>
      <c r="AF3" s="57"/>
      <c r="AG3" s="823" t="s">
        <v>737</v>
      </c>
      <c r="AH3" s="823" t="s">
        <v>738</v>
      </c>
      <c r="AI3" s="1657" t="s">
        <v>741</v>
      </c>
      <c r="AJ3" s="1657" t="s">
        <v>742</v>
      </c>
      <c r="AK3" s="57"/>
      <c r="AL3" s="57"/>
      <c r="AM3" s="57"/>
      <c r="AN3" s="1658"/>
      <c r="AO3" s="693"/>
      <c r="AP3" s="693"/>
      <c r="AQ3" s="693"/>
    </row>
    <row r="4" spans="2:43" s="1666" customFormat="1" ht="15" customHeight="1">
      <c r="B4" s="1659" t="s">
        <v>743</v>
      </c>
      <c r="C4" s="1660" t="s">
        <v>46</v>
      </c>
      <c r="D4" s="1661">
        <f t="shared" ref="D4:U4" si="0">IF(SUM(D5:D7)=SUM(D8),SUM(D5:D7),"ｴﾗｰ")</f>
        <v>19350</v>
      </c>
      <c r="E4" s="1662">
        <f>IF(SUM(E5:E7)=SUM(E8),SUM(E5:E7),"ｴﾗｰ")</f>
        <v>54</v>
      </c>
      <c r="F4" s="1663">
        <f t="shared" si="0"/>
        <v>445</v>
      </c>
      <c r="G4" s="1663">
        <f t="shared" si="0"/>
        <v>16</v>
      </c>
      <c r="H4" s="1663">
        <f t="shared" si="0"/>
        <v>87</v>
      </c>
      <c r="I4" s="1663">
        <f>IF(SUM(I5:I7)=SUM(I8),SUM(I5:I7),"ｴﾗｰ")</f>
        <v>0</v>
      </c>
      <c r="J4" s="1663">
        <f t="shared" si="0"/>
        <v>23</v>
      </c>
      <c r="K4" s="1663">
        <f t="shared" si="0"/>
        <v>22</v>
      </c>
      <c r="L4" s="1663">
        <f t="shared" si="0"/>
        <v>481</v>
      </c>
      <c r="M4" s="1663">
        <f t="shared" si="0"/>
        <v>1061</v>
      </c>
      <c r="N4" s="1663">
        <f t="shared" si="0"/>
        <v>478</v>
      </c>
      <c r="O4" s="1663">
        <f t="shared" si="0"/>
        <v>4619</v>
      </c>
      <c r="P4" s="1663">
        <f t="shared" si="0"/>
        <v>591</v>
      </c>
      <c r="Q4" s="1663">
        <f t="shared" si="0"/>
        <v>347</v>
      </c>
      <c r="R4" s="1663">
        <f t="shared" si="0"/>
        <v>708</v>
      </c>
      <c r="S4" s="1663">
        <f t="shared" si="0"/>
        <v>104</v>
      </c>
      <c r="T4" s="665"/>
      <c r="U4" s="1663">
        <f t="shared" si="0"/>
        <v>1073</v>
      </c>
      <c r="V4" s="1663">
        <f t="shared" ref="V4:AN4" si="1">IF(SUM(V5:V7)=SUM(V8),SUM(V5:V7),"ｴﾗｰ")</f>
        <v>80</v>
      </c>
      <c r="W4" s="1663">
        <f t="shared" si="1"/>
        <v>11</v>
      </c>
      <c r="X4" s="1663">
        <f t="shared" si="1"/>
        <v>22</v>
      </c>
      <c r="Y4" s="1663">
        <f t="shared" si="1"/>
        <v>7</v>
      </c>
      <c r="Z4" s="1663">
        <f t="shared" si="1"/>
        <v>177</v>
      </c>
      <c r="AA4" s="1663">
        <f t="shared" si="1"/>
        <v>2182</v>
      </c>
      <c r="AB4" s="1663">
        <f t="shared" si="1"/>
        <v>1</v>
      </c>
      <c r="AC4" s="1663">
        <f t="shared" si="1"/>
        <v>213</v>
      </c>
      <c r="AD4" s="1663">
        <f t="shared" si="1"/>
        <v>2</v>
      </c>
      <c r="AE4" s="1663">
        <f t="shared" si="1"/>
        <v>1327</v>
      </c>
      <c r="AF4" s="1663">
        <f t="shared" si="1"/>
        <v>2671</v>
      </c>
      <c r="AG4" s="1663">
        <f t="shared" si="1"/>
        <v>1698</v>
      </c>
      <c r="AH4" s="1663">
        <f t="shared" si="1"/>
        <v>793</v>
      </c>
      <c r="AI4" s="1663">
        <f t="shared" si="1"/>
        <v>0</v>
      </c>
      <c r="AJ4" s="1663">
        <f t="shared" si="1"/>
        <v>0</v>
      </c>
      <c r="AK4" s="1664">
        <f t="shared" si="1"/>
        <v>41</v>
      </c>
      <c r="AL4" s="1664">
        <f t="shared" si="1"/>
        <v>16</v>
      </c>
      <c r="AM4" s="1664">
        <f t="shared" si="1"/>
        <v>0</v>
      </c>
      <c r="AN4" s="1665">
        <f t="shared" si="1"/>
        <v>0</v>
      </c>
    </row>
    <row r="5" spans="2:43" ht="15" customHeight="1">
      <c r="B5" s="1667"/>
      <c r="C5" s="1668" t="s">
        <v>744</v>
      </c>
      <c r="D5" s="1669">
        <f t="shared" ref="D5:D51" si="2">SUM(E5:U5,V5:AN5)</f>
        <v>17601</v>
      </c>
      <c r="E5" s="1670">
        <v>53</v>
      </c>
      <c r="F5" s="1671">
        <v>444</v>
      </c>
      <c r="G5" s="1671">
        <v>14</v>
      </c>
      <c r="H5" s="1671">
        <v>85</v>
      </c>
      <c r="I5" s="1671">
        <v>0</v>
      </c>
      <c r="J5" s="1672">
        <v>19</v>
      </c>
      <c r="K5" s="1671">
        <v>21</v>
      </c>
      <c r="L5" s="1671">
        <v>403</v>
      </c>
      <c r="M5" s="1671">
        <v>1038</v>
      </c>
      <c r="N5" s="1671">
        <v>392</v>
      </c>
      <c r="O5" s="1671">
        <v>3863</v>
      </c>
      <c r="P5" s="1671">
        <v>495</v>
      </c>
      <c r="Q5" s="1671">
        <v>331</v>
      </c>
      <c r="R5" s="1671">
        <v>701</v>
      </c>
      <c r="S5" s="1671">
        <v>104</v>
      </c>
      <c r="T5" s="1673"/>
      <c r="U5" s="1671">
        <v>1023</v>
      </c>
      <c r="V5" s="1671">
        <v>79</v>
      </c>
      <c r="W5" s="1671">
        <v>6</v>
      </c>
      <c r="X5" s="1671">
        <v>22</v>
      </c>
      <c r="Y5" s="1671">
        <v>7</v>
      </c>
      <c r="Z5" s="1671">
        <v>176</v>
      </c>
      <c r="AA5" s="1671">
        <v>2172</v>
      </c>
      <c r="AB5" s="1671">
        <v>1</v>
      </c>
      <c r="AC5" s="1671">
        <v>205</v>
      </c>
      <c r="AD5" s="1671">
        <v>2</v>
      </c>
      <c r="AE5" s="1671">
        <v>1319</v>
      </c>
      <c r="AF5" s="1671">
        <v>2499</v>
      </c>
      <c r="AG5" s="1671">
        <v>1421</v>
      </c>
      <c r="AH5" s="1671">
        <v>650</v>
      </c>
      <c r="AI5" s="1671">
        <v>0</v>
      </c>
      <c r="AJ5" s="1671">
        <v>0</v>
      </c>
      <c r="AK5" s="1674">
        <v>40</v>
      </c>
      <c r="AL5" s="1674">
        <v>16</v>
      </c>
      <c r="AM5" s="1674">
        <v>0</v>
      </c>
      <c r="AN5" s="1675">
        <v>0</v>
      </c>
    </row>
    <row r="6" spans="2:43" ht="15" customHeight="1">
      <c r="B6" s="1667"/>
      <c r="C6" s="923" t="s">
        <v>745</v>
      </c>
      <c r="D6" s="1676">
        <f t="shared" si="2"/>
        <v>1746</v>
      </c>
      <c r="E6" s="1677">
        <v>1</v>
      </c>
      <c r="F6" s="1678">
        <v>1</v>
      </c>
      <c r="G6" s="1678">
        <v>2</v>
      </c>
      <c r="H6" s="1678">
        <v>2</v>
      </c>
      <c r="I6" s="1678">
        <v>0</v>
      </c>
      <c r="J6" s="1679">
        <v>4</v>
      </c>
      <c r="K6" s="1678">
        <v>1</v>
      </c>
      <c r="L6" s="1678">
        <v>78</v>
      </c>
      <c r="M6" s="1678">
        <v>23</v>
      </c>
      <c r="N6" s="1678">
        <v>86</v>
      </c>
      <c r="O6" s="1678">
        <v>756</v>
      </c>
      <c r="P6" s="1678">
        <v>96</v>
      </c>
      <c r="Q6" s="1678">
        <v>16</v>
      </c>
      <c r="R6" s="1678">
        <v>7</v>
      </c>
      <c r="S6" s="1678">
        <v>0</v>
      </c>
      <c r="T6" s="1673"/>
      <c r="U6" s="1678">
        <v>50</v>
      </c>
      <c r="V6" s="1678">
        <v>0</v>
      </c>
      <c r="W6" s="1678">
        <v>5</v>
      </c>
      <c r="X6" s="1678">
        <v>0</v>
      </c>
      <c r="Y6" s="1678">
        <v>0</v>
      </c>
      <c r="Z6" s="1678">
        <v>1</v>
      </c>
      <c r="AA6" s="1678">
        <v>10</v>
      </c>
      <c r="AB6" s="1678">
        <v>0</v>
      </c>
      <c r="AC6" s="1678">
        <v>8</v>
      </c>
      <c r="AD6" s="1678">
        <v>0</v>
      </c>
      <c r="AE6" s="1678">
        <v>8</v>
      </c>
      <c r="AF6" s="1678">
        <v>170</v>
      </c>
      <c r="AG6" s="1678">
        <v>277</v>
      </c>
      <c r="AH6" s="1678">
        <v>143</v>
      </c>
      <c r="AI6" s="1678">
        <v>0</v>
      </c>
      <c r="AJ6" s="1678">
        <v>0</v>
      </c>
      <c r="AK6" s="1680">
        <v>1</v>
      </c>
      <c r="AL6" s="1680">
        <v>0</v>
      </c>
      <c r="AM6" s="1680">
        <v>0</v>
      </c>
      <c r="AN6" s="1681">
        <v>0</v>
      </c>
    </row>
    <row r="7" spans="2:43" ht="15" customHeight="1">
      <c r="B7" s="1682"/>
      <c r="C7" s="1654" t="s">
        <v>746</v>
      </c>
      <c r="D7" s="1683">
        <f t="shared" si="2"/>
        <v>3</v>
      </c>
      <c r="E7" s="1684">
        <v>0</v>
      </c>
      <c r="F7" s="1685">
        <v>0</v>
      </c>
      <c r="G7" s="1685">
        <v>0</v>
      </c>
      <c r="H7" s="1685">
        <v>0</v>
      </c>
      <c r="I7" s="1685">
        <v>0</v>
      </c>
      <c r="J7" s="1686">
        <v>0</v>
      </c>
      <c r="K7" s="1685">
        <v>0</v>
      </c>
      <c r="L7" s="1685">
        <v>0</v>
      </c>
      <c r="M7" s="1685">
        <v>0</v>
      </c>
      <c r="N7" s="1685">
        <v>0</v>
      </c>
      <c r="O7" s="1685">
        <v>0</v>
      </c>
      <c r="P7" s="1685">
        <v>0</v>
      </c>
      <c r="Q7" s="1685">
        <v>0</v>
      </c>
      <c r="R7" s="1685">
        <v>0</v>
      </c>
      <c r="S7" s="1685">
        <v>0</v>
      </c>
      <c r="T7" s="1673"/>
      <c r="U7" s="1685">
        <v>0</v>
      </c>
      <c r="V7" s="1685">
        <v>1</v>
      </c>
      <c r="W7" s="1685">
        <v>0</v>
      </c>
      <c r="X7" s="1685">
        <v>0</v>
      </c>
      <c r="Y7" s="1685">
        <v>0</v>
      </c>
      <c r="Z7" s="1685">
        <v>0</v>
      </c>
      <c r="AA7" s="1685">
        <v>0</v>
      </c>
      <c r="AB7" s="1685">
        <v>0</v>
      </c>
      <c r="AC7" s="1685">
        <v>0</v>
      </c>
      <c r="AD7" s="1685">
        <v>0</v>
      </c>
      <c r="AE7" s="1685">
        <v>0</v>
      </c>
      <c r="AF7" s="1685">
        <v>2</v>
      </c>
      <c r="AG7" s="1685">
        <v>0</v>
      </c>
      <c r="AH7" s="1685">
        <v>0</v>
      </c>
      <c r="AI7" s="1685">
        <v>0</v>
      </c>
      <c r="AJ7" s="1685">
        <v>0</v>
      </c>
      <c r="AK7" s="1687">
        <v>0</v>
      </c>
      <c r="AL7" s="1687">
        <v>0</v>
      </c>
      <c r="AM7" s="1687">
        <v>0</v>
      </c>
      <c r="AN7" s="1688">
        <v>0</v>
      </c>
    </row>
    <row r="8" spans="2:43" ht="15" customHeight="1">
      <c r="B8" s="1689" t="s">
        <v>134</v>
      </c>
      <c r="C8" s="1690"/>
      <c r="D8" s="1691">
        <f t="shared" si="2"/>
        <v>19350</v>
      </c>
      <c r="E8" s="1692">
        <f>SUM(E17,E49,E50:E51)</f>
        <v>54</v>
      </c>
      <c r="F8" s="1693">
        <f t="shared" ref="F8:AN8" si="3">SUM(F17,F49,F50:F51)</f>
        <v>445</v>
      </c>
      <c r="G8" s="1693">
        <f t="shared" si="3"/>
        <v>16</v>
      </c>
      <c r="H8" s="1693">
        <f t="shared" si="3"/>
        <v>87</v>
      </c>
      <c r="I8" s="1693">
        <f>SUM(I17,I49,I50:I51)</f>
        <v>0</v>
      </c>
      <c r="J8" s="1693">
        <f t="shared" si="3"/>
        <v>23</v>
      </c>
      <c r="K8" s="1693">
        <f t="shared" si="3"/>
        <v>22</v>
      </c>
      <c r="L8" s="1693">
        <f t="shared" si="3"/>
        <v>481</v>
      </c>
      <c r="M8" s="1693">
        <f t="shared" si="3"/>
        <v>1061</v>
      </c>
      <c r="N8" s="1693">
        <f t="shared" si="3"/>
        <v>478</v>
      </c>
      <c r="O8" s="1693">
        <f t="shared" si="3"/>
        <v>4619</v>
      </c>
      <c r="P8" s="1693">
        <f t="shared" si="3"/>
        <v>591</v>
      </c>
      <c r="Q8" s="1693">
        <f t="shared" si="3"/>
        <v>347</v>
      </c>
      <c r="R8" s="1693">
        <f t="shared" si="3"/>
        <v>708</v>
      </c>
      <c r="S8" s="1693">
        <f t="shared" si="3"/>
        <v>104</v>
      </c>
      <c r="U8" s="1693">
        <f t="shared" si="3"/>
        <v>1073</v>
      </c>
      <c r="V8" s="1693">
        <f t="shared" si="3"/>
        <v>80</v>
      </c>
      <c r="W8" s="1693">
        <f t="shared" si="3"/>
        <v>11</v>
      </c>
      <c r="X8" s="1693">
        <f t="shared" si="3"/>
        <v>22</v>
      </c>
      <c r="Y8" s="1693">
        <f t="shared" si="3"/>
        <v>7</v>
      </c>
      <c r="Z8" s="1693">
        <f t="shared" si="3"/>
        <v>177</v>
      </c>
      <c r="AA8" s="1693">
        <f t="shared" si="3"/>
        <v>2182</v>
      </c>
      <c r="AB8" s="1693">
        <f t="shared" si="3"/>
        <v>1</v>
      </c>
      <c r="AC8" s="1693">
        <f t="shared" si="3"/>
        <v>213</v>
      </c>
      <c r="AD8" s="1693">
        <f t="shared" si="3"/>
        <v>2</v>
      </c>
      <c r="AE8" s="1693">
        <f t="shared" si="3"/>
        <v>1327</v>
      </c>
      <c r="AF8" s="1693">
        <f t="shared" si="3"/>
        <v>2671</v>
      </c>
      <c r="AG8" s="1693">
        <f t="shared" si="3"/>
        <v>1698</v>
      </c>
      <c r="AH8" s="1693">
        <f t="shared" si="3"/>
        <v>793</v>
      </c>
      <c r="AI8" s="1693">
        <f t="shared" si="3"/>
        <v>0</v>
      </c>
      <c r="AJ8" s="1693">
        <f t="shared" si="3"/>
        <v>0</v>
      </c>
      <c r="AK8" s="1693">
        <f t="shared" si="3"/>
        <v>41</v>
      </c>
      <c r="AL8" s="1693">
        <f t="shared" si="3"/>
        <v>16</v>
      </c>
      <c r="AM8" s="1693">
        <f t="shared" si="3"/>
        <v>0</v>
      </c>
      <c r="AN8" s="1694">
        <f t="shared" si="3"/>
        <v>0</v>
      </c>
    </row>
    <row r="9" spans="2:43" ht="15" customHeight="1">
      <c r="B9" s="310" t="s">
        <v>54</v>
      </c>
      <c r="C9" s="1695" t="s">
        <v>228</v>
      </c>
      <c r="D9" s="1669">
        <f t="shared" si="2"/>
        <v>9728</v>
      </c>
      <c r="E9" s="1670">
        <v>20</v>
      </c>
      <c r="F9" s="1671">
        <v>50</v>
      </c>
      <c r="G9" s="1671">
        <v>2</v>
      </c>
      <c r="H9" s="1671">
        <v>31</v>
      </c>
      <c r="I9" s="1671">
        <v>0</v>
      </c>
      <c r="J9" s="1671">
        <v>14</v>
      </c>
      <c r="K9" s="1671">
        <v>3</v>
      </c>
      <c r="L9" s="1671">
        <v>258</v>
      </c>
      <c r="M9" s="1671">
        <v>483</v>
      </c>
      <c r="N9" s="1671">
        <v>124</v>
      </c>
      <c r="O9" s="1671">
        <v>3223</v>
      </c>
      <c r="P9" s="1671">
        <v>314</v>
      </c>
      <c r="Q9" s="1671">
        <v>84</v>
      </c>
      <c r="R9" s="1671">
        <v>299</v>
      </c>
      <c r="S9" s="1671">
        <v>53</v>
      </c>
      <c r="U9" s="1671">
        <v>386</v>
      </c>
      <c r="V9" s="1671">
        <v>16</v>
      </c>
      <c r="W9" s="1671">
        <v>8</v>
      </c>
      <c r="X9" s="1671">
        <v>9</v>
      </c>
      <c r="Y9" s="1671">
        <v>1</v>
      </c>
      <c r="Z9" s="1671">
        <v>86</v>
      </c>
      <c r="AA9" s="1671">
        <v>631</v>
      </c>
      <c r="AB9" s="1671">
        <v>0</v>
      </c>
      <c r="AC9" s="1671">
        <v>125</v>
      </c>
      <c r="AD9" s="1671">
        <v>0</v>
      </c>
      <c r="AE9" s="1671">
        <v>561</v>
      </c>
      <c r="AF9" s="1672">
        <v>1266</v>
      </c>
      <c r="AG9" s="1671">
        <v>1015</v>
      </c>
      <c r="AH9" s="1671">
        <v>628</v>
      </c>
      <c r="AI9" s="1671">
        <v>0</v>
      </c>
      <c r="AJ9" s="1671">
        <v>0</v>
      </c>
      <c r="AK9" s="1671">
        <v>23</v>
      </c>
      <c r="AL9" s="1671">
        <v>15</v>
      </c>
      <c r="AM9" s="1671">
        <v>0</v>
      </c>
      <c r="AN9" s="1675">
        <v>0</v>
      </c>
    </row>
    <row r="10" spans="2:43" ht="15" customHeight="1">
      <c r="B10" s="1696"/>
      <c r="C10" s="1697" t="s">
        <v>137</v>
      </c>
      <c r="D10" s="1676">
        <f t="shared" si="2"/>
        <v>383</v>
      </c>
      <c r="E10" s="1698">
        <v>3</v>
      </c>
      <c r="F10" s="1699">
        <v>21</v>
      </c>
      <c r="G10" s="1699">
        <v>0</v>
      </c>
      <c r="H10" s="1699">
        <v>1</v>
      </c>
      <c r="I10" s="1699">
        <v>0</v>
      </c>
      <c r="J10" s="1699">
        <v>0</v>
      </c>
      <c r="K10" s="1699">
        <v>3</v>
      </c>
      <c r="L10" s="1699">
        <v>4</v>
      </c>
      <c r="M10" s="1699">
        <v>16</v>
      </c>
      <c r="N10" s="1699">
        <v>17</v>
      </c>
      <c r="O10" s="1699">
        <v>53</v>
      </c>
      <c r="P10" s="1699">
        <v>10</v>
      </c>
      <c r="Q10" s="1699">
        <v>6</v>
      </c>
      <c r="R10" s="1699">
        <v>16</v>
      </c>
      <c r="S10" s="1699">
        <v>0</v>
      </c>
      <c r="U10" s="1699">
        <v>15</v>
      </c>
      <c r="V10" s="1699">
        <v>3</v>
      </c>
      <c r="W10" s="1699">
        <v>0</v>
      </c>
      <c r="X10" s="1699">
        <v>1</v>
      </c>
      <c r="Y10" s="1699">
        <v>0</v>
      </c>
      <c r="Z10" s="1699">
        <v>6</v>
      </c>
      <c r="AA10" s="1699">
        <v>38</v>
      </c>
      <c r="AB10" s="1699">
        <v>0</v>
      </c>
      <c r="AC10" s="1699">
        <v>8</v>
      </c>
      <c r="AD10" s="1699">
        <v>0</v>
      </c>
      <c r="AE10" s="1699">
        <v>36</v>
      </c>
      <c r="AF10" s="1700">
        <v>72</v>
      </c>
      <c r="AG10" s="1699">
        <v>43</v>
      </c>
      <c r="AH10" s="1699">
        <v>9</v>
      </c>
      <c r="AI10" s="1699">
        <v>0</v>
      </c>
      <c r="AJ10" s="1699">
        <v>0</v>
      </c>
      <c r="AK10" s="1699">
        <v>2</v>
      </c>
      <c r="AL10" s="1699">
        <v>0</v>
      </c>
      <c r="AM10" s="1699">
        <v>0</v>
      </c>
      <c r="AN10" s="1681">
        <v>0</v>
      </c>
    </row>
    <row r="11" spans="2:43" ht="15" customHeight="1">
      <c r="B11" s="1696"/>
      <c r="C11" s="1697" t="s">
        <v>139</v>
      </c>
      <c r="D11" s="1676">
        <f>SUM(E11:U11,V11:AN11)</f>
        <v>337</v>
      </c>
      <c r="E11" s="1698">
        <v>3</v>
      </c>
      <c r="F11" s="1699">
        <v>17</v>
      </c>
      <c r="G11" s="1699">
        <v>1</v>
      </c>
      <c r="H11" s="1699">
        <v>1</v>
      </c>
      <c r="I11" s="1699">
        <v>0</v>
      </c>
      <c r="J11" s="1699">
        <v>0</v>
      </c>
      <c r="K11" s="1699">
        <v>0</v>
      </c>
      <c r="L11" s="1699">
        <v>14</v>
      </c>
      <c r="M11" s="1699">
        <v>38</v>
      </c>
      <c r="N11" s="1699">
        <v>4</v>
      </c>
      <c r="O11" s="1699">
        <v>39</v>
      </c>
      <c r="P11" s="1699">
        <v>15</v>
      </c>
      <c r="Q11" s="1699">
        <v>7</v>
      </c>
      <c r="R11" s="1699">
        <v>16</v>
      </c>
      <c r="S11" s="1699">
        <v>1</v>
      </c>
      <c r="U11" s="1699">
        <v>39</v>
      </c>
      <c r="V11" s="1699">
        <v>3</v>
      </c>
      <c r="W11" s="1699">
        <v>0</v>
      </c>
      <c r="X11" s="1699">
        <v>0</v>
      </c>
      <c r="Y11" s="1699">
        <v>0</v>
      </c>
      <c r="Z11" s="1699">
        <v>4</v>
      </c>
      <c r="AA11" s="1699">
        <v>33</v>
      </c>
      <c r="AB11" s="1699">
        <v>0</v>
      </c>
      <c r="AC11" s="1699">
        <v>2</v>
      </c>
      <c r="AD11" s="1699">
        <v>0</v>
      </c>
      <c r="AE11" s="1699">
        <v>7</v>
      </c>
      <c r="AF11" s="1700">
        <v>56</v>
      </c>
      <c r="AG11" s="1699">
        <v>34</v>
      </c>
      <c r="AH11" s="1699">
        <v>3</v>
      </c>
      <c r="AI11" s="1699">
        <v>0</v>
      </c>
      <c r="AJ11" s="1699">
        <v>0</v>
      </c>
      <c r="AK11" s="1699">
        <v>0</v>
      </c>
      <c r="AL11" s="1699">
        <v>0</v>
      </c>
      <c r="AM11" s="1699">
        <v>0</v>
      </c>
      <c r="AN11" s="1681">
        <v>0</v>
      </c>
    </row>
    <row r="12" spans="2:43" ht="15" customHeight="1">
      <c r="B12" s="1696"/>
      <c r="C12" s="1697" t="s">
        <v>229</v>
      </c>
      <c r="D12" s="1676">
        <f t="shared" si="2"/>
        <v>475</v>
      </c>
      <c r="E12" s="1698">
        <v>5</v>
      </c>
      <c r="F12" s="1699">
        <v>11</v>
      </c>
      <c r="G12" s="1699">
        <v>0</v>
      </c>
      <c r="H12" s="1699">
        <v>4</v>
      </c>
      <c r="I12" s="1699">
        <v>0</v>
      </c>
      <c r="J12" s="1699">
        <v>2</v>
      </c>
      <c r="K12" s="1699">
        <v>1</v>
      </c>
      <c r="L12" s="1699">
        <v>18</v>
      </c>
      <c r="M12" s="1699">
        <v>48</v>
      </c>
      <c r="N12" s="1699">
        <v>8</v>
      </c>
      <c r="O12" s="1699">
        <v>75</v>
      </c>
      <c r="P12" s="1699">
        <v>17</v>
      </c>
      <c r="Q12" s="1699">
        <v>14</v>
      </c>
      <c r="R12" s="1699">
        <v>29</v>
      </c>
      <c r="S12" s="1699">
        <v>4</v>
      </c>
      <c r="U12" s="1699">
        <v>14</v>
      </c>
      <c r="V12" s="1699">
        <v>6</v>
      </c>
      <c r="W12" s="1699">
        <v>0</v>
      </c>
      <c r="X12" s="1699">
        <v>1</v>
      </c>
      <c r="Y12" s="1699">
        <v>1</v>
      </c>
      <c r="Z12" s="1699">
        <v>5</v>
      </c>
      <c r="AA12" s="1699">
        <v>73</v>
      </c>
      <c r="AB12" s="1699">
        <v>0</v>
      </c>
      <c r="AC12" s="1699">
        <v>2</v>
      </c>
      <c r="AD12" s="1699">
        <v>0</v>
      </c>
      <c r="AE12" s="1699">
        <v>21</v>
      </c>
      <c r="AF12" s="1700">
        <v>81</v>
      </c>
      <c r="AG12" s="1699">
        <v>29</v>
      </c>
      <c r="AH12" s="1699">
        <v>6</v>
      </c>
      <c r="AI12" s="1699">
        <v>0</v>
      </c>
      <c r="AJ12" s="1699">
        <v>0</v>
      </c>
      <c r="AK12" s="1699">
        <v>0</v>
      </c>
      <c r="AL12" s="1699">
        <v>0</v>
      </c>
      <c r="AM12" s="1699">
        <v>0</v>
      </c>
      <c r="AN12" s="1681">
        <v>0</v>
      </c>
    </row>
    <row r="13" spans="2:43" ht="15" customHeight="1">
      <c r="B13" s="1696"/>
      <c r="C13" s="1697" t="s">
        <v>235</v>
      </c>
      <c r="D13" s="1676">
        <f t="shared" si="2"/>
        <v>706</v>
      </c>
      <c r="E13" s="1698">
        <v>1</v>
      </c>
      <c r="F13" s="1699">
        <v>17</v>
      </c>
      <c r="G13" s="1699">
        <v>5</v>
      </c>
      <c r="H13" s="1699">
        <v>0</v>
      </c>
      <c r="I13" s="1699">
        <v>0</v>
      </c>
      <c r="J13" s="1699">
        <v>0</v>
      </c>
      <c r="K13" s="1699">
        <v>3</v>
      </c>
      <c r="L13" s="1699">
        <v>11</v>
      </c>
      <c r="M13" s="1699">
        <v>42</v>
      </c>
      <c r="N13" s="1699">
        <v>13</v>
      </c>
      <c r="O13" s="1699">
        <v>206</v>
      </c>
      <c r="P13" s="1699">
        <v>6</v>
      </c>
      <c r="Q13" s="1699">
        <v>18</v>
      </c>
      <c r="R13" s="1699">
        <v>31</v>
      </c>
      <c r="S13" s="1699">
        <v>10</v>
      </c>
      <c r="U13" s="1699">
        <v>36</v>
      </c>
      <c r="V13" s="1699">
        <v>8</v>
      </c>
      <c r="W13" s="1699">
        <v>0</v>
      </c>
      <c r="X13" s="1699">
        <v>0</v>
      </c>
      <c r="Y13" s="1699">
        <v>0</v>
      </c>
      <c r="Z13" s="1699">
        <v>5</v>
      </c>
      <c r="AA13" s="1699">
        <v>83</v>
      </c>
      <c r="AB13" s="1699">
        <v>0</v>
      </c>
      <c r="AC13" s="1699">
        <v>4</v>
      </c>
      <c r="AD13" s="1699">
        <v>0</v>
      </c>
      <c r="AE13" s="1699">
        <v>73</v>
      </c>
      <c r="AF13" s="1700">
        <v>75</v>
      </c>
      <c r="AG13" s="1699">
        <v>47</v>
      </c>
      <c r="AH13" s="1699">
        <v>12</v>
      </c>
      <c r="AI13" s="1699">
        <v>0</v>
      </c>
      <c r="AJ13" s="1699">
        <v>0</v>
      </c>
      <c r="AK13" s="1699">
        <v>0</v>
      </c>
      <c r="AL13" s="1699">
        <v>0</v>
      </c>
      <c r="AM13" s="1699">
        <v>0</v>
      </c>
      <c r="AN13" s="1681">
        <v>0</v>
      </c>
    </row>
    <row r="14" spans="2:43" ht="15" customHeight="1">
      <c r="B14" s="1696"/>
      <c r="C14" s="1697" t="s">
        <v>143</v>
      </c>
      <c r="D14" s="1676">
        <f t="shared" si="2"/>
        <v>1175</v>
      </c>
      <c r="E14" s="1698">
        <v>2</v>
      </c>
      <c r="F14" s="1699">
        <v>45</v>
      </c>
      <c r="G14" s="1699">
        <v>0</v>
      </c>
      <c r="H14" s="1699">
        <v>10</v>
      </c>
      <c r="I14" s="1699">
        <v>0</v>
      </c>
      <c r="J14" s="1699">
        <v>0</v>
      </c>
      <c r="K14" s="1699">
        <v>2</v>
      </c>
      <c r="L14" s="1699">
        <v>32</v>
      </c>
      <c r="M14" s="1699">
        <v>59</v>
      </c>
      <c r="N14" s="1699">
        <v>12</v>
      </c>
      <c r="O14" s="1699">
        <v>179</v>
      </c>
      <c r="P14" s="1699">
        <v>52</v>
      </c>
      <c r="Q14" s="1699">
        <v>36</v>
      </c>
      <c r="R14" s="1699">
        <v>42</v>
      </c>
      <c r="S14" s="1699">
        <v>5</v>
      </c>
      <c r="U14" s="1699">
        <v>135</v>
      </c>
      <c r="V14" s="1699">
        <v>3</v>
      </c>
      <c r="W14" s="1699">
        <v>0</v>
      </c>
      <c r="X14" s="1699">
        <v>0</v>
      </c>
      <c r="Y14" s="1699">
        <v>3</v>
      </c>
      <c r="Z14" s="1699">
        <v>4</v>
      </c>
      <c r="AA14" s="1699">
        <v>275</v>
      </c>
      <c r="AB14" s="1699">
        <v>0</v>
      </c>
      <c r="AC14" s="1699">
        <v>13</v>
      </c>
      <c r="AD14" s="1699">
        <v>2</v>
      </c>
      <c r="AE14" s="1699">
        <v>136</v>
      </c>
      <c r="AF14" s="1700">
        <v>111</v>
      </c>
      <c r="AG14" s="1699">
        <v>14</v>
      </c>
      <c r="AH14" s="1699">
        <v>2</v>
      </c>
      <c r="AI14" s="1699">
        <v>0</v>
      </c>
      <c r="AJ14" s="1699">
        <v>0</v>
      </c>
      <c r="AK14" s="1699">
        <v>1</v>
      </c>
      <c r="AL14" s="1699">
        <v>0</v>
      </c>
      <c r="AM14" s="1699">
        <v>0</v>
      </c>
      <c r="AN14" s="1681">
        <v>0</v>
      </c>
    </row>
    <row r="15" spans="2:43" ht="15" customHeight="1">
      <c r="B15" s="1696"/>
      <c r="C15" s="1697" t="s">
        <v>145</v>
      </c>
      <c r="D15" s="1676">
        <f t="shared" si="2"/>
        <v>715</v>
      </c>
      <c r="E15" s="1698">
        <v>2</v>
      </c>
      <c r="F15" s="1699">
        <v>7</v>
      </c>
      <c r="G15" s="1699">
        <v>0</v>
      </c>
      <c r="H15" s="1699">
        <v>5</v>
      </c>
      <c r="I15" s="1699">
        <v>0</v>
      </c>
      <c r="J15" s="1699">
        <v>1</v>
      </c>
      <c r="K15" s="1699">
        <v>0</v>
      </c>
      <c r="L15" s="1699">
        <v>15</v>
      </c>
      <c r="M15" s="1699">
        <v>42</v>
      </c>
      <c r="N15" s="1699">
        <v>11</v>
      </c>
      <c r="O15" s="1699">
        <v>150</v>
      </c>
      <c r="P15" s="1699">
        <v>20</v>
      </c>
      <c r="Q15" s="1699">
        <v>17</v>
      </c>
      <c r="R15" s="1699">
        <v>40</v>
      </c>
      <c r="S15" s="1699">
        <v>1</v>
      </c>
      <c r="U15" s="1699">
        <v>46</v>
      </c>
      <c r="V15" s="1699">
        <v>1</v>
      </c>
      <c r="W15" s="1699">
        <v>0</v>
      </c>
      <c r="X15" s="1699">
        <v>0</v>
      </c>
      <c r="Y15" s="1699">
        <v>0</v>
      </c>
      <c r="Z15" s="1699">
        <v>10</v>
      </c>
      <c r="AA15" s="1699">
        <v>119</v>
      </c>
      <c r="AB15" s="1699">
        <v>0</v>
      </c>
      <c r="AC15" s="1699">
        <v>7</v>
      </c>
      <c r="AD15" s="1699">
        <v>0</v>
      </c>
      <c r="AE15" s="1699">
        <v>63</v>
      </c>
      <c r="AF15" s="1700">
        <v>91</v>
      </c>
      <c r="AG15" s="1699">
        <v>50</v>
      </c>
      <c r="AH15" s="1699">
        <v>17</v>
      </c>
      <c r="AI15" s="1699">
        <v>0</v>
      </c>
      <c r="AJ15" s="1699">
        <v>0</v>
      </c>
      <c r="AK15" s="1699">
        <v>0</v>
      </c>
      <c r="AL15" s="1699">
        <v>0</v>
      </c>
      <c r="AM15" s="1699">
        <v>0</v>
      </c>
      <c r="AN15" s="1681">
        <v>0</v>
      </c>
    </row>
    <row r="16" spans="2:43" ht="15" customHeight="1">
      <c r="B16" s="1696"/>
      <c r="C16" s="1697" t="s">
        <v>147</v>
      </c>
      <c r="D16" s="1676">
        <f t="shared" si="2"/>
        <v>250</v>
      </c>
      <c r="E16" s="1698">
        <v>1</v>
      </c>
      <c r="F16" s="1699">
        <v>12</v>
      </c>
      <c r="G16" s="1699">
        <v>0</v>
      </c>
      <c r="H16" s="1699">
        <v>2</v>
      </c>
      <c r="I16" s="1699">
        <v>0</v>
      </c>
      <c r="J16" s="1699">
        <v>0</v>
      </c>
      <c r="K16" s="1699">
        <v>1</v>
      </c>
      <c r="L16" s="1699">
        <v>4</v>
      </c>
      <c r="M16" s="1699">
        <v>11</v>
      </c>
      <c r="N16" s="1699">
        <v>54</v>
      </c>
      <c r="O16" s="1699">
        <v>22</v>
      </c>
      <c r="P16" s="1699">
        <v>1</v>
      </c>
      <c r="Q16" s="1699">
        <v>13</v>
      </c>
      <c r="R16" s="1699">
        <v>8</v>
      </c>
      <c r="S16" s="1699">
        <v>0</v>
      </c>
      <c r="U16" s="1699">
        <v>16</v>
      </c>
      <c r="V16" s="1699">
        <v>4</v>
      </c>
      <c r="W16" s="1699">
        <v>0</v>
      </c>
      <c r="X16" s="1699">
        <v>5</v>
      </c>
      <c r="Y16" s="1699">
        <v>0</v>
      </c>
      <c r="Z16" s="1699">
        <v>5</v>
      </c>
      <c r="AA16" s="1699">
        <v>14</v>
      </c>
      <c r="AB16" s="1699">
        <v>0</v>
      </c>
      <c r="AC16" s="1699">
        <v>0</v>
      </c>
      <c r="AD16" s="1699">
        <v>0</v>
      </c>
      <c r="AE16" s="1699">
        <v>5</v>
      </c>
      <c r="AF16" s="1700">
        <v>56</v>
      </c>
      <c r="AG16" s="1699">
        <v>14</v>
      </c>
      <c r="AH16" s="1699">
        <v>2</v>
      </c>
      <c r="AI16" s="1699">
        <v>0</v>
      </c>
      <c r="AJ16" s="1699">
        <v>0</v>
      </c>
      <c r="AK16" s="1699">
        <v>0</v>
      </c>
      <c r="AL16" s="1699">
        <v>0</v>
      </c>
      <c r="AM16" s="1699">
        <v>0</v>
      </c>
      <c r="AN16" s="1681">
        <v>0</v>
      </c>
    </row>
    <row r="17" spans="2:40" ht="15" customHeight="1">
      <c r="B17" s="1701"/>
      <c r="C17" s="279" t="s">
        <v>63</v>
      </c>
      <c r="D17" s="1702">
        <f t="shared" si="2"/>
        <v>13769</v>
      </c>
      <c r="E17" s="1703">
        <f t="shared" ref="E17:AN17" si="4">SUM(E9:E16)</f>
        <v>37</v>
      </c>
      <c r="F17" s="1704">
        <f>SUM(F9:F16)</f>
        <v>180</v>
      </c>
      <c r="G17" s="1704">
        <f t="shared" si="4"/>
        <v>8</v>
      </c>
      <c r="H17" s="1704">
        <f t="shared" si="4"/>
        <v>54</v>
      </c>
      <c r="I17" s="1704">
        <f t="shared" si="4"/>
        <v>0</v>
      </c>
      <c r="J17" s="1704">
        <f t="shared" si="4"/>
        <v>17</v>
      </c>
      <c r="K17" s="1704">
        <f t="shared" si="4"/>
        <v>13</v>
      </c>
      <c r="L17" s="1704">
        <f t="shared" si="4"/>
        <v>356</v>
      </c>
      <c r="M17" s="1704">
        <f t="shared" si="4"/>
        <v>739</v>
      </c>
      <c r="N17" s="1704">
        <f t="shared" si="4"/>
        <v>243</v>
      </c>
      <c r="O17" s="1704">
        <f t="shared" si="4"/>
        <v>3947</v>
      </c>
      <c r="P17" s="1704">
        <f t="shared" si="4"/>
        <v>435</v>
      </c>
      <c r="Q17" s="1704">
        <f t="shared" si="4"/>
        <v>195</v>
      </c>
      <c r="R17" s="1704">
        <f t="shared" si="4"/>
        <v>481</v>
      </c>
      <c r="S17" s="1704">
        <f t="shared" si="4"/>
        <v>74</v>
      </c>
      <c r="U17" s="1704">
        <f t="shared" si="4"/>
        <v>687</v>
      </c>
      <c r="V17" s="1704">
        <f t="shared" si="4"/>
        <v>44</v>
      </c>
      <c r="W17" s="1704">
        <f t="shared" si="4"/>
        <v>8</v>
      </c>
      <c r="X17" s="1704">
        <f t="shared" si="4"/>
        <v>16</v>
      </c>
      <c r="Y17" s="1704">
        <f t="shared" si="4"/>
        <v>5</v>
      </c>
      <c r="Z17" s="1704">
        <f t="shared" si="4"/>
        <v>125</v>
      </c>
      <c r="AA17" s="1704">
        <f t="shared" si="4"/>
        <v>1266</v>
      </c>
      <c r="AB17" s="1704">
        <f t="shared" si="4"/>
        <v>0</v>
      </c>
      <c r="AC17" s="1704">
        <f t="shared" si="4"/>
        <v>161</v>
      </c>
      <c r="AD17" s="1704">
        <f t="shared" si="4"/>
        <v>2</v>
      </c>
      <c r="AE17" s="1704">
        <f t="shared" si="4"/>
        <v>902</v>
      </c>
      <c r="AF17" s="1704">
        <f t="shared" si="4"/>
        <v>1808</v>
      </c>
      <c r="AG17" s="1704">
        <f t="shared" si="4"/>
        <v>1246</v>
      </c>
      <c r="AH17" s="1704">
        <f t="shared" si="4"/>
        <v>679</v>
      </c>
      <c r="AI17" s="1704">
        <f t="shared" si="4"/>
        <v>0</v>
      </c>
      <c r="AJ17" s="1704">
        <f t="shared" si="4"/>
        <v>0</v>
      </c>
      <c r="AK17" s="1704">
        <f t="shared" si="4"/>
        <v>26</v>
      </c>
      <c r="AL17" s="1704">
        <f t="shared" si="4"/>
        <v>15</v>
      </c>
      <c r="AM17" s="1704">
        <f t="shared" si="4"/>
        <v>0</v>
      </c>
      <c r="AN17" s="1705">
        <f t="shared" si="4"/>
        <v>0</v>
      </c>
    </row>
    <row r="18" spans="2:40" ht="15" customHeight="1">
      <c r="B18" s="310" t="s">
        <v>64</v>
      </c>
      <c r="C18" s="286" t="s">
        <v>66</v>
      </c>
      <c r="D18" s="1669">
        <f t="shared" si="2"/>
        <v>1748</v>
      </c>
      <c r="E18" s="1706">
        <f t="shared" ref="E18:AN18" si="5">SUM(E19:E23)</f>
        <v>3</v>
      </c>
      <c r="F18" s="1707">
        <f t="shared" si="5"/>
        <v>94</v>
      </c>
      <c r="G18" s="1707">
        <f t="shared" si="5"/>
        <v>0</v>
      </c>
      <c r="H18" s="1707">
        <f t="shared" si="5"/>
        <v>10</v>
      </c>
      <c r="I18" s="1707">
        <f t="shared" si="5"/>
        <v>0</v>
      </c>
      <c r="J18" s="1707">
        <f t="shared" si="5"/>
        <v>3</v>
      </c>
      <c r="K18" s="1707">
        <f t="shared" si="5"/>
        <v>0</v>
      </c>
      <c r="L18" s="1707">
        <f t="shared" si="5"/>
        <v>39</v>
      </c>
      <c r="M18" s="1707">
        <f t="shared" si="5"/>
        <v>101</v>
      </c>
      <c r="N18" s="1707">
        <f t="shared" si="5"/>
        <v>66</v>
      </c>
      <c r="O18" s="1707">
        <f t="shared" si="5"/>
        <v>150</v>
      </c>
      <c r="P18" s="1707">
        <f t="shared" si="5"/>
        <v>38</v>
      </c>
      <c r="Q18" s="1707">
        <f t="shared" si="5"/>
        <v>37</v>
      </c>
      <c r="R18" s="1707">
        <f t="shared" si="5"/>
        <v>60</v>
      </c>
      <c r="S18" s="1707">
        <f t="shared" si="5"/>
        <v>5</v>
      </c>
      <c r="U18" s="1707">
        <f t="shared" si="5"/>
        <v>116</v>
      </c>
      <c r="V18" s="1707">
        <f t="shared" si="5"/>
        <v>15</v>
      </c>
      <c r="W18" s="1707">
        <f t="shared" si="5"/>
        <v>1</v>
      </c>
      <c r="X18" s="1707">
        <f t="shared" si="5"/>
        <v>1</v>
      </c>
      <c r="Y18" s="1707">
        <f t="shared" si="5"/>
        <v>1</v>
      </c>
      <c r="Z18" s="1707">
        <f t="shared" si="5"/>
        <v>19</v>
      </c>
      <c r="AA18" s="1707">
        <f t="shared" si="5"/>
        <v>343</v>
      </c>
      <c r="AB18" s="1707">
        <f t="shared" si="5"/>
        <v>1</v>
      </c>
      <c r="AC18" s="1707">
        <f t="shared" si="5"/>
        <v>22</v>
      </c>
      <c r="AD18" s="1707">
        <f t="shared" si="5"/>
        <v>0</v>
      </c>
      <c r="AE18" s="1707">
        <f t="shared" si="5"/>
        <v>161</v>
      </c>
      <c r="AF18" s="1707">
        <f t="shared" si="5"/>
        <v>236</v>
      </c>
      <c r="AG18" s="1707">
        <f t="shared" si="5"/>
        <v>193</v>
      </c>
      <c r="AH18" s="1707">
        <f t="shared" si="5"/>
        <v>31</v>
      </c>
      <c r="AI18" s="1707">
        <f t="shared" si="5"/>
        <v>0</v>
      </c>
      <c r="AJ18" s="1707">
        <f t="shared" si="5"/>
        <v>0</v>
      </c>
      <c r="AK18" s="1707">
        <f t="shared" si="5"/>
        <v>2</v>
      </c>
      <c r="AL18" s="1707">
        <f t="shared" si="5"/>
        <v>0</v>
      </c>
      <c r="AM18" s="1707">
        <f t="shared" si="5"/>
        <v>0</v>
      </c>
      <c r="AN18" s="1708">
        <f t="shared" si="5"/>
        <v>0</v>
      </c>
    </row>
    <row r="19" spans="2:40" ht="15" customHeight="1">
      <c r="B19" s="1696"/>
      <c r="C19" s="1697" t="s">
        <v>149</v>
      </c>
      <c r="D19" s="1676">
        <f t="shared" si="2"/>
        <v>603</v>
      </c>
      <c r="E19" s="1698">
        <v>2</v>
      </c>
      <c r="F19" s="1699">
        <v>21</v>
      </c>
      <c r="G19" s="1699">
        <v>0</v>
      </c>
      <c r="H19" s="1699">
        <v>3</v>
      </c>
      <c r="I19" s="1699">
        <v>0</v>
      </c>
      <c r="J19" s="1699">
        <v>1</v>
      </c>
      <c r="K19" s="1699">
        <v>0</v>
      </c>
      <c r="L19" s="1699">
        <v>20</v>
      </c>
      <c r="M19" s="1699">
        <v>59</v>
      </c>
      <c r="N19" s="1699">
        <v>29</v>
      </c>
      <c r="O19" s="1699">
        <v>42</v>
      </c>
      <c r="P19" s="1699">
        <v>22</v>
      </c>
      <c r="Q19" s="1699">
        <v>9</v>
      </c>
      <c r="R19" s="1699">
        <v>21</v>
      </c>
      <c r="S19" s="1699">
        <v>1</v>
      </c>
      <c r="U19" s="1699">
        <v>15</v>
      </c>
      <c r="V19" s="1699">
        <v>0</v>
      </c>
      <c r="W19" s="1699">
        <v>0</v>
      </c>
      <c r="X19" s="1699">
        <v>0</v>
      </c>
      <c r="Y19" s="1699">
        <v>0</v>
      </c>
      <c r="Z19" s="1699">
        <v>9</v>
      </c>
      <c r="AA19" s="1699">
        <v>123</v>
      </c>
      <c r="AB19" s="1699">
        <v>0</v>
      </c>
      <c r="AC19" s="1699">
        <v>1</v>
      </c>
      <c r="AD19" s="1699">
        <v>0</v>
      </c>
      <c r="AE19" s="1699">
        <v>50</v>
      </c>
      <c r="AF19" s="1700">
        <v>90</v>
      </c>
      <c r="AG19" s="1700">
        <v>75</v>
      </c>
      <c r="AH19" s="1699">
        <v>9</v>
      </c>
      <c r="AI19" s="1699">
        <v>0</v>
      </c>
      <c r="AJ19" s="1699">
        <v>0</v>
      </c>
      <c r="AK19" s="1699">
        <v>1</v>
      </c>
      <c r="AL19" s="1699">
        <v>0</v>
      </c>
      <c r="AM19" s="1699">
        <v>0</v>
      </c>
      <c r="AN19" s="1681">
        <v>0</v>
      </c>
    </row>
    <row r="20" spans="2:40" ht="15" customHeight="1">
      <c r="B20" s="1696"/>
      <c r="C20" s="1697" t="s">
        <v>150</v>
      </c>
      <c r="D20" s="1676">
        <f t="shared" si="2"/>
        <v>204</v>
      </c>
      <c r="E20" s="1698">
        <v>0</v>
      </c>
      <c r="F20" s="1699">
        <v>14</v>
      </c>
      <c r="G20" s="1699">
        <v>0</v>
      </c>
      <c r="H20" s="1699">
        <v>1</v>
      </c>
      <c r="I20" s="1699">
        <v>0</v>
      </c>
      <c r="J20" s="1699">
        <v>1</v>
      </c>
      <c r="K20" s="1699">
        <v>0</v>
      </c>
      <c r="L20" s="1699">
        <v>5</v>
      </c>
      <c r="M20" s="1699">
        <v>10</v>
      </c>
      <c r="N20" s="1699">
        <v>6</v>
      </c>
      <c r="O20" s="1699">
        <v>16</v>
      </c>
      <c r="P20" s="1699">
        <v>3</v>
      </c>
      <c r="Q20" s="1699">
        <v>7</v>
      </c>
      <c r="R20" s="1699">
        <v>10</v>
      </c>
      <c r="S20" s="1699">
        <v>0</v>
      </c>
      <c r="U20" s="1699">
        <v>13</v>
      </c>
      <c r="V20" s="1699">
        <v>2</v>
      </c>
      <c r="W20" s="1699">
        <v>0</v>
      </c>
      <c r="X20" s="1699">
        <v>0</v>
      </c>
      <c r="Y20" s="1699">
        <v>0</v>
      </c>
      <c r="Z20" s="1699">
        <v>5</v>
      </c>
      <c r="AA20" s="1699">
        <v>37</v>
      </c>
      <c r="AB20" s="1699">
        <v>0</v>
      </c>
      <c r="AC20" s="1699">
        <v>1</v>
      </c>
      <c r="AD20" s="1699">
        <v>0</v>
      </c>
      <c r="AE20" s="1699">
        <v>16</v>
      </c>
      <c r="AF20" s="1700">
        <v>34</v>
      </c>
      <c r="AG20" s="1700">
        <v>20</v>
      </c>
      <c r="AH20" s="1699">
        <v>3</v>
      </c>
      <c r="AI20" s="1699">
        <v>0</v>
      </c>
      <c r="AJ20" s="1699">
        <v>0</v>
      </c>
      <c r="AK20" s="1699">
        <v>0</v>
      </c>
      <c r="AL20" s="1699">
        <v>0</v>
      </c>
      <c r="AM20" s="1699">
        <v>0</v>
      </c>
      <c r="AN20" s="1681">
        <v>0</v>
      </c>
    </row>
    <row r="21" spans="2:40" ht="15" customHeight="1">
      <c r="B21" s="1696"/>
      <c r="C21" s="1697" t="s">
        <v>153</v>
      </c>
      <c r="D21" s="1676">
        <f t="shared" si="2"/>
        <v>134</v>
      </c>
      <c r="E21" s="1698">
        <v>1</v>
      </c>
      <c r="F21" s="1699">
        <v>11</v>
      </c>
      <c r="G21" s="1699">
        <v>0</v>
      </c>
      <c r="H21" s="1699">
        <v>1</v>
      </c>
      <c r="I21" s="1699">
        <v>0</v>
      </c>
      <c r="J21" s="1699">
        <v>0</v>
      </c>
      <c r="K21" s="1699">
        <v>0</v>
      </c>
      <c r="L21" s="1699">
        <v>0</v>
      </c>
      <c r="M21" s="1699">
        <v>1</v>
      </c>
      <c r="N21" s="1699">
        <v>6</v>
      </c>
      <c r="O21" s="1699">
        <v>22</v>
      </c>
      <c r="P21" s="1699">
        <v>2</v>
      </c>
      <c r="Q21" s="1699">
        <v>2</v>
      </c>
      <c r="R21" s="1699">
        <v>4</v>
      </c>
      <c r="S21" s="1699">
        <v>2</v>
      </c>
      <c r="U21" s="1699">
        <v>14</v>
      </c>
      <c r="V21" s="1699">
        <v>3</v>
      </c>
      <c r="W21" s="1699">
        <v>1</v>
      </c>
      <c r="X21" s="1699">
        <v>1</v>
      </c>
      <c r="Y21" s="1699">
        <v>0</v>
      </c>
      <c r="Z21" s="1699">
        <v>0</v>
      </c>
      <c r="AA21" s="1699">
        <v>22</v>
      </c>
      <c r="AB21" s="1699">
        <v>0</v>
      </c>
      <c r="AC21" s="1699">
        <v>0</v>
      </c>
      <c r="AD21" s="1699">
        <v>0</v>
      </c>
      <c r="AE21" s="1699">
        <v>8</v>
      </c>
      <c r="AF21" s="1700">
        <v>16</v>
      </c>
      <c r="AG21" s="1700">
        <v>15</v>
      </c>
      <c r="AH21" s="1699">
        <v>2</v>
      </c>
      <c r="AI21" s="1699">
        <v>0</v>
      </c>
      <c r="AJ21" s="1699">
        <v>0</v>
      </c>
      <c r="AK21" s="1699">
        <v>0</v>
      </c>
      <c r="AL21" s="1699">
        <v>0</v>
      </c>
      <c r="AM21" s="1699">
        <v>0</v>
      </c>
      <c r="AN21" s="1681">
        <v>0</v>
      </c>
    </row>
    <row r="22" spans="2:40" ht="15" customHeight="1">
      <c r="B22" s="1696"/>
      <c r="C22" s="1697" t="s">
        <v>370</v>
      </c>
      <c r="D22" s="1676">
        <f t="shared" si="2"/>
        <v>147</v>
      </c>
      <c r="E22" s="1698">
        <v>0</v>
      </c>
      <c r="F22" s="1699">
        <v>13</v>
      </c>
      <c r="G22" s="1699">
        <v>0</v>
      </c>
      <c r="H22" s="1699">
        <v>0</v>
      </c>
      <c r="I22" s="1699">
        <v>0</v>
      </c>
      <c r="J22" s="1699">
        <v>0</v>
      </c>
      <c r="K22" s="1699">
        <v>0</v>
      </c>
      <c r="L22" s="1699">
        <v>2</v>
      </c>
      <c r="M22" s="1699">
        <v>7</v>
      </c>
      <c r="N22" s="1699">
        <v>6</v>
      </c>
      <c r="O22" s="1699">
        <v>7</v>
      </c>
      <c r="P22" s="1699">
        <v>3</v>
      </c>
      <c r="Q22" s="1699">
        <v>4</v>
      </c>
      <c r="R22" s="1699">
        <v>5</v>
      </c>
      <c r="S22" s="1699">
        <v>2</v>
      </c>
      <c r="U22" s="1699">
        <v>11</v>
      </c>
      <c r="V22" s="1699">
        <v>4</v>
      </c>
      <c r="W22" s="1699">
        <v>0</v>
      </c>
      <c r="X22" s="1699">
        <v>0</v>
      </c>
      <c r="Y22" s="1699">
        <v>0</v>
      </c>
      <c r="Z22" s="1699">
        <v>0</v>
      </c>
      <c r="AA22" s="1699">
        <v>34</v>
      </c>
      <c r="AB22" s="1699">
        <v>0</v>
      </c>
      <c r="AC22" s="1699">
        <v>2</v>
      </c>
      <c r="AD22" s="1699">
        <v>0</v>
      </c>
      <c r="AE22" s="1699">
        <v>8</v>
      </c>
      <c r="AF22" s="1700">
        <v>24</v>
      </c>
      <c r="AG22" s="1700">
        <v>13</v>
      </c>
      <c r="AH22" s="1699">
        <v>2</v>
      </c>
      <c r="AI22" s="1699">
        <v>0</v>
      </c>
      <c r="AJ22" s="1699">
        <v>0</v>
      </c>
      <c r="AK22" s="1699">
        <v>0</v>
      </c>
      <c r="AL22" s="1699">
        <v>0</v>
      </c>
      <c r="AM22" s="1699">
        <v>0</v>
      </c>
      <c r="AN22" s="1681">
        <v>0</v>
      </c>
    </row>
    <row r="23" spans="2:40" ht="15" customHeight="1">
      <c r="B23" s="1701"/>
      <c r="C23" s="1709" t="s">
        <v>151</v>
      </c>
      <c r="D23" s="1702">
        <f t="shared" si="2"/>
        <v>660</v>
      </c>
      <c r="E23" s="1684">
        <v>0</v>
      </c>
      <c r="F23" s="1685">
        <v>35</v>
      </c>
      <c r="G23" s="1685">
        <v>0</v>
      </c>
      <c r="H23" s="1685">
        <v>5</v>
      </c>
      <c r="I23" s="1685">
        <v>0</v>
      </c>
      <c r="J23" s="1685">
        <v>1</v>
      </c>
      <c r="K23" s="1685">
        <v>0</v>
      </c>
      <c r="L23" s="1685">
        <v>12</v>
      </c>
      <c r="M23" s="1685">
        <v>24</v>
      </c>
      <c r="N23" s="1685">
        <v>19</v>
      </c>
      <c r="O23" s="1685">
        <v>63</v>
      </c>
      <c r="P23" s="1685">
        <v>8</v>
      </c>
      <c r="Q23" s="1685">
        <v>15</v>
      </c>
      <c r="R23" s="1685">
        <v>20</v>
      </c>
      <c r="S23" s="1685">
        <v>0</v>
      </c>
      <c r="U23" s="1685">
        <v>63</v>
      </c>
      <c r="V23" s="1685">
        <v>6</v>
      </c>
      <c r="W23" s="1685">
        <v>0</v>
      </c>
      <c r="X23" s="1685">
        <v>0</v>
      </c>
      <c r="Y23" s="1685">
        <v>1</v>
      </c>
      <c r="Z23" s="1685">
        <v>5</v>
      </c>
      <c r="AA23" s="1685">
        <v>127</v>
      </c>
      <c r="AB23" s="1685">
        <v>1</v>
      </c>
      <c r="AC23" s="1685">
        <v>18</v>
      </c>
      <c r="AD23" s="1685">
        <v>0</v>
      </c>
      <c r="AE23" s="1685">
        <v>79</v>
      </c>
      <c r="AF23" s="1686">
        <v>72</v>
      </c>
      <c r="AG23" s="1686">
        <v>70</v>
      </c>
      <c r="AH23" s="1685">
        <v>15</v>
      </c>
      <c r="AI23" s="1685">
        <v>0</v>
      </c>
      <c r="AJ23" s="1685">
        <v>0</v>
      </c>
      <c r="AK23" s="1685">
        <v>1</v>
      </c>
      <c r="AL23" s="1685">
        <v>0</v>
      </c>
      <c r="AM23" s="1685">
        <v>0</v>
      </c>
      <c r="AN23" s="1710">
        <v>0</v>
      </c>
    </row>
    <row r="24" spans="2:40" ht="15" customHeight="1">
      <c r="B24" s="310" t="s">
        <v>72</v>
      </c>
      <c r="C24" s="311" t="s">
        <v>66</v>
      </c>
      <c r="D24" s="1711">
        <f t="shared" si="2"/>
        <v>304</v>
      </c>
      <c r="E24" s="1712">
        <f t="shared" ref="E24:AN24" si="6">SUM(E25:E29)</f>
        <v>3</v>
      </c>
      <c r="F24" s="1713">
        <f t="shared" si="6"/>
        <v>20</v>
      </c>
      <c r="G24" s="1713">
        <f t="shared" si="6"/>
        <v>0</v>
      </c>
      <c r="H24" s="1713">
        <f t="shared" si="6"/>
        <v>2</v>
      </c>
      <c r="I24" s="1713">
        <f t="shared" si="6"/>
        <v>0</v>
      </c>
      <c r="J24" s="1713">
        <f t="shared" si="6"/>
        <v>0</v>
      </c>
      <c r="K24" s="1713">
        <f t="shared" si="6"/>
        <v>0</v>
      </c>
      <c r="L24" s="1713">
        <f t="shared" si="6"/>
        <v>13</v>
      </c>
      <c r="M24" s="1713">
        <f t="shared" si="6"/>
        <v>19</v>
      </c>
      <c r="N24" s="1713">
        <f t="shared" si="6"/>
        <v>11</v>
      </c>
      <c r="O24" s="1713">
        <f t="shared" si="6"/>
        <v>32</v>
      </c>
      <c r="P24" s="1713">
        <f t="shared" si="6"/>
        <v>8</v>
      </c>
      <c r="Q24" s="1713">
        <f t="shared" si="6"/>
        <v>8</v>
      </c>
      <c r="R24" s="1713">
        <f t="shared" si="6"/>
        <v>13</v>
      </c>
      <c r="S24" s="1713">
        <f t="shared" si="6"/>
        <v>2</v>
      </c>
      <c r="U24" s="1713">
        <f t="shared" si="6"/>
        <v>16</v>
      </c>
      <c r="V24" s="1713">
        <f t="shared" si="6"/>
        <v>1</v>
      </c>
      <c r="W24" s="1713">
        <f t="shared" si="6"/>
        <v>0</v>
      </c>
      <c r="X24" s="1713">
        <f t="shared" si="6"/>
        <v>2</v>
      </c>
      <c r="Y24" s="1713">
        <f t="shared" si="6"/>
        <v>0</v>
      </c>
      <c r="Z24" s="1713">
        <f t="shared" si="6"/>
        <v>5</v>
      </c>
      <c r="AA24" s="1713">
        <f t="shared" si="6"/>
        <v>64</v>
      </c>
      <c r="AB24" s="1713">
        <f t="shared" si="6"/>
        <v>0</v>
      </c>
      <c r="AC24" s="1713">
        <f t="shared" si="6"/>
        <v>5</v>
      </c>
      <c r="AD24" s="1713">
        <f t="shared" si="6"/>
        <v>0</v>
      </c>
      <c r="AE24" s="1713">
        <f t="shared" si="6"/>
        <v>23</v>
      </c>
      <c r="AF24" s="1713">
        <f t="shared" si="6"/>
        <v>48</v>
      </c>
      <c r="AG24" s="1713">
        <f t="shared" si="6"/>
        <v>6</v>
      </c>
      <c r="AH24" s="1713">
        <f t="shared" si="6"/>
        <v>0</v>
      </c>
      <c r="AI24" s="1713">
        <f t="shared" si="6"/>
        <v>0</v>
      </c>
      <c r="AJ24" s="1713">
        <f t="shared" si="6"/>
        <v>0</v>
      </c>
      <c r="AK24" s="1713">
        <f t="shared" si="6"/>
        <v>3</v>
      </c>
      <c r="AL24" s="1713">
        <f t="shared" si="6"/>
        <v>0</v>
      </c>
      <c r="AM24" s="1713">
        <f t="shared" si="6"/>
        <v>0</v>
      </c>
      <c r="AN24" s="1714">
        <f t="shared" si="6"/>
        <v>0</v>
      </c>
    </row>
    <row r="25" spans="2:40" ht="15" customHeight="1">
      <c r="B25" s="1696"/>
      <c r="C25" s="1697" t="s">
        <v>154</v>
      </c>
      <c r="D25" s="1676">
        <f t="shared" si="2"/>
        <v>81</v>
      </c>
      <c r="E25" s="1698">
        <v>0</v>
      </c>
      <c r="F25" s="1699">
        <v>4</v>
      </c>
      <c r="G25" s="1699">
        <v>0</v>
      </c>
      <c r="H25" s="1699">
        <v>0</v>
      </c>
      <c r="I25" s="1699">
        <v>0</v>
      </c>
      <c r="J25" s="1699">
        <v>0</v>
      </c>
      <c r="K25" s="1699">
        <v>0</v>
      </c>
      <c r="L25" s="1699">
        <v>5</v>
      </c>
      <c r="M25" s="1699">
        <v>4</v>
      </c>
      <c r="N25" s="1699">
        <v>2</v>
      </c>
      <c r="O25" s="1699">
        <v>14</v>
      </c>
      <c r="P25" s="1699">
        <v>1</v>
      </c>
      <c r="Q25" s="1699">
        <v>4</v>
      </c>
      <c r="R25" s="1699">
        <v>2</v>
      </c>
      <c r="S25" s="1699">
        <v>1</v>
      </c>
      <c r="U25" s="1699">
        <v>6</v>
      </c>
      <c r="V25" s="1699">
        <v>0</v>
      </c>
      <c r="W25" s="1699">
        <v>0</v>
      </c>
      <c r="X25" s="1699">
        <v>1</v>
      </c>
      <c r="Y25" s="1699">
        <v>0</v>
      </c>
      <c r="Z25" s="1699">
        <v>0</v>
      </c>
      <c r="AA25" s="1699">
        <v>18</v>
      </c>
      <c r="AB25" s="1699">
        <v>0</v>
      </c>
      <c r="AC25" s="1699">
        <v>3</v>
      </c>
      <c r="AD25" s="1699">
        <v>0</v>
      </c>
      <c r="AE25" s="1699">
        <v>3</v>
      </c>
      <c r="AF25" s="1700">
        <v>13</v>
      </c>
      <c r="AG25" s="1699">
        <v>0</v>
      </c>
      <c r="AH25" s="1699">
        <v>0</v>
      </c>
      <c r="AI25" s="1699">
        <v>0</v>
      </c>
      <c r="AJ25" s="1699">
        <v>0</v>
      </c>
      <c r="AK25" s="1699">
        <v>0</v>
      </c>
      <c r="AL25" s="1699">
        <v>0</v>
      </c>
      <c r="AM25" s="1699">
        <v>0</v>
      </c>
      <c r="AN25" s="1681">
        <v>0</v>
      </c>
    </row>
    <row r="26" spans="2:40" ht="15" customHeight="1">
      <c r="B26" s="1696"/>
      <c r="C26" s="1697" t="s">
        <v>155</v>
      </c>
      <c r="D26" s="1676">
        <f t="shared" si="2"/>
        <v>75</v>
      </c>
      <c r="E26" s="1698">
        <v>0</v>
      </c>
      <c r="F26" s="1699">
        <v>3</v>
      </c>
      <c r="G26" s="1699">
        <v>0</v>
      </c>
      <c r="H26" s="1699">
        <v>2</v>
      </c>
      <c r="I26" s="1699">
        <v>0</v>
      </c>
      <c r="J26" s="1699">
        <v>0</v>
      </c>
      <c r="K26" s="1699">
        <v>0</v>
      </c>
      <c r="L26" s="1699">
        <v>3</v>
      </c>
      <c r="M26" s="1699">
        <v>6</v>
      </c>
      <c r="N26" s="1699">
        <v>1</v>
      </c>
      <c r="O26" s="1699">
        <v>8</v>
      </c>
      <c r="P26" s="1699">
        <v>4</v>
      </c>
      <c r="Q26" s="1699">
        <v>2</v>
      </c>
      <c r="R26" s="1699">
        <v>4</v>
      </c>
      <c r="S26" s="1699">
        <v>1</v>
      </c>
      <c r="U26" s="1699">
        <v>2</v>
      </c>
      <c r="V26" s="1699">
        <v>0</v>
      </c>
      <c r="W26" s="1699">
        <v>0</v>
      </c>
      <c r="X26" s="1699">
        <v>0</v>
      </c>
      <c r="Y26" s="1699">
        <v>0</v>
      </c>
      <c r="Z26" s="1699">
        <v>3</v>
      </c>
      <c r="AA26" s="1699">
        <v>11</v>
      </c>
      <c r="AB26" s="1699">
        <v>0</v>
      </c>
      <c r="AC26" s="1699">
        <v>1</v>
      </c>
      <c r="AD26" s="1699">
        <v>0</v>
      </c>
      <c r="AE26" s="1699">
        <v>7</v>
      </c>
      <c r="AF26" s="1700">
        <v>13</v>
      </c>
      <c r="AG26" s="1699">
        <v>3</v>
      </c>
      <c r="AH26" s="1699">
        <v>0</v>
      </c>
      <c r="AI26" s="1699">
        <v>0</v>
      </c>
      <c r="AJ26" s="1699">
        <v>0</v>
      </c>
      <c r="AK26" s="1699">
        <v>1</v>
      </c>
      <c r="AL26" s="1699">
        <v>0</v>
      </c>
      <c r="AM26" s="1699">
        <v>0</v>
      </c>
      <c r="AN26" s="1681">
        <v>0</v>
      </c>
    </row>
    <row r="27" spans="2:40" ht="15" customHeight="1">
      <c r="B27" s="1696"/>
      <c r="C27" s="1697" t="s">
        <v>156</v>
      </c>
      <c r="D27" s="1676">
        <f t="shared" si="2"/>
        <v>80</v>
      </c>
      <c r="E27" s="1698">
        <v>3</v>
      </c>
      <c r="F27" s="1699">
        <v>6</v>
      </c>
      <c r="G27" s="1699">
        <v>0</v>
      </c>
      <c r="H27" s="1699">
        <v>0</v>
      </c>
      <c r="I27" s="1699">
        <v>0</v>
      </c>
      <c r="J27" s="1699">
        <v>0</v>
      </c>
      <c r="K27" s="1699">
        <v>0</v>
      </c>
      <c r="L27" s="1699">
        <v>3</v>
      </c>
      <c r="M27" s="1699">
        <v>4</v>
      </c>
      <c r="N27" s="1699">
        <v>4</v>
      </c>
      <c r="O27" s="1699">
        <v>7</v>
      </c>
      <c r="P27" s="1699">
        <v>2</v>
      </c>
      <c r="Q27" s="1699">
        <v>2</v>
      </c>
      <c r="R27" s="1699">
        <v>2</v>
      </c>
      <c r="S27" s="1699">
        <v>0</v>
      </c>
      <c r="U27" s="1699">
        <v>2</v>
      </c>
      <c r="V27" s="1699">
        <v>0</v>
      </c>
      <c r="W27" s="1699">
        <v>0</v>
      </c>
      <c r="X27" s="1699">
        <v>0</v>
      </c>
      <c r="Y27" s="1699">
        <v>0</v>
      </c>
      <c r="Z27" s="1699">
        <v>2</v>
      </c>
      <c r="AA27" s="1699">
        <v>19</v>
      </c>
      <c r="AB27" s="1699">
        <v>0</v>
      </c>
      <c r="AC27" s="1699">
        <v>0</v>
      </c>
      <c r="AD27" s="1699">
        <v>0</v>
      </c>
      <c r="AE27" s="1699">
        <v>11</v>
      </c>
      <c r="AF27" s="1700">
        <v>10</v>
      </c>
      <c r="AG27" s="1699">
        <v>2</v>
      </c>
      <c r="AH27" s="1699">
        <v>0</v>
      </c>
      <c r="AI27" s="1699">
        <v>0</v>
      </c>
      <c r="AJ27" s="1699">
        <v>0</v>
      </c>
      <c r="AK27" s="1699">
        <v>1</v>
      </c>
      <c r="AL27" s="1699">
        <v>0</v>
      </c>
      <c r="AM27" s="1699">
        <v>0</v>
      </c>
      <c r="AN27" s="1681">
        <v>0</v>
      </c>
    </row>
    <row r="28" spans="2:40" ht="15" customHeight="1">
      <c r="B28" s="1696"/>
      <c r="C28" s="1697" t="s">
        <v>157</v>
      </c>
      <c r="D28" s="1676">
        <f t="shared" si="2"/>
        <v>38</v>
      </c>
      <c r="E28" s="1698">
        <v>0</v>
      </c>
      <c r="F28" s="1699">
        <v>5</v>
      </c>
      <c r="G28" s="1699">
        <v>0</v>
      </c>
      <c r="H28" s="1699">
        <v>0</v>
      </c>
      <c r="I28" s="1699">
        <v>0</v>
      </c>
      <c r="J28" s="1699">
        <v>0</v>
      </c>
      <c r="K28" s="1699">
        <v>0</v>
      </c>
      <c r="L28" s="1699">
        <v>2</v>
      </c>
      <c r="M28" s="1699">
        <v>3</v>
      </c>
      <c r="N28" s="1699">
        <v>1</v>
      </c>
      <c r="O28" s="1699">
        <v>1</v>
      </c>
      <c r="P28" s="1699">
        <v>0</v>
      </c>
      <c r="Q28" s="1699">
        <v>0</v>
      </c>
      <c r="R28" s="1699">
        <v>2</v>
      </c>
      <c r="S28" s="1699">
        <v>0</v>
      </c>
      <c r="U28" s="1699">
        <v>2</v>
      </c>
      <c r="V28" s="1699">
        <v>1</v>
      </c>
      <c r="W28" s="1699">
        <v>0</v>
      </c>
      <c r="X28" s="1699">
        <v>0</v>
      </c>
      <c r="Y28" s="1699">
        <v>0</v>
      </c>
      <c r="Z28" s="1699">
        <v>0</v>
      </c>
      <c r="AA28" s="1699">
        <v>9</v>
      </c>
      <c r="AB28" s="1699">
        <v>0</v>
      </c>
      <c r="AC28" s="1699">
        <v>1</v>
      </c>
      <c r="AD28" s="1699">
        <v>0</v>
      </c>
      <c r="AE28" s="1699">
        <v>2</v>
      </c>
      <c r="AF28" s="1700">
        <v>9</v>
      </c>
      <c r="AG28" s="1699">
        <v>0</v>
      </c>
      <c r="AH28" s="1699">
        <v>0</v>
      </c>
      <c r="AI28" s="1699">
        <v>0</v>
      </c>
      <c r="AJ28" s="1699">
        <v>0</v>
      </c>
      <c r="AK28" s="1699">
        <v>0</v>
      </c>
      <c r="AL28" s="1699">
        <v>0</v>
      </c>
      <c r="AM28" s="1699">
        <v>0</v>
      </c>
      <c r="AN28" s="1681">
        <v>0</v>
      </c>
    </row>
    <row r="29" spans="2:40" ht="15" customHeight="1">
      <c r="B29" s="1701"/>
      <c r="C29" s="1715" t="s">
        <v>158</v>
      </c>
      <c r="D29" s="1716">
        <f t="shared" si="2"/>
        <v>30</v>
      </c>
      <c r="E29" s="1717">
        <v>0</v>
      </c>
      <c r="F29" s="1718">
        <v>2</v>
      </c>
      <c r="G29" s="1718">
        <v>0</v>
      </c>
      <c r="H29" s="1718">
        <v>0</v>
      </c>
      <c r="I29" s="1718">
        <v>0</v>
      </c>
      <c r="J29" s="1718">
        <v>0</v>
      </c>
      <c r="K29" s="1718">
        <v>0</v>
      </c>
      <c r="L29" s="1718">
        <v>0</v>
      </c>
      <c r="M29" s="1718">
        <v>2</v>
      </c>
      <c r="N29" s="1718">
        <v>3</v>
      </c>
      <c r="O29" s="1718">
        <v>2</v>
      </c>
      <c r="P29" s="1718">
        <v>1</v>
      </c>
      <c r="Q29" s="1718">
        <v>0</v>
      </c>
      <c r="R29" s="1718">
        <v>3</v>
      </c>
      <c r="S29" s="1718">
        <v>0</v>
      </c>
      <c r="U29" s="1718">
        <v>4</v>
      </c>
      <c r="V29" s="1718">
        <v>0</v>
      </c>
      <c r="W29" s="1718">
        <v>0</v>
      </c>
      <c r="X29" s="1718">
        <v>1</v>
      </c>
      <c r="Y29" s="1718">
        <v>0</v>
      </c>
      <c r="Z29" s="1718">
        <v>0</v>
      </c>
      <c r="AA29" s="1718">
        <v>7</v>
      </c>
      <c r="AB29" s="1718">
        <v>0</v>
      </c>
      <c r="AC29" s="1718">
        <v>0</v>
      </c>
      <c r="AD29" s="1718">
        <v>0</v>
      </c>
      <c r="AE29" s="1718">
        <v>0</v>
      </c>
      <c r="AF29" s="1719">
        <v>3</v>
      </c>
      <c r="AG29" s="1718">
        <v>1</v>
      </c>
      <c r="AH29" s="1718">
        <v>0</v>
      </c>
      <c r="AI29" s="1718">
        <v>0</v>
      </c>
      <c r="AJ29" s="1718">
        <v>0</v>
      </c>
      <c r="AK29" s="1718">
        <v>1</v>
      </c>
      <c r="AL29" s="1718">
        <v>0</v>
      </c>
      <c r="AM29" s="1718">
        <v>0</v>
      </c>
      <c r="AN29" s="1720">
        <v>0</v>
      </c>
    </row>
    <row r="30" spans="2:40" ht="15" customHeight="1">
      <c r="B30" s="1721" t="s">
        <v>747</v>
      </c>
      <c r="C30" s="286" t="s">
        <v>66</v>
      </c>
      <c r="D30" s="1669">
        <f t="shared" si="2"/>
        <v>780</v>
      </c>
      <c r="E30" s="1706">
        <f t="shared" ref="E30:AN30" si="7">SUM(E31:E33)</f>
        <v>1</v>
      </c>
      <c r="F30" s="1707">
        <f t="shared" si="7"/>
        <v>22</v>
      </c>
      <c r="G30" s="1707">
        <f t="shared" si="7"/>
        <v>0</v>
      </c>
      <c r="H30" s="1707">
        <f t="shared" si="7"/>
        <v>3</v>
      </c>
      <c r="I30" s="1707">
        <f t="shared" si="7"/>
        <v>0</v>
      </c>
      <c r="J30" s="1707">
        <f t="shared" si="7"/>
        <v>0</v>
      </c>
      <c r="K30" s="1707">
        <f t="shared" si="7"/>
        <v>0</v>
      </c>
      <c r="L30" s="1707">
        <f t="shared" si="7"/>
        <v>15</v>
      </c>
      <c r="M30" s="1707">
        <f t="shared" si="7"/>
        <v>26</v>
      </c>
      <c r="N30" s="1707">
        <f t="shared" si="7"/>
        <v>10</v>
      </c>
      <c r="O30" s="1707">
        <f t="shared" si="7"/>
        <v>137</v>
      </c>
      <c r="P30" s="1707">
        <f t="shared" si="7"/>
        <v>21</v>
      </c>
      <c r="Q30" s="1707">
        <f t="shared" si="7"/>
        <v>21</v>
      </c>
      <c r="R30" s="1707">
        <f t="shared" si="7"/>
        <v>24</v>
      </c>
      <c r="S30" s="1707">
        <f t="shared" si="7"/>
        <v>1</v>
      </c>
      <c r="U30" s="1707">
        <f t="shared" si="7"/>
        <v>35</v>
      </c>
      <c r="V30" s="1707">
        <f t="shared" si="7"/>
        <v>6</v>
      </c>
      <c r="W30" s="1707">
        <f t="shared" si="7"/>
        <v>0</v>
      </c>
      <c r="X30" s="1707">
        <f t="shared" si="7"/>
        <v>0</v>
      </c>
      <c r="Y30" s="1707">
        <f t="shared" si="7"/>
        <v>0</v>
      </c>
      <c r="Z30" s="1707">
        <f t="shared" si="7"/>
        <v>9</v>
      </c>
      <c r="AA30" s="1707">
        <f t="shared" si="7"/>
        <v>141</v>
      </c>
      <c r="AB30" s="1707">
        <f t="shared" si="7"/>
        <v>0</v>
      </c>
      <c r="AC30" s="1707">
        <f t="shared" si="7"/>
        <v>6</v>
      </c>
      <c r="AD30" s="1707">
        <f t="shared" si="7"/>
        <v>0</v>
      </c>
      <c r="AE30" s="1707">
        <f t="shared" si="7"/>
        <v>84</v>
      </c>
      <c r="AF30" s="1707">
        <f t="shared" si="7"/>
        <v>126</v>
      </c>
      <c r="AG30" s="1707">
        <f t="shared" si="7"/>
        <v>60</v>
      </c>
      <c r="AH30" s="1707">
        <f t="shared" si="7"/>
        <v>32</v>
      </c>
      <c r="AI30" s="1707">
        <f t="shared" si="7"/>
        <v>0</v>
      </c>
      <c r="AJ30" s="1707">
        <f t="shared" si="7"/>
        <v>0</v>
      </c>
      <c r="AK30" s="1707">
        <f t="shared" si="7"/>
        <v>0</v>
      </c>
      <c r="AL30" s="1707">
        <f t="shared" si="7"/>
        <v>0</v>
      </c>
      <c r="AM30" s="1707">
        <f t="shared" si="7"/>
        <v>0</v>
      </c>
      <c r="AN30" s="1708">
        <f t="shared" si="7"/>
        <v>0</v>
      </c>
    </row>
    <row r="31" spans="2:40" ht="15" customHeight="1">
      <c r="B31" s="1722"/>
      <c r="C31" s="323" t="s">
        <v>748</v>
      </c>
      <c r="D31" s="1676">
        <f t="shared" si="2"/>
        <v>202</v>
      </c>
      <c r="E31" s="1698">
        <v>0</v>
      </c>
      <c r="F31" s="1699">
        <v>12</v>
      </c>
      <c r="G31" s="1699">
        <v>0</v>
      </c>
      <c r="H31" s="1699">
        <v>0</v>
      </c>
      <c r="I31" s="1699">
        <v>0</v>
      </c>
      <c r="J31" s="1699">
        <v>0</v>
      </c>
      <c r="K31" s="1699">
        <v>0</v>
      </c>
      <c r="L31" s="1699">
        <v>1</v>
      </c>
      <c r="M31" s="1699">
        <v>2</v>
      </c>
      <c r="N31" s="1699">
        <v>6</v>
      </c>
      <c r="O31" s="1699">
        <v>35</v>
      </c>
      <c r="P31" s="1699">
        <v>5</v>
      </c>
      <c r="Q31" s="1699">
        <v>9</v>
      </c>
      <c r="R31" s="1699">
        <v>4</v>
      </c>
      <c r="S31" s="1699">
        <v>0</v>
      </c>
      <c r="U31" s="1699">
        <v>11</v>
      </c>
      <c r="V31" s="1699">
        <v>0</v>
      </c>
      <c r="W31" s="1699">
        <v>0</v>
      </c>
      <c r="X31" s="1699">
        <v>0</v>
      </c>
      <c r="Y31" s="1699">
        <v>0</v>
      </c>
      <c r="Z31" s="1699">
        <v>0</v>
      </c>
      <c r="AA31" s="1699">
        <v>40</v>
      </c>
      <c r="AB31" s="1699">
        <v>0</v>
      </c>
      <c r="AC31" s="1699">
        <v>2</v>
      </c>
      <c r="AD31" s="1699">
        <v>0</v>
      </c>
      <c r="AE31" s="1699">
        <v>14</v>
      </c>
      <c r="AF31" s="1700">
        <v>35</v>
      </c>
      <c r="AG31" s="1699">
        <v>21</v>
      </c>
      <c r="AH31" s="1699">
        <v>5</v>
      </c>
      <c r="AI31" s="1699">
        <v>0</v>
      </c>
      <c r="AJ31" s="1699">
        <v>0</v>
      </c>
      <c r="AK31" s="1699">
        <v>0</v>
      </c>
      <c r="AL31" s="1699">
        <v>0</v>
      </c>
      <c r="AM31" s="1699">
        <v>0</v>
      </c>
      <c r="AN31" s="1681">
        <v>0</v>
      </c>
    </row>
    <row r="32" spans="2:40" ht="15" customHeight="1">
      <c r="B32" s="1722"/>
      <c r="C32" s="323" t="s">
        <v>80</v>
      </c>
      <c r="D32" s="1676">
        <f t="shared" si="2"/>
        <v>410</v>
      </c>
      <c r="E32" s="1698">
        <v>1</v>
      </c>
      <c r="F32" s="1699">
        <v>5</v>
      </c>
      <c r="G32" s="1699">
        <v>0</v>
      </c>
      <c r="H32" s="1699">
        <v>2</v>
      </c>
      <c r="I32" s="1699">
        <v>0</v>
      </c>
      <c r="J32" s="1699">
        <v>0</v>
      </c>
      <c r="K32" s="1699">
        <v>0</v>
      </c>
      <c r="L32" s="1699">
        <v>11</v>
      </c>
      <c r="M32" s="1699">
        <v>19</v>
      </c>
      <c r="N32" s="1699">
        <v>2</v>
      </c>
      <c r="O32" s="1699">
        <v>66</v>
      </c>
      <c r="P32" s="1699">
        <v>10</v>
      </c>
      <c r="Q32" s="1699">
        <v>8</v>
      </c>
      <c r="R32" s="1699">
        <v>17</v>
      </c>
      <c r="S32" s="1699">
        <v>0</v>
      </c>
      <c r="U32" s="1699">
        <v>20</v>
      </c>
      <c r="V32" s="1699">
        <v>4</v>
      </c>
      <c r="W32" s="1699">
        <v>0</v>
      </c>
      <c r="X32" s="1699">
        <v>0</v>
      </c>
      <c r="Y32" s="1699">
        <v>0</v>
      </c>
      <c r="Z32" s="1699">
        <v>8</v>
      </c>
      <c r="AA32" s="1699">
        <v>83</v>
      </c>
      <c r="AB32" s="1699">
        <v>0</v>
      </c>
      <c r="AC32" s="1699">
        <v>3</v>
      </c>
      <c r="AD32" s="1699">
        <v>0</v>
      </c>
      <c r="AE32" s="1699">
        <v>53</v>
      </c>
      <c r="AF32" s="1700">
        <v>57</v>
      </c>
      <c r="AG32" s="1699">
        <v>24</v>
      </c>
      <c r="AH32" s="1699">
        <v>17</v>
      </c>
      <c r="AI32" s="1699">
        <v>0</v>
      </c>
      <c r="AJ32" s="1699">
        <v>0</v>
      </c>
      <c r="AK32" s="1699">
        <v>0</v>
      </c>
      <c r="AL32" s="1699">
        <v>0</v>
      </c>
      <c r="AM32" s="1699">
        <v>0</v>
      </c>
      <c r="AN32" s="1681">
        <v>0</v>
      </c>
    </row>
    <row r="33" spans="2:40" ht="15" customHeight="1">
      <c r="B33" s="1723"/>
      <c r="C33" s="324" t="s">
        <v>81</v>
      </c>
      <c r="D33" s="1702">
        <f t="shared" si="2"/>
        <v>168</v>
      </c>
      <c r="E33" s="1684">
        <v>0</v>
      </c>
      <c r="F33" s="1685">
        <v>5</v>
      </c>
      <c r="G33" s="1685">
        <v>0</v>
      </c>
      <c r="H33" s="1685">
        <v>1</v>
      </c>
      <c r="I33" s="1685">
        <v>0</v>
      </c>
      <c r="J33" s="1685">
        <v>0</v>
      </c>
      <c r="K33" s="1685">
        <v>0</v>
      </c>
      <c r="L33" s="1685">
        <v>3</v>
      </c>
      <c r="M33" s="1685">
        <v>5</v>
      </c>
      <c r="N33" s="1685">
        <v>2</v>
      </c>
      <c r="O33" s="1685">
        <v>36</v>
      </c>
      <c r="P33" s="1685">
        <v>6</v>
      </c>
      <c r="Q33" s="1685">
        <v>4</v>
      </c>
      <c r="R33" s="1685">
        <v>3</v>
      </c>
      <c r="S33" s="1685">
        <v>1</v>
      </c>
      <c r="U33" s="1685">
        <v>4</v>
      </c>
      <c r="V33" s="1685">
        <v>2</v>
      </c>
      <c r="W33" s="1685">
        <v>0</v>
      </c>
      <c r="X33" s="1685">
        <v>0</v>
      </c>
      <c r="Y33" s="1685">
        <v>0</v>
      </c>
      <c r="Z33" s="1685">
        <v>1</v>
      </c>
      <c r="AA33" s="1685">
        <v>18</v>
      </c>
      <c r="AB33" s="1685">
        <v>0</v>
      </c>
      <c r="AC33" s="1685">
        <v>1</v>
      </c>
      <c r="AD33" s="1685">
        <v>0</v>
      </c>
      <c r="AE33" s="1685">
        <v>17</v>
      </c>
      <c r="AF33" s="1686">
        <v>34</v>
      </c>
      <c r="AG33" s="1685">
        <v>15</v>
      </c>
      <c r="AH33" s="1685">
        <v>10</v>
      </c>
      <c r="AI33" s="1685">
        <v>0</v>
      </c>
      <c r="AJ33" s="1685">
        <v>0</v>
      </c>
      <c r="AK33" s="1685">
        <v>0</v>
      </c>
      <c r="AL33" s="1685">
        <v>0</v>
      </c>
      <c r="AM33" s="1685">
        <v>0</v>
      </c>
      <c r="AN33" s="1710">
        <v>0</v>
      </c>
    </row>
    <row r="34" spans="2:40" ht="15" customHeight="1">
      <c r="B34" s="590" t="s">
        <v>749</v>
      </c>
      <c r="C34" s="311" t="s">
        <v>66</v>
      </c>
      <c r="D34" s="1711">
        <f t="shared" si="2"/>
        <v>682</v>
      </c>
      <c r="E34" s="1712">
        <f>SUM(E35:E36)</f>
        <v>4</v>
      </c>
      <c r="F34" s="1713">
        <f t="shared" ref="F34:AN34" si="8">SUM(F35:F36)</f>
        <v>24</v>
      </c>
      <c r="G34" s="1713">
        <f t="shared" si="8"/>
        <v>0</v>
      </c>
      <c r="H34" s="1713">
        <f t="shared" si="8"/>
        <v>1</v>
      </c>
      <c r="I34" s="1713">
        <f t="shared" si="8"/>
        <v>0</v>
      </c>
      <c r="J34" s="1713">
        <f t="shared" si="8"/>
        <v>0</v>
      </c>
      <c r="K34" s="1713">
        <f t="shared" si="8"/>
        <v>0</v>
      </c>
      <c r="L34" s="1713">
        <f t="shared" si="8"/>
        <v>10</v>
      </c>
      <c r="M34" s="1713">
        <f t="shared" si="8"/>
        <v>15</v>
      </c>
      <c r="N34" s="1713">
        <f t="shared" si="8"/>
        <v>11</v>
      </c>
      <c r="O34" s="1713">
        <f t="shared" si="8"/>
        <v>89</v>
      </c>
      <c r="P34" s="1713">
        <f t="shared" si="8"/>
        <v>19</v>
      </c>
      <c r="Q34" s="1713">
        <f t="shared" si="8"/>
        <v>11</v>
      </c>
      <c r="R34" s="1713">
        <f t="shared" si="8"/>
        <v>22</v>
      </c>
      <c r="S34" s="1713">
        <f t="shared" si="8"/>
        <v>16</v>
      </c>
      <c r="U34" s="1713">
        <f t="shared" si="8"/>
        <v>84</v>
      </c>
      <c r="V34" s="1713">
        <f t="shared" si="8"/>
        <v>7</v>
      </c>
      <c r="W34" s="1713">
        <f t="shared" si="8"/>
        <v>2</v>
      </c>
      <c r="X34" s="1713">
        <f t="shared" si="8"/>
        <v>1</v>
      </c>
      <c r="Y34" s="1713">
        <f t="shared" si="8"/>
        <v>0</v>
      </c>
      <c r="Z34" s="1713">
        <f t="shared" si="8"/>
        <v>7</v>
      </c>
      <c r="AA34" s="1713">
        <f t="shared" si="8"/>
        <v>134</v>
      </c>
      <c r="AB34" s="1713">
        <f t="shared" si="8"/>
        <v>0</v>
      </c>
      <c r="AC34" s="1713">
        <f t="shared" si="8"/>
        <v>9</v>
      </c>
      <c r="AD34" s="1713">
        <f t="shared" si="8"/>
        <v>0</v>
      </c>
      <c r="AE34" s="1713">
        <f t="shared" si="8"/>
        <v>53</v>
      </c>
      <c r="AF34" s="1713">
        <f t="shared" si="8"/>
        <v>101</v>
      </c>
      <c r="AG34" s="1713">
        <f t="shared" si="8"/>
        <v>54</v>
      </c>
      <c r="AH34" s="1713">
        <f t="shared" si="8"/>
        <v>6</v>
      </c>
      <c r="AI34" s="1713">
        <f t="shared" si="8"/>
        <v>0</v>
      </c>
      <c r="AJ34" s="1713">
        <f t="shared" si="8"/>
        <v>0</v>
      </c>
      <c r="AK34" s="1713">
        <f t="shared" si="8"/>
        <v>2</v>
      </c>
      <c r="AL34" s="1713">
        <f t="shared" si="8"/>
        <v>0</v>
      </c>
      <c r="AM34" s="1713">
        <f t="shared" si="8"/>
        <v>0</v>
      </c>
      <c r="AN34" s="1714">
        <f t="shared" si="8"/>
        <v>0</v>
      </c>
    </row>
    <row r="35" spans="2:40" ht="15" customHeight="1">
      <c r="B35" s="592"/>
      <c r="C35" s="323" t="s">
        <v>373</v>
      </c>
      <c r="D35" s="1676">
        <f t="shared" si="2"/>
        <v>539</v>
      </c>
      <c r="E35" s="1698">
        <v>4</v>
      </c>
      <c r="F35" s="1699">
        <v>21</v>
      </c>
      <c r="G35" s="1699">
        <v>0</v>
      </c>
      <c r="H35" s="1699">
        <v>1</v>
      </c>
      <c r="I35" s="1699">
        <v>0</v>
      </c>
      <c r="J35" s="1699">
        <v>0</v>
      </c>
      <c r="K35" s="1699">
        <v>0</v>
      </c>
      <c r="L35" s="1699">
        <v>8</v>
      </c>
      <c r="M35" s="1699">
        <v>11</v>
      </c>
      <c r="N35" s="1699">
        <v>11</v>
      </c>
      <c r="O35" s="1699">
        <v>82</v>
      </c>
      <c r="P35" s="1699">
        <v>19</v>
      </c>
      <c r="Q35" s="1699">
        <v>7</v>
      </c>
      <c r="R35" s="1699">
        <v>18</v>
      </c>
      <c r="S35" s="1699">
        <v>5</v>
      </c>
      <c r="U35" s="1699">
        <v>71</v>
      </c>
      <c r="V35" s="1699">
        <v>5</v>
      </c>
      <c r="W35" s="1699">
        <v>2</v>
      </c>
      <c r="X35" s="1699">
        <v>1</v>
      </c>
      <c r="Y35" s="1699">
        <v>0</v>
      </c>
      <c r="Z35" s="1699">
        <v>6</v>
      </c>
      <c r="AA35" s="1699">
        <v>98</v>
      </c>
      <c r="AB35" s="1699">
        <v>0</v>
      </c>
      <c r="AC35" s="1699">
        <v>8</v>
      </c>
      <c r="AD35" s="1699">
        <v>0</v>
      </c>
      <c r="AE35" s="1699">
        <v>33</v>
      </c>
      <c r="AF35" s="1700">
        <v>77</v>
      </c>
      <c r="AG35" s="1699">
        <v>45</v>
      </c>
      <c r="AH35" s="1699">
        <v>4</v>
      </c>
      <c r="AI35" s="1699">
        <v>0</v>
      </c>
      <c r="AJ35" s="1699">
        <v>0</v>
      </c>
      <c r="AK35" s="1699">
        <v>2</v>
      </c>
      <c r="AL35" s="1699">
        <v>0</v>
      </c>
      <c r="AM35" s="1699">
        <v>0</v>
      </c>
      <c r="AN35" s="1681">
        <v>0</v>
      </c>
    </row>
    <row r="36" spans="2:40" ht="15" customHeight="1">
      <c r="B36" s="594"/>
      <c r="C36" s="1724" t="s">
        <v>161</v>
      </c>
      <c r="D36" s="1702">
        <f t="shared" si="2"/>
        <v>143</v>
      </c>
      <c r="E36" s="1684">
        <v>0</v>
      </c>
      <c r="F36" s="1685">
        <v>3</v>
      </c>
      <c r="G36" s="1685">
        <v>0</v>
      </c>
      <c r="H36" s="1685">
        <v>0</v>
      </c>
      <c r="I36" s="1685">
        <v>0</v>
      </c>
      <c r="J36" s="1685">
        <v>0</v>
      </c>
      <c r="K36" s="1685">
        <v>0</v>
      </c>
      <c r="L36" s="1685">
        <v>2</v>
      </c>
      <c r="M36" s="1685">
        <v>4</v>
      </c>
      <c r="N36" s="1685">
        <v>0</v>
      </c>
      <c r="O36" s="1685">
        <v>7</v>
      </c>
      <c r="P36" s="1685">
        <v>0</v>
      </c>
      <c r="Q36" s="1685">
        <v>4</v>
      </c>
      <c r="R36" s="1685">
        <v>4</v>
      </c>
      <c r="S36" s="1685">
        <v>11</v>
      </c>
      <c r="U36" s="1685">
        <v>13</v>
      </c>
      <c r="V36" s="1685">
        <v>2</v>
      </c>
      <c r="W36" s="1685">
        <v>0</v>
      </c>
      <c r="X36" s="1685">
        <v>0</v>
      </c>
      <c r="Y36" s="1685">
        <v>0</v>
      </c>
      <c r="Z36" s="1685">
        <v>1</v>
      </c>
      <c r="AA36" s="1685">
        <v>36</v>
      </c>
      <c r="AB36" s="1685">
        <v>0</v>
      </c>
      <c r="AC36" s="1685">
        <v>1</v>
      </c>
      <c r="AD36" s="1685">
        <v>0</v>
      </c>
      <c r="AE36" s="1685">
        <v>20</v>
      </c>
      <c r="AF36" s="1686">
        <v>24</v>
      </c>
      <c r="AG36" s="1685">
        <v>9</v>
      </c>
      <c r="AH36" s="1685">
        <v>2</v>
      </c>
      <c r="AI36" s="1685">
        <v>0</v>
      </c>
      <c r="AJ36" s="1685">
        <v>0</v>
      </c>
      <c r="AK36" s="1685">
        <v>0</v>
      </c>
      <c r="AL36" s="1685">
        <v>0</v>
      </c>
      <c r="AM36" s="1685">
        <v>0</v>
      </c>
      <c r="AN36" s="1710">
        <v>0</v>
      </c>
    </row>
    <row r="37" spans="2:40" ht="15" customHeight="1">
      <c r="B37" s="310" t="s">
        <v>750</v>
      </c>
      <c r="C37" s="286" t="s">
        <v>66</v>
      </c>
      <c r="D37" s="1669">
        <f t="shared" si="2"/>
        <v>457</v>
      </c>
      <c r="E37" s="1712">
        <f t="shared" ref="E37:AN37" si="9">SUM(E38:E41)</f>
        <v>0</v>
      </c>
      <c r="F37" s="1713">
        <f t="shared" si="9"/>
        <v>33</v>
      </c>
      <c r="G37" s="1713">
        <f t="shared" si="9"/>
        <v>0</v>
      </c>
      <c r="H37" s="1713">
        <f t="shared" si="9"/>
        <v>2</v>
      </c>
      <c r="I37" s="1713">
        <f t="shared" si="9"/>
        <v>0</v>
      </c>
      <c r="J37" s="1713">
        <f t="shared" si="9"/>
        <v>0</v>
      </c>
      <c r="K37" s="1713">
        <f t="shared" si="9"/>
        <v>0</v>
      </c>
      <c r="L37" s="1713">
        <f t="shared" si="9"/>
        <v>6</v>
      </c>
      <c r="M37" s="1713">
        <f t="shared" si="9"/>
        <v>19</v>
      </c>
      <c r="N37" s="1713">
        <f t="shared" si="9"/>
        <v>11</v>
      </c>
      <c r="O37" s="1713">
        <f t="shared" si="9"/>
        <v>43</v>
      </c>
      <c r="P37" s="1713">
        <f t="shared" si="9"/>
        <v>7</v>
      </c>
      <c r="Q37" s="1713">
        <f t="shared" si="9"/>
        <v>8</v>
      </c>
      <c r="R37" s="1713">
        <f t="shared" si="9"/>
        <v>13</v>
      </c>
      <c r="S37" s="1713">
        <f t="shared" si="9"/>
        <v>0</v>
      </c>
      <c r="U37" s="1713">
        <f t="shared" si="9"/>
        <v>24</v>
      </c>
      <c r="V37" s="1713">
        <f t="shared" si="9"/>
        <v>3</v>
      </c>
      <c r="W37" s="1713">
        <f t="shared" si="9"/>
        <v>0</v>
      </c>
      <c r="X37" s="1713">
        <f t="shared" si="9"/>
        <v>0</v>
      </c>
      <c r="Y37" s="1713">
        <f t="shared" si="9"/>
        <v>0</v>
      </c>
      <c r="Z37" s="1713">
        <f t="shared" si="9"/>
        <v>3</v>
      </c>
      <c r="AA37" s="1713">
        <f t="shared" si="9"/>
        <v>70</v>
      </c>
      <c r="AB37" s="1713">
        <f t="shared" si="9"/>
        <v>0</v>
      </c>
      <c r="AC37" s="1713">
        <f t="shared" si="9"/>
        <v>7</v>
      </c>
      <c r="AD37" s="1713">
        <f t="shared" si="9"/>
        <v>0</v>
      </c>
      <c r="AE37" s="1713">
        <f t="shared" si="9"/>
        <v>45</v>
      </c>
      <c r="AF37" s="1713">
        <f t="shared" si="9"/>
        <v>80</v>
      </c>
      <c r="AG37" s="1713">
        <f t="shared" si="9"/>
        <v>61</v>
      </c>
      <c r="AH37" s="1713">
        <f t="shared" si="9"/>
        <v>20</v>
      </c>
      <c r="AI37" s="1713">
        <f t="shared" si="9"/>
        <v>0</v>
      </c>
      <c r="AJ37" s="1713">
        <f t="shared" si="9"/>
        <v>0</v>
      </c>
      <c r="AK37" s="1713">
        <f t="shared" si="9"/>
        <v>2</v>
      </c>
      <c r="AL37" s="1713">
        <f t="shared" si="9"/>
        <v>0</v>
      </c>
      <c r="AM37" s="1713">
        <f t="shared" si="9"/>
        <v>0</v>
      </c>
      <c r="AN37" s="1714">
        <f t="shared" si="9"/>
        <v>0</v>
      </c>
    </row>
    <row r="38" spans="2:40" ht="15" customHeight="1">
      <c r="B38" s="1696"/>
      <c r="C38" s="323" t="s">
        <v>86</v>
      </c>
      <c r="D38" s="1676">
        <f t="shared" si="2"/>
        <v>132</v>
      </c>
      <c r="E38" s="1698">
        <v>0</v>
      </c>
      <c r="F38" s="1699">
        <v>4</v>
      </c>
      <c r="G38" s="1699">
        <v>0</v>
      </c>
      <c r="H38" s="1699">
        <v>1</v>
      </c>
      <c r="I38" s="1699">
        <v>0</v>
      </c>
      <c r="J38" s="1699">
        <v>0</v>
      </c>
      <c r="K38" s="1699">
        <v>0</v>
      </c>
      <c r="L38" s="1699">
        <v>1</v>
      </c>
      <c r="M38" s="1699">
        <v>6</v>
      </c>
      <c r="N38" s="1699">
        <v>3</v>
      </c>
      <c r="O38" s="1699">
        <v>18</v>
      </c>
      <c r="P38" s="1699">
        <v>3</v>
      </c>
      <c r="Q38" s="1699">
        <v>3</v>
      </c>
      <c r="R38" s="1699">
        <v>5</v>
      </c>
      <c r="S38" s="1699">
        <v>0</v>
      </c>
      <c r="U38" s="1699">
        <v>7</v>
      </c>
      <c r="V38" s="1699">
        <v>1</v>
      </c>
      <c r="W38" s="1699">
        <v>0</v>
      </c>
      <c r="X38" s="1699">
        <v>0</v>
      </c>
      <c r="Y38" s="1699">
        <v>0</v>
      </c>
      <c r="Z38" s="1699">
        <v>1</v>
      </c>
      <c r="AA38" s="1699">
        <v>19</v>
      </c>
      <c r="AB38" s="1699">
        <v>0</v>
      </c>
      <c r="AC38" s="1699">
        <v>2</v>
      </c>
      <c r="AD38" s="1699">
        <v>0</v>
      </c>
      <c r="AE38" s="1699">
        <v>12</v>
      </c>
      <c r="AF38" s="1700">
        <v>26</v>
      </c>
      <c r="AG38" s="1699">
        <v>11</v>
      </c>
      <c r="AH38" s="1699">
        <v>9</v>
      </c>
      <c r="AI38" s="1699">
        <v>0</v>
      </c>
      <c r="AJ38" s="1699">
        <v>0</v>
      </c>
      <c r="AK38" s="1699">
        <v>0</v>
      </c>
      <c r="AL38" s="1699">
        <v>0</v>
      </c>
      <c r="AM38" s="1699">
        <v>0</v>
      </c>
      <c r="AN38" s="1681">
        <v>0</v>
      </c>
    </row>
    <row r="39" spans="2:40" ht="15" customHeight="1">
      <c r="B39" s="1696"/>
      <c r="C39" s="323" t="s">
        <v>87</v>
      </c>
      <c r="D39" s="1676">
        <f t="shared" si="2"/>
        <v>147</v>
      </c>
      <c r="E39" s="1698">
        <v>0</v>
      </c>
      <c r="F39" s="1699">
        <v>13</v>
      </c>
      <c r="G39" s="1699">
        <v>0</v>
      </c>
      <c r="H39" s="1699">
        <v>0</v>
      </c>
      <c r="I39" s="1699">
        <v>0</v>
      </c>
      <c r="J39" s="1699">
        <v>0</v>
      </c>
      <c r="K39" s="1699">
        <v>0</v>
      </c>
      <c r="L39" s="1699">
        <v>2</v>
      </c>
      <c r="M39" s="1699">
        <v>4</v>
      </c>
      <c r="N39" s="1699">
        <v>2</v>
      </c>
      <c r="O39" s="1699">
        <v>11</v>
      </c>
      <c r="P39" s="1699">
        <v>1</v>
      </c>
      <c r="Q39" s="1699">
        <v>3</v>
      </c>
      <c r="R39" s="1699">
        <v>3</v>
      </c>
      <c r="S39" s="1699">
        <v>0</v>
      </c>
      <c r="U39" s="1699">
        <v>6</v>
      </c>
      <c r="V39" s="1699">
        <v>1</v>
      </c>
      <c r="W39" s="1699">
        <v>0</v>
      </c>
      <c r="X39" s="1699">
        <v>0</v>
      </c>
      <c r="Y39" s="1699">
        <v>0</v>
      </c>
      <c r="Z39" s="1699">
        <v>1</v>
      </c>
      <c r="AA39" s="1699">
        <v>27</v>
      </c>
      <c r="AB39" s="1699">
        <v>0</v>
      </c>
      <c r="AC39" s="1699">
        <v>2</v>
      </c>
      <c r="AD39" s="1699">
        <v>0</v>
      </c>
      <c r="AE39" s="1699">
        <v>22</v>
      </c>
      <c r="AF39" s="1700">
        <v>20</v>
      </c>
      <c r="AG39" s="1699">
        <v>22</v>
      </c>
      <c r="AH39" s="1699">
        <v>5</v>
      </c>
      <c r="AI39" s="1699">
        <v>0</v>
      </c>
      <c r="AJ39" s="1699">
        <v>0</v>
      </c>
      <c r="AK39" s="1699">
        <v>2</v>
      </c>
      <c r="AL39" s="1699">
        <v>0</v>
      </c>
      <c r="AM39" s="1699">
        <v>0</v>
      </c>
      <c r="AN39" s="1681">
        <v>0</v>
      </c>
    </row>
    <row r="40" spans="2:40" ht="15" customHeight="1">
      <c r="B40" s="1696"/>
      <c r="C40" s="323" t="s">
        <v>164</v>
      </c>
      <c r="D40" s="1676">
        <f t="shared" si="2"/>
        <v>145</v>
      </c>
      <c r="E40" s="1698">
        <v>0</v>
      </c>
      <c r="F40" s="1699">
        <v>14</v>
      </c>
      <c r="G40" s="1699">
        <v>0</v>
      </c>
      <c r="H40" s="1699">
        <v>1</v>
      </c>
      <c r="I40" s="1699">
        <v>0</v>
      </c>
      <c r="J40" s="1699">
        <v>0</v>
      </c>
      <c r="K40" s="1699">
        <v>0</v>
      </c>
      <c r="L40" s="1699">
        <v>2</v>
      </c>
      <c r="M40" s="1699">
        <v>8</v>
      </c>
      <c r="N40" s="1699">
        <v>4</v>
      </c>
      <c r="O40" s="1699">
        <v>14</v>
      </c>
      <c r="P40" s="1699">
        <v>3</v>
      </c>
      <c r="Q40" s="1699">
        <v>2</v>
      </c>
      <c r="R40" s="1699">
        <v>2</v>
      </c>
      <c r="S40" s="1699">
        <v>0</v>
      </c>
      <c r="U40" s="1699">
        <v>6</v>
      </c>
      <c r="V40" s="1699">
        <v>1</v>
      </c>
      <c r="W40" s="1699">
        <v>0</v>
      </c>
      <c r="X40" s="1699">
        <v>0</v>
      </c>
      <c r="Y40" s="1699">
        <v>0</v>
      </c>
      <c r="Z40" s="1699">
        <v>1</v>
      </c>
      <c r="AA40" s="1699">
        <v>23</v>
      </c>
      <c r="AB40" s="1699">
        <v>0</v>
      </c>
      <c r="AC40" s="1699">
        <v>3</v>
      </c>
      <c r="AD40" s="1699">
        <v>0</v>
      </c>
      <c r="AE40" s="1699">
        <v>10</v>
      </c>
      <c r="AF40" s="1700">
        <v>26</v>
      </c>
      <c r="AG40" s="1699">
        <v>20</v>
      </c>
      <c r="AH40" s="1699">
        <v>5</v>
      </c>
      <c r="AI40" s="1699">
        <v>0</v>
      </c>
      <c r="AJ40" s="1699">
        <v>0</v>
      </c>
      <c r="AK40" s="1699">
        <v>0</v>
      </c>
      <c r="AL40" s="1699">
        <v>0</v>
      </c>
      <c r="AM40" s="1699">
        <v>0</v>
      </c>
      <c r="AN40" s="1681">
        <v>0</v>
      </c>
    </row>
    <row r="41" spans="2:40" ht="15" customHeight="1">
      <c r="B41" s="1701"/>
      <c r="C41" s="324" t="s">
        <v>165</v>
      </c>
      <c r="D41" s="1702">
        <f t="shared" si="2"/>
        <v>33</v>
      </c>
      <c r="E41" s="1698">
        <v>0</v>
      </c>
      <c r="F41" s="1699">
        <v>2</v>
      </c>
      <c r="G41" s="1699">
        <v>0</v>
      </c>
      <c r="H41" s="1699">
        <v>0</v>
      </c>
      <c r="I41" s="1699">
        <v>0</v>
      </c>
      <c r="J41" s="1699">
        <v>0</v>
      </c>
      <c r="K41" s="1699">
        <v>0</v>
      </c>
      <c r="L41" s="1699">
        <v>1</v>
      </c>
      <c r="M41" s="1699">
        <v>1</v>
      </c>
      <c r="N41" s="1699">
        <v>2</v>
      </c>
      <c r="O41" s="1699">
        <v>0</v>
      </c>
      <c r="P41" s="1699">
        <v>0</v>
      </c>
      <c r="Q41" s="1699">
        <v>0</v>
      </c>
      <c r="R41" s="1699">
        <v>3</v>
      </c>
      <c r="S41" s="1699">
        <v>0</v>
      </c>
      <c r="U41" s="1699">
        <v>5</v>
      </c>
      <c r="V41" s="1699">
        <v>0</v>
      </c>
      <c r="W41" s="1699">
        <v>0</v>
      </c>
      <c r="X41" s="1699">
        <v>0</v>
      </c>
      <c r="Y41" s="1699">
        <v>0</v>
      </c>
      <c r="Z41" s="1699">
        <v>0</v>
      </c>
      <c r="AA41" s="1699">
        <v>1</v>
      </c>
      <c r="AB41" s="1699">
        <v>0</v>
      </c>
      <c r="AC41" s="1699">
        <v>0</v>
      </c>
      <c r="AD41" s="1699">
        <v>0</v>
      </c>
      <c r="AE41" s="1699">
        <v>1</v>
      </c>
      <c r="AF41" s="1700">
        <v>8</v>
      </c>
      <c r="AG41" s="1699">
        <v>8</v>
      </c>
      <c r="AH41" s="1699">
        <v>1</v>
      </c>
      <c r="AI41" s="1699">
        <v>0</v>
      </c>
      <c r="AJ41" s="1699">
        <v>0</v>
      </c>
      <c r="AK41" s="1699">
        <v>0</v>
      </c>
      <c r="AL41" s="1699">
        <v>0</v>
      </c>
      <c r="AM41" s="1699">
        <v>0</v>
      </c>
      <c r="AN41" s="1681">
        <v>0</v>
      </c>
    </row>
    <row r="42" spans="2:40" ht="15" customHeight="1">
      <c r="B42" s="310" t="s">
        <v>375</v>
      </c>
      <c r="C42" s="311" t="s">
        <v>66</v>
      </c>
      <c r="D42" s="1711">
        <f t="shared" si="2"/>
        <v>866</v>
      </c>
      <c r="E42" s="1706">
        <f t="shared" ref="E42:AN42" si="10">SUM(E43:E44)</f>
        <v>3</v>
      </c>
      <c r="F42" s="1707">
        <f t="shared" si="10"/>
        <v>27</v>
      </c>
      <c r="G42" s="1707">
        <f t="shared" si="10"/>
        <v>3</v>
      </c>
      <c r="H42" s="1707">
        <f t="shared" si="10"/>
        <v>11</v>
      </c>
      <c r="I42" s="1707">
        <f t="shared" si="10"/>
        <v>0</v>
      </c>
      <c r="J42" s="1707">
        <f t="shared" si="10"/>
        <v>2</v>
      </c>
      <c r="K42" s="1707">
        <f t="shared" si="10"/>
        <v>5</v>
      </c>
      <c r="L42" s="1707">
        <f t="shared" si="10"/>
        <v>27</v>
      </c>
      <c r="M42" s="1707">
        <f t="shared" si="10"/>
        <v>93</v>
      </c>
      <c r="N42" s="1707">
        <f t="shared" si="10"/>
        <v>52</v>
      </c>
      <c r="O42" s="1707">
        <f t="shared" si="10"/>
        <v>139</v>
      </c>
      <c r="P42" s="1707">
        <f t="shared" si="10"/>
        <v>40</v>
      </c>
      <c r="Q42" s="1707">
        <f t="shared" si="10"/>
        <v>37</v>
      </c>
      <c r="R42" s="1707">
        <f t="shared" si="10"/>
        <v>63</v>
      </c>
      <c r="S42" s="1707">
        <f t="shared" si="10"/>
        <v>4</v>
      </c>
      <c r="U42" s="1707">
        <f t="shared" si="10"/>
        <v>53</v>
      </c>
      <c r="V42" s="1707">
        <f t="shared" si="10"/>
        <v>4</v>
      </c>
      <c r="W42" s="1707">
        <f t="shared" si="10"/>
        <v>0</v>
      </c>
      <c r="X42" s="1707">
        <f t="shared" si="10"/>
        <v>2</v>
      </c>
      <c r="Y42" s="1707">
        <f t="shared" si="10"/>
        <v>1</v>
      </c>
      <c r="Z42" s="1707">
        <f t="shared" si="10"/>
        <v>4</v>
      </c>
      <c r="AA42" s="1707">
        <f t="shared" si="10"/>
        <v>70</v>
      </c>
      <c r="AB42" s="1707">
        <f t="shared" si="10"/>
        <v>0</v>
      </c>
      <c r="AC42" s="1707">
        <f t="shared" si="10"/>
        <v>2</v>
      </c>
      <c r="AD42" s="1707">
        <f t="shared" si="10"/>
        <v>0</v>
      </c>
      <c r="AE42" s="1707">
        <f t="shared" si="10"/>
        <v>24</v>
      </c>
      <c r="AF42" s="1707">
        <f t="shared" si="10"/>
        <v>132</v>
      </c>
      <c r="AG42" s="1707">
        <f t="shared" si="10"/>
        <v>39</v>
      </c>
      <c r="AH42" s="1707">
        <f t="shared" si="10"/>
        <v>22</v>
      </c>
      <c r="AI42" s="1707">
        <f t="shared" si="10"/>
        <v>0</v>
      </c>
      <c r="AJ42" s="1707">
        <f t="shared" si="10"/>
        <v>0</v>
      </c>
      <c r="AK42" s="1707">
        <f t="shared" si="10"/>
        <v>6</v>
      </c>
      <c r="AL42" s="1707">
        <f t="shared" si="10"/>
        <v>1</v>
      </c>
      <c r="AM42" s="1707">
        <f t="shared" si="10"/>
        <v>0</v>
      </c>
      <c r="AN42" s="1708">
        <f t="shared" si="10"/>
        <v>0</v>
      </c>
    </row>
    <row r="43" spans="2:40" ht="15" customHeight="1">
      <c r="B43" s="1696"/>
      <c r="C43" s="323" t="s">
        <v>376</v>
      </c>
      <c r="D43" s="1676">
        <f t="shared" si="2"/>
        <v>665</v>
      </c>
      <c r="E43" s="1698">
        <v>1</v>
      </c>
      <c r="F43" s="1699">
        <v>15</v>
      </c>
      <c r="G43" s="1699">
        <v>3</v>
      </c>
      <c r="H43" s="1699">
        <v>10</v>
      </c>
      <c r="I43" s="1699">
        <v>0</v>
      </c>
      <c r="J43" s="1699">
        <v>2</v>
      </c>
      <c r="K43" s="1699">
        <v>5</v>
      </c>
      <c r="L43" s="1699">
        <v>24</v>
      </c>
      <c r="M43" s="1699">
        <v>81</v>
      </c>
      <c r="N43" s="1699">
        <v>37</v>
      </c>
      <c r="O43" s="1699">
        <v>124</v>
      </c>
      <c r="P43" s="1699">
        <v>37</v>
      </c>
      <c r="Q43" s="1699">
        <v>26</v>
      </c>
      <c r="R43" s="1699">
        <v>48</v>
      </c>
      <c r="S43" s="1699">
        <v>4</v>
      </c>
      <c r="U43" s="1699">
        <v>40</v>
      </c>
      <c r="V43" s="1699">
        <v>3</v>
      </c>
      <c r="W43" s="1699">
        <v>0</v>
      </c>
      <c r="X43" s="1699">
        <v>1</v>
      </c>
      <c r="Y43" s="1699">
        <v>1</v>
      </c>
      <c r="Z43" s="1699">
        <v>4</v>
      </c>
      <c r="AA43" s="1699">
        <v>43</v>
      </c>
      <c r="AB43" s="1699">
        <v>0</v>
      </c>
      <c r="AC43" s="1699">
        <v>2</v>
      </c>
      <c r="AD43" s="1699">
        <v>0</v>
      </c>
      <c r="AE43" s="1699">
        <v>10</v>
      </c>
      <c r="AF43" s="1700">
        <v>89</v>
      </c>
      <c r="AG43" s="1699">
        <v>29</v>
      </c>
      <c r="AH43" s="1699">
        <v>19</v>
      </c>
      <c r="AI43" s="1699">
        <v>0</v>
      </c>
      <c r="AJ43" s="1699">
        <v>0</v>
      </c>
      <c r="AK43" s="1699">
        <v>6</v>
      </c>
      <c r="AL43" s="1699">
        <v>1</v>
      </c>
      <c r="AM43" s="1699">
        <v>0</v>
      </c>
      <c r="AN43" s="1681">
        <v>0</v>
      </c>
    </row>
    <row r="44" spans="2:40" ht="15" customHeight="1">
      <c r="B44" s="1701"/>
      <c r="C44" s="1724" t="s">
        <v>167</v>
      </c>
      <c r="D44" s="1716">
        <f t="shared" si="2"/>
        <v>201</v>
      </c>
      <c r="E44" s="1717">
        <v>2</v>
      </c>
      <c r="F44" s="1718">
        <v>12</v>
      </c>
      <c r="G44" s="1718">
        <v>0</v>
      </c>
      <c r="H44" s="1718">
        <v>1</v>
      </c>
      <c r="I44" s="1718">
        <v>0</v>
      </c>
      <c r="J44" s="1718">
        <v>0</v>
      </c>
      <c r="K44" s="1718">
        <v>0</v>
      </c>
      <c r="L44" s="1718">
        <v>3</v>
      </c>
      <c r="M44" s="1718">
        <v>12</v>
      </c>
      <c r="N44" s="1718">
        <v>15</v>
      </c>
      <c r="O44" s="1718">
        <v>15</v>
      </c>
      <c r="P44" s="1718">
        <v>3</v>
      </c>
      <c r="Q44" s="1718">
        <v>11</v>
      </c>
      <c r="R44" s="1718">
        <v>15</v>
      </c>
      <c r="S44" s="1718">
        <v>0</v>
      </c>
      <c r="U44" s="1718">
        <v>13</v>
      </c>
      <c r="V44" s="1718">
        <v>1</v>
      </c>
      <c r="W44" s="1718">
        <v>0</v>
      </c>
      <c r="X44" s="1718">
        <v>1</v>
      </c>
      <c r="Y44" s="1718">
        <v>0</v>
      </c>
      <c r="Z44" s="1718">
        <v>0</v>
      </c>
      <c r="AA44" s="1718">
        <v>27</v>
      </c>
      <c r="AB44" s="1718">
        <v>0</v>
      </c>
      <c r="AC44" s="1718">
        <v>0</v>
      </c>
      <c r="AD44" s="1718">
        <v>0</v>
      </c>
      <c r="AE44" s="1718">
        <v>14</v>
      </c>
      <c r="AF44" s="1719">
        <v>43</v>
      </c>
      <c r="AG44" s="1718">
        <v>10</v>
      </c>
      <c r="AH44" s="1718">
        <v>3</v>
      </c>
      <c r="AI44" s="1718">
        <v>0</v>
      </c>
      <c r="AJ44" s="1718">
        <v>0</v>
      </c>
      <c r="AK44" s="1718">
        <v>0</v>
      </c>
      <c r="AL44" s="1718">
        <v>0</v>
      </c>
      <c r="AM44" s="1718">
        <v>0</v>
      </c>
      <c r="AN44" s="1720">
        <v>0</v>
      </c>
    </row>
    <row r="45" spans="2:40" ht="15" customHeight="1">
      <c r="B45" s="322" t="s">
        <v>377</v>
      </c>
      <c r="C45" s="286" t="s">
        <v>66</v>
      </c>
      <c r="D45" s="1669">
        <f t="shared" si="2"/>
        <v>582</v>
      </c>
      <c r="E45" s="1706">
        <f t="shared" ref="E45:AN45" si="11">SUM(E46:E48)</f>
        <v>3</v>
      </c>
      <c r="F45" s="1707">
        <f t="shared" si="11"/>
        <v>23</v>
      </c>
      <c r="G45" s="1707">
        <f t="shared" si="11"/>
        <v>5</v>
      </c>
      <c r="H45" s="1707">
        <f t="shared" si="11"/>
        <v>4</v>
      </c>
      <c r="I45" s="1707">
        <f t="shared" si="11"/>
        <v>0</v>
      </c>
      <c r="J45" s="1707">
        <f t="shared" si="11"/>
        <v>1</v>
      </c>
      <c r="K45" s="1707">
        <f t="shared" si="11"/>
        <v>4</v>
      </c>
      <c r="L45" s="1707">
        <f t="shared" si="11"/>
        <v>13</v>
      </c>
      <c r="M45" s="1707">
        <f t="shared" si="11"/>
        <v>41</v>
      </c>
      <c r="N45" s="1707">
        <f t="shared" si="11"/>
        <v>66</v>
      </c>
      <c r="O45" s="1707">
        <f t="shared" si="11"/>
        <v>70</v>
      </c>
      <c r="P45" s="1707">
        <f t="shared" si="11"/>
        <v>16</v>
      </c>
      <c r="Q45" s="1707">
        <f t="shared" si="11"/>
        <v>26</v>
      </c>
      <c r="R45" s="1707">
        <f t="shared" si="11"/>
        <v>27</v>
      </c>
      <c r="S45" s="1707">
        <f t="shared" si="11"/>
        <v>1</v>
      </c>
      <c r="U45" s="1707">
        <f t="shared" si="11"/>
        <v>50</v>
      </c>
      <c r="V45" s="1707">
        <f t="shared" si="11"/>
        <v>0</v>
      </c>
      <c r="W45" s="1707">
        <f t="shared" si="11"/>
        <v>0</v>
      </c>
      <c r="X45" s="1707">
        <f t="shared" si="11"/>
        <v>0</v>
      </c>
      <c r="Y45" s="1707">
        <f t="shared" si="11"/>
        <v>0</v>
      </c>
      <c r="Z45" s="1707">
        <f t="shared" si="11"/>
        <v>4</v>
      </c>
      <c r="AA45" s="1707">
        <f t="shared" si="11"/>
        <v>74</v>
      </c>
      <c r="AB45" s="1707">
        <f t="shared" si="11"/>
        <v>0</v>
      </c>
      <c r="AC45" s="1707">
        <f t="shared" si="11"/>
        <v>0</v>
      </c>
      <c r="AD45" s="1707">
        <f t="shared" si="11"/>
        <v>0</v>
      </c>
      <c r="AE45" s="1707">
        <f t="shared" si="11"/>
        <v>23</v>
      </c>
      <c r="AF45" s="1707">
        <f t="shared" si="11"/>
        <v>109</v>
      </c>
      <c r="AG45" s="1707">
        <f t="shared" si="11"/>
        <v>20</v>
      </c>
      <c r="AH45" s="1707">
        <f t="shared" si="11"/>
        <v>2</v>
      </c>
      <c r="AI45" s="1707">
        <f t="shared" si="11"/>
        <v>0</v>
      </c>
      <c r="AJ45" s="1707">
        <f t="shared" si="11"/>
        <v>0</v>
      </c>
      <c r="AK45" s="1707">
        <f t="shared" si="11"/>
        <v>0</v>
      </c>
      <c r="AL45" s="1707">
        <f t="shared" si="11"/>
        <v>0</v>
      </c>
      <c r="AM45" s="1707">
        <f t="shared" si="11"/>
        <v>0</v>
      </c>
      <c r="AN45" s="1708">
        <f t="shared" si="11"/>
        <v>0</v>
      </c>
    </row>
    <row r="46" spans="2:40" ht="15" customHeight="1">
      <c r="B46" s="1725"/>
      <c r="C46" s="323" t="s">
        <v>168</v>
      </c>
      <c r="D46" s="1676">
        <f t="shared" si="2"/>
        <v>453</v>
      </c>
      <c r="E46" s="1698">
        <v>3</v>
      </c>
      <c r="F46" s="1699">
        <v>17</v>
      </c>
      <c r="G46" s="1699">
        <v>5</v>
      </c>
      <c r="H46" s="1699">
        <v>3</v>
      </c>
      <c r="I46" s="1699">
        <v>0</v>
      </c>
      <c r="J46" s="1699">
        <v>1</v>
      </c>
      <c r="K46" s="1699">
        <v>4</v>
      </c>
      <c r="L46" s="1699">
        <v>12</v>
      </c>
      <c r="M46" s="1699">
        <v>38</v>
      </c>
      <c r="N46" s="1699">
        <v>24</v>
      </c>
      <c r="O46" s="1699">
        <v>65</v>
      </c>
      <c r="P46" s="1699">
        <v>14</v>
      </c>
      <c r="Q46" s="1699">
        <v>21</v>
      </c>
      <c r="R46" s="1699">
        <v>20</v>
      </c>
      <c r="S46" s="1699">
        <v>1</v>
      </c>
      <c r="T46" s="619"/>
      <c r="U46" s="1699">
        <v>45</v>
      </c>
      <c r="V46" s="1699">
        <v>0</v>
      </c>
      <c r="W46" s="1699">
        <v>0</v>
      </c>
      <c r="X46" s="1699">
        <v>0</v>
      </c>
      <c r="Y46" s="1699">
        <v>0</v>
      </c>
      <c r="Z46" s="1699">
        <v>3</v>
      </c>
      <c r="AA46" s="1699">
        <v>63</v>
      </c>
      <c r="AB46" s="1699">
        <v>0</v>
      </c>
      <c r="AC46" s="1699">
        <v>0</v>
      </c>
      <c r="AD46" s="1699">
        <v>0</v>
      </c>
      <c r="AE46" s="1699">
        <v>19</v>
      </c>
      <c r="AF46" s="1700">
        <v>81</v>
      </c>
      <c r="AG46" s="1699">
        <v>12</v>
      </c>
      <c r="AH46" s="1699">
        <v>2</v>
      </c>
      <c r="AI46" s="1699">
        <v>0</v>
      </c>
      <c r="AJ46" s="1699">
        <v>0</v>
      </c>
      <c r="AK46" s="1699">
        <v>0</v>
      </c>
      <c r="AL46" s="1699">
        <v>0</v>
      </c>
      <c r="AM46" s="1699">
        <v>0</v>
      </c>
      <c r="AN46" s="1681">
        <v>0</v>
      </c>
    </row>
    <row r="47" spans="2:40" ht="15" customHeight="1">
      <c r="B47" s="1725"/>
      <c r="C47" s="323" t="s">
        <v>169</v>
      </c>
      <c r="D47" s="1676">
        <f t="shared" si="2"/>
        <v>105</v>
      </c>
      <c r="E47" s="1698">
        <v>0</v>
      </c>
      <c r="F47" s="1699">
        <v>4</v>
      </c>
      <c r="G47" s="1699">
        <v>0</v>
      </c>
      <c r="H47" s="1699">
        <v>1</v>
      </c>
      <c r="I47" s="1699">
        <v>0</v>
      </c>
      <c r="J47" s="1699">
        <v>0</v>
      </c>
      <c r="K47" s="1699">
        <v>0</v>
      </c>
      <c r="L47" s="1699">
        <v>1</v>
      </c>
      <c r="M47" s="1699">
        <v>3</v>
      </c>
      <c r="N47" s="1699">
        <v>32</v>
      </c>
      <c r="O47" s="1699">
        <v>5</v>
      </c>
      <c r="P47" s="1699">
        <v>2</v>
      </c>
      <c r="Q47" s="1699">
        <v>3</v>
      </c>
      <c r="R47" s="1699">
        <v>6</v>
      </c>
      <c r="S47" s="1699">
        <v>0</v>
      </c>
      <c r="U47" s="1699">
        <v>3</v>
      </c>
      <c r="V47" s="1699">
        <v>0</v>
      </c>
      <c r="W47" s="1699">
        <v>0</v>
      </c>
      <c r="X47" s="1699">
        <v>0</v>
      </c>
      <c r="Y47" s="1699">
        <v>0</v>
      </c>
      <c r="Z47" s="1699">
        <v>1</v>
      </c>
      <c r="AA47" s="1699">
        <v>5</v>
      </c>
      <c r="AB47" s="1699">
        <v>0</v>
      </c>
      <c r="AC47" s="1699">
        <v>0</v>
      </c>
      <c r="AD47" s="1699">
        <v>0</v>
      </c>
      <c r="AE47" s="1699">
        <v>4</v>
      </c>
      <c r="AF47" s="1700">
        <v>27</v>
      </c>
      <c r="AG47" s="1699">
        <v>8</v>
      </c>
      <c r="AH47" s="1699">
        <v>0</v>
      </c>
      <c r="AI47" s="1699">
        <v>0</v>
      </c>
      <c r="AJ47" s="1699">
        <v>0</v>
      </c>
      <c r="AK47" s="1699">
        <v>0</v>
      </c>
      <c r="AL47" s="1699">
        <v>0</v>
      </c>
      <c r="AM47" s="1699">
        <v>0</v>
      </c>
      <c r="AN47" s="1681">
        <v>0</v>
      </c>
    </row>
    <row r="48" spans="2:40" ht="15" customHeight="1">
      <c r="B48" s="1726"/>
      <c r="C48" s="324" t="s">
        <v>170</v>
      </c>
      <c r="D48" s="1702">
        <f t="shared" si="2"/>
        <v>24</v>
      </c>
      <c r="E48" s="1684">
        <v>0</v>
      </c>
      <c r="F48" s="1685">
        <v>2</v>
      </c>
      <c r="G48" s="1685">
        <v>0</v>
      </c>
      <c r="H48" s="1685">
        <v>0</v>
      </c>
      <c r="I48" s="1685">
        <v>0</v>
      </c>
      <c r="J48" s="1685">
        <v>0</v>
      </c>
      <c r="K48" s="1685">
        <v>0</v>
      </c>
      <c r="L48" s="1685">
        <v>0</v>
      </c>
      <c r="M48" s="1685">
        <v>0</v>
      </c>
      <c r="N48" s="1685">
        <v>10</v>
      </c>
      <c r="O48" s="1685">
        <v>0</v>
      </c>
      <c r="P48" s="1685">
        <v>0</v>
      </c>
      <c r="Q48" s="1685">
        <v>2</v>
      </c>
      <c r="R48" s="1685">
        <v>1</v>
      </c>
      <c r="S48" s="1685">
        <v>0</v>
      </c>
      <c r="U48" s="1685">
        <v>2</v>
      </c>
      <c r="V48" s="1685">
        <v>0</v>
      </c>
      <c r="W48" s="1685">
        <v>0</v>
      </c>
      <c r="X48" s="1685">
        <v>0</v>
      </c>
      <c r="Y48" s="1685">
        <v>0</v>
      </c>
      <c r="Z48" s="1685">
        <v>0</v>
      </c>
      <c r="AA48" s="1685">
        <v>6</v>
      </c>
      <c r="AB48" s="1685">
        <v>0</v>
      </c>
      <c r="AC48" s="1685">
        <v>0</v>
      </c>
      <c r="AD48" s="1685">
        <v>0</v>
      </c>
      <c r="AE48" s="1685">
        <v>0</v>
      </c>
      <c r="AF48" s="1686">
        <v>1</v>
      </c>
      <c r="AG48" s="1685">
        <v>0</v>
      </c>
      <c r="AH48" s="1685">
        <v>0</v>
      </c>
      <c r="AI48" s="1685">
        <v>0</v>
      </c>
      <c r="AJ48" s="1685">
        <v>0</v>
      </c>
      <c r="AK48" s="1685">
        <v>0</v>
      </c>
      <c r="AL48" s="1685">
        <v>0</v>
      </c>
      <c r="AM48" s="1685">
        <v>0</v>
      </c>
      <c r="AN48" s="1710">
        <v>0</v>
      </c>
    </row>
    <row r="49" spans="2:40" ht="15" customHeight="1">
      <c r="B49" s="327" t="s">
        <v>97</v>
      </c>
      <c r="C49" s="328"/>
      <c r="D49" s="1661">
        <f t="shared" si="2"/>
        <v>5419</v>
      </c>
      <c r="E49" s="73">
        <f>SUM(E45,E42,E37,E34,E30,E24,E18)</f>
        <v>17</v>
      </c>
      <c r="F49" s="66">
        <f t="shared" ref="F49:AN49" si="12">SUM(F45,F42,F37,F34,F30,F24,F18)</f>
        <v>243</v>
      </c>
      <c r="G49" s="66">
        <f t="shared" si="12"/>
        <v>8</v>
      </c>
      <c r="H49" s="66">
        <f t="shared" si="12"/>
        <v>33</v>
      </c>
      <c r="I49" s="66">
        <f t="shared" si="12"/>
        <v>0</v>
      </c>
      <c r="J49" s="66">
        <f t="shared" si="12"/>
        <v>6</v>
      </c>
      <c r="K49" s="66">
        <f t="shared" si="12"/>
        <v>9</v>
      </c>
      <c r="L49" s="66">
        <f t="shared" si="12"/>
        <v>123</v>
      </c>
      <c r="M49" s="66">
        <f t="shared" si="12"/>
        <v>314</v>
      </c>
      <c r="N49" s="66">
        <f t="shared" si="12"/>
        <v>227</v>
      </c>
      <c r="O49" s="66">
        <f t="shared" si="12"/>
        <v>660</v>
      </c>
      <c r="P49" s="66">
        <f t="shared" si="12"/>
        <v>149</v>
      </c>
      <c r="Q49" s="66">
        <f t="shared" si="12"/>
        <v>148</v>
      </c>
      <c r="R49" s="66">
        <f t="shared" si="12"/>
        <v>222</v>
      </c>
      <c r="S49" s="66">
        <f t="shared" si="12"/>
        <v>29</v>
      </c>
      <c r="U49" s="66">
        <f t="shared" si="12"/>
        <v>378</v>
      </c>
      <c r="V49" s="66">
        <f t="shared" si="12"/>
        <v>36</v>
      </c>
      <c r="W49" s="66">
        <f t="shared" si="12"/>
        <v>3</v>
      </c>
      <c r="X49" s="66">
        <f t="shared" si="12"/>
        <v>6</v>
      </c>
      <c r="Y49" s="66">
        <f t="shared" si="12"/>
        <v>2</v>
      </c>
      <c r="Z49" s="66">
        <f t="shared" si="12"/>
        <v>51</v>
      </c>
      <c r="AA49" s="66">
        <f t="shared" si="12"/>
        <v>896</v>
      </c>
      <c r="AB49" s="66">
        <f t="shared" si="12"/>
        <v>1</v>
      </c>
      <c r="AC49" s="66">
        <f t="shared" si="12"/>
        <v>51</v>
      </c>
      <c r="AD49" s="66">
        <f t="shared" si="12"/>
        <v>0</v>
      </c>
      <c r="AE49" s="66">
        <f t="shared" si="12"/>
        <v>413</v>
      </c>
      <c r="AF49" s="66">
        <f t="shared" si="12"/>
        <v>832</v>
      </c>
      <c r="AG49" s="66">
        <f t="shared" si="12"/>
        <v>433</v>
      </c>
      <c r="AH49" s="66">
        <f t="shared" si="12"/>
        <v>113</v>
      </c>
      <c r="AI49" s="66">
        <f t="shared" si="12"/>
        <v>0</v>
      </c>
      <c r="AJ49" s="66">
        <f t="shared" si="12"/>
        <v>0</v>
      </c>
      <c r="AK49" s="66">
        <f t="shared" si="12"/>
        <v>15</v>
      </c>
      <c r="AL49" s="66">
        <f t="shared" si="12"/>
        <v>1</v>
      </c>
      <c r="AM49" s="66">
        <f t="shared" si="12"/>
        <v>0</v>
      </c>
      <c r="AN49" s="74">
        <f t="shared" si="12"/>
        <v>0</v>
      </c>
    </row>
    <row r="50" spans="2:40" ht="15" customHeight="1">
      <c r="B50" s="305" t="s">
        <v>22</v>
      </c>
      <c r="C50" s="1727" t="s">
        <v>171</v>
      </c>
      <c r="D50" s="1669">
        <f t="shared" si="2"/>
        <v>93</v>
      </c>
      <c r="E50" s="1670">
        <v>0</v>
      </c>
      <c r="F50" s="1671">
        <v>19</v>
      </c>
      <c r="G50" s="1671">
        <v>0</v>
      </c>
      <c r="H50" s="1671">
        <v>0</v>
      </c>
      <c r="I50" s="1671">
        <v>0</v>
      </c>
      <c r="J50" s="1671">
        <v>0</v>
      </c>
      <c r="K50" s="1671">
        <v>0</v>
      </c>
      <c r="L50" s="1671">
        <v>0</v>
      </c>
      <c r="M50" s="1671">
        <v>1</v>
      </c>
      <c r="N50" s="1671">
        <v>5</v>
      </c>
      <c r="O50" s="1671">
        <v>4</v>
      </c>
      <c r="P50" s="1671">
        <v>2</v>
      </c>
      <c r="Q50" s="1671">
        <v>1</v>
      </c>
      <c r="R50" s="1671">
        <v>3</v>
      </c>
      <c r="S50" s="1671">
        <v>0</v>
      </c>
      <c r="U50" s="1671">
        <v>4</v>
      </c>
      <c r="V50" s="1671">
        <v>0</v>
      </c>
      <c r="W50" s="1671">
        <v>0</v>
      </c>
      <c r="X50" s="1671">
        <v>0</v>
      </c>
      <c r="Y50" s="1671">
        <v>0</v>
      </c>
      <c r="Z50" s="1671">
        <v>0</v>
      </c>
      <c r="AA50" s="1671">
        <v>15</v>
      </c>
      <c r="AB50" s="1671">
        <v>0</v>
      </c>
      <c r="AC50" s="1671">
        <v>0</v>
      </c>
      <c r="AD50" s="1671">
        <v>0</v>
      </c>
      <c r="AE50" s="1671">
        <v>11</v>
      </c>
      <c r="AF50" s="1672">
        <v>17</v>
      </c>
      <c r="AG50" s="1671">
        <v>10</v>
      </c>
      <c r="AH50" s="1671">
        <v>1</v>
      </c>
      <c r="AI50" s="1671">
        <v>0</v>
      </c>
      <c r="AJ50" s="1671">
        <v>0</v>
      </c>
      <c r="AK50" s="1671">
        <v>0</v>
      </c>
      <c r="AL50" s="1671">
        <v>0</v>
      </c>
      <c r="AM50" s="1671">
        <v>0</v>
      </c>
      <c r="AN50" s="1675">
        <v>0</v>
      </c>
    </row>
    <row r="51" spans="2:40" ht="15" customHeight="1">
      <c r="B51" s="308"/>
      <c r="C51" s="323" t="s">
        <v>172</v>
      </c>
      <c r="D51" s="1676">
        <f t="shared" si="2"/>
        <v>69</v>
      </c>
      <c r="E51" s="1698">
        <v>0</v>
      </c>
      <c r="F51" s="1699">
        <v>3</v>
      </c>
      <c r="G51" s="1699">
        <v>0</v>
      </c>
      <c r="H51" s="1699">
        <v>0</v>
      </c>
      <c r="I51" s="1699">
        <v>0</v>
      </c>
      <c r="J51" s="1699">
        <v>0</v>
      </c>
      <c r="K51" s="1699">
        <v>0</v>
      </c>
      <c r="L51" s="1699">
        <v>2</v>
      </c>
      <c r="M51" s="1699">
        <v>7</v>
      </c>
      <c r="N51" s="1699">
        <v>3</v>
      </c>
      <c r="O51" s="1699">
        <v>8</v>
      </c>
      <c r="P51" s="1699">
        <v>5</v>
      </c>
      <c r="Q51" s="1699">
        <v>3</v>
      </c>
      <c r="R51" s="1699">
        <v>2</v>
      </c>
      <c r="S51" s="1699">
        <v>1</v>
      </c>
      <c r="U51" s="1699">
        <v>4</v>
      </c>
      <c r="V51" s="1685">
        <v>0</v>
      </c>
      <c r="W51" s="1685">
        <v>0</v>
      </c>
      <c r="X51" s="1685">
        <v>0</v>
      </c>
      <c r="Y51" s="1685">
        <v>0</v>
      </c>
      <c r="Z51" s="1685">
        <v>1</v>
      </c>
      <c r="AA51" s="1685">
        <v>5</v>
      </c>
      <c r="AB51" s="1685">
        <v>0</v>
      </c>
      <c r="AC51" s="1685">
        <v>1</v>
      </c>
      <c r="AD51" s="1685">
        <v>0</v>
      </c>
      <c r="AE51" s="1685">
        <v>1</v>
      </c>
      <c r="AF51" s="1686">
        <v>14</v>
      </c>
      <c r="AG51" s="1685">
        <v>9</v>
      </c>
      <c r="AH51" s="1685">
        <v>0</v>
      </c>
      <c r="AI51" s="1685">
        <v>0</v>
      </c>
      <c r="AJ51" s="1685">
        <v>0</v>
      </c>
      <c r="AK51" s="1685">
        <v>0</v>
      </c>
      <c r="AL51" s="1685">
        <v>0</v>
      </c>
      <c r="AM51" s="1685">
        <v>0</v>
      </c>
      <c r="AN51" s="1710">
        <v>0</v>
      </c>
    </row>
    <row r="52" spans="2:40" ht="15" customHeight="1">
      <c r="B52" s="1728"/>
      <c r="C52" s="1728"/>
      <c r="D52" s="1728"/>
      <c r="E52" s="1728"/>
      <c r="F52" s="1728"/>
      <c r="G52" s="1728"/>
      <c r="H52" s="1728"/>
      <c r="I52" s="1728"/>
      <c r="J52" s="1728"/>
      <c r="K52" s="1728"/>
      <c r="L52" s="1728"/>
      <c r="M52" s="1728"/>
      <c r="N52" s="1728"/>
      <c r="O52" s="1728"/>
      <c r="P52" s="1728"/>
      <c r="Q52" s="1728"/>
      <c r="R52" s="1728"/>
      <c r="S52" s="1728"/>
      <c r="U52" s="1728"/>
      <c r="AF52" s="693"/>
    </row>
  </sheetData>
  <mergeCells count="32">
    <mergeCell ref="B49:C49"/>
    <mergeCell ref="B50:B51"/>
    <mergeCell ref="B24:B29"/>
    <mergeCell ref="B30:B33"/>
    <mergeCell ref="B34:B36"/>
    <mergeCell ref="B37:B41"/>
    <mergeCell ref="B42:B44"/>
    <mergeCell ref="B45:B48"/>
    <mergeCell ref="AM2:AM3"/>
    <mergeCell ref="AN2:AN3"/>
    <mergeCell ref="B4:B7"/>
    <mergeCell ref="B8:C8"/>
    <mergeCell ref="B9:B17"/>
    <mergeCell ref="B18:B23"/>
    <mergeCell ref="AC2:AD2"/>
    <mergeCell ref="AE2:AE3"/>
    <mergeCell ref="AF2:AF3"/>
    <mergeCell ref="AG2:AH2"/>
    <mergeCell ref="AK2:AK3"/>
    <mergeCell ref="AL2:AL3"/>
    <mergeCell ref="U2:U3"/>
    <mergeCell ref="V2:V3"/>
    <mergeCell ref="W2:X2"/>
    <mergeCell ref="Y2:Y3"/>
    <mergeCell ref="Z2:Z3"/>
    <mergeCell ref="AA2:AB2"/>
    <mergeCell ref="E2:F2"/>
    <mergeCell ref="G2:J2"/>
    <mergeCell ref="K2:L2"/>
    <mergeCell ref="M2:M3"/>
    <mergeCell ref="N2:O2"/>
    <mergeCell ref="P2:S2"/>
  </mergeCells>
  <phoneticPr fontId="1"/>
  <pageMargins left="0.39370078740157483" right="0.39370078740157483" top="0.39370078740157483" bottom="0.39370078740157483" header="0.86614173228346458" footer="0.51181102362204722"/>
  <pageSetup paperSize="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sheetPr>
    <tabColor rgb="FF92D050"/>
  </sheetPr>
  <dimension ref="B1:AM46"/>
  <sheetViews>
    <sheetView workbookViewId="0">
      <selection activeCell="R10" sqref="R10"/>
    </sheetView>
  </sheetViews>
  <sheetFormatPr defaultRowHeight="13.5"/>
  <cols>
    <col min="1" max="1" width="1.625" style="420" customWidth="1"/>
    <col min="2" max="3" width="10.875" style="420" customWidth="1"/>
    <col min="4" max="4" width="3.375" style="1729" customWidth="1"/>
    <col min="5" max="5" width="6.625" style="420" customWidth="1"/>
    <col min="6" max="20" width="4.625" style="420" customWidth="1"/>
    <col min="21" max="21" width="15.625" style="665" customWidth="1"/>
    <col min="22" max="39" width="4.625" style="420" customWidth="1"/>
    <col min="40" max="256" width="9" style="420"/>
    <col min="257" max="257" width="1.625" style="420" customWidth="1"/>
    <col min="258" max="259" width="10.875" style="420" customWidth="1"/>
    <col min="260" max="260" width="3.375" style="420" customWidth="1"/>
    <col min="261" max="261" width="6.625" style="420" customWidth="1"/>
    <col min="262" max="276" width="4.625" style="420" customWidth="1"/>
    <col min="277" max="277" width="15.625" style="420" customWidth="1"/>
    <col min="278" max="295" width="4.625" style="420" customWidth="1"/>
    <col min="296" max="512" width="9" style="420"/>
    <col min="513" max="513" width="1.625" style="420" customWidth="1"/>
    <col min="514" max="515" width="10.875" style="420" customWidth="1"/>
    <col min="516" max="516" width="3.375" style="420" customWidth="1"/>
    <col min="517" max="517" width="6.625" style="420" customWidth="1"/>
    <col min="518" max="532" width="4.625" style="420" customWidth="1"/>
    <col min="533" max="533" width="15.625" style="420" customWidth="1"/>
    <col min="534" max="551" width="4.625" style="420" customWidth="1"/>
    <col min="552" max="768" width="9" style="420"/>
    <col min="769" max="769" width="1.625" style="420" customWidth="1"/>
    <col min="770" max="771" width="10.875" style="420" customWidth="1"/>
    <col min="772" max="772" width="3.375" style="420" customWidth="1"/>
    <col min="773" max="773" width="6.625" style="420" customWidth="1"/>
    <col min="774" max="788" width="4.625" style="420" customWidth="1"/>
    <col min="789" max="789" width="15.625" style="420" customWidth="1"/>
    <col min="790" max="807" width="4.625" style="420" customWidth="1"/>
    <col min="808" max="1024" width="9" style="420"/>
    <col min="1025" max="1025" width="1.625" style="420" customWidth="1"/>
    <col min="1026" max="1027" width="10.875" style="420" customWidth="1"/>
    <col min="1028" max="1028" width="3.375" style="420" customWidth="1"/>
    <col min="1029" max="1029" width="6.625" style="420" customWidth="1"/>
    <col min="1030" max="1044" width="4.625" style="420" customWidth="1"/>
    <col min="1045" max="1045" width="15.625" style="420" customWidth="1"/>
    <col min="1046" max="1063" width="4.625" style="420" customWidth="1"/>
    <col min="1064" max="1280" width="9" style="420"/>
    <col min="1281" max="1281" width="1.625" style="420" customWidth="1"/>
    <col min="1282" max="1283" width="10.875" style="420" customWidth="1"/>
    <col min="1284" max="1284" width="3.375" style="420" customWidth="1"/>
    <col min="1285" max="1285" width="6.625" style="420" customWidth="1"/>
    <col min="1286" max="1300" width="4.625" style="420" customWidth="1"/>
    <col min="1301" max="1301" width="15.625" style="420" customWidth="1"/>
    <col min="1302" max="1319" width="4.625" style="420" customWidth="1"/>
    <col min="1320" max="1536" width="9" style="420"/>
    <col min="1537" max="1537" width="1.625" style="420" customWidth="1"/>
    <col min="1538" max="1539" width="10.875" style="420" customWidth="1"/>
    <col min="1540" max="1540" width="3.375" style="420" customWidth="1"/>
    <col min="1541" max="1541" width="6.625" style="420" customWidth="1"/>
    <col min="1542" max="1556" width="4.625" style="420" customWidth="1"/>
    <col min="1557" max="1557" width="15.625" style="420" customWidth="1"/>
    <col min="1558" max="1575" width="4.625" style="420" customWidth="1"/>
    <col min="1576" max="1792" width="9" style="420"/>
    <col min="1793" max="1793" width="1.625" style="420" customWidth="1"/>
    <col min="1794" max="1795" width="10.875" style="420" customWidth="1"/>
    <col min="1796" max="1796" width="3.375" style="420" customWidth="1"/>
    <col min="1797" max="1797" width="6.625" style="420" customWidth="1"/>
    <col min="1798" max="1812" width="4.625" style="420" customWidth="1"/>
    <col min="1813" max="1813" width="15.625" style="420" customWidth="1"/>
    <col min="1814" max="1831" width="4.625" style="420" customWidth="1"/>
    <col min="1832" max="2048" width="9" style="420"/>
    <col min="2049" max="2049" width="1.625" style="420" customWidth="1"/>
    <col min="2050" max="2051" width="10.875" style="420" customWidth="1"/>
    <col min="2052" max="2052" width="3.375" style="420" customWidth="1"/>
    <col min="2053" max="2053" width="6.625" style="420" customWidth="1"/>
    <col min="2054" max="2068" width="4.625" style="420" customWidth="1"/>
    <col min="2069" max="2069" width="15.625" style="420" customWidth="1"/>
    <col min="2070" max="2087" width="4.625" style="420" customWidth="1"/>
    <col min="2088" max="2304" width="9" style="420"/>
    <col min="2305" max="2305" width="1.625" style="420" customWidth="1"/>
    <col min="2306" max="2307" width="10.875" style="420" customWidth="1"/>
    <col min="2308" max="2308" width="3.375" style="420" customWidth="1"/>
    <col min="2309" max="2309" width="6.625" style="420" customWidth="1"/>
    <col min="2310" max="2324" width="4.625" style="420" customWidth="1"/>
    <col min="2325" max="2325" width="15.625" style="420" customWidth="1"/>
    <col min="2326" max="2343" width="4.625" style="420" customWidth="1"/>
    <col min="2344" max="2560" width="9" style="420"/>
    <col min="2561" max="2561" width="1.625" style="420" customWidth="1"/>
    <col min="2562" max="2563" width="10.875" style="420" customWidth="1"/>
    <col min="2564" max="2564" width="3.375" style="420" customWidth="1"/>
    <col min="2565" max="2565" width="6.625" style="420" customWidth="1"/>
    <col min="2566" max="2580" width="4.625" style="420" customWidth="1"/>
    <col min="2581" max="2581" width="15.625" style="420" customWidth="1"/>
    <col min="2582" max="2599" width="4.625" style="420" customWidth="1"/>
    <col min="2600" max="2816" width="9" style="420"/>
    <col min="2817" max="2817" width="1.625" style="420" customWidth="1"/>
    <col min="2818" max="2819" width="10.875" style="420" customWidth="1"/>
    <col min="2820" max="2820" width="3.375" style="420" customWidth="1"/>
    <col min="2821" max="2821" width="6.625" style="420" customWidth="1"/>
    <col min="2822" max="2836" width="4.625" style="420" customWidth="1"/>
    <col min="2837" max="2837" width="15.625" style="420" customWidth="1"/>
    <col min="2838" max="2855" width="4.625" style="420" customWidth="1"/>
    <col min="2856" max="3072" width="9" style="420"/>
    <col min="3073" max="3073" width="1.625" style="420" customWidth="1"/>
    <col min="3074" max="3075" width="10.875" style="420" customWidth="1"/>
    <col min="3076" max="3076" width="3.375" style="420" customWidth="1"/>
    <col min="3077" max="3077" width="6.625" style="420" customWidth="1"/>
    <col min="3078" max="3092" width="4.625" style="420" customWidth="1"/>
    <col min="3093" max="3093" width="15.625" style="420" customWidth="1"/>
    <col min="3094" max="3111" width="4.625" style="420" customWidth="1"/>
    <col min="3112" max="3328" width="9" style="420"/>
    <col min="3329" max="3329" width="1.625" style="420" customWidth="1"/>
    <col min="3330" max="3331" width="10.875" style="420" customWidth="1"/>
    <col min="3332" max="3332" width="3.375" style="420" customWidth="1"/>
    <col min="3333" max="3333" width="6.625" style="420" customWidth="1"/>
    <col min="3334" max="3348" width="4.625" style="420" customWidth="1"/>
    <col min="3349" max="3349" width="15.625" style="420" customWidth="1"/>
    <col min="3350" max="3367" width="4.625" style="420" customWidth="1"/>
    <col min="3368" max="3584" width="9" style="420"/>
    <col min="3585" max="3585" width="1.625" style="420" customWidth="1"/>
    <col min="3586" max="3587" width="10.875" style="420" customWidth="1"/>
    <col min="3588" max="3588" width="3.375" style="420" customWidth="1"/>
    <col min="3589" max="3589" width="6.625" style="420" customWidth="1"/>
    <col min="3590" max="3604" width="4.625" style="420" customWidth="1"/>
    <col min="3605" max="3605" width="15.625" style="420" customWidth="1"/>
    <col min="3606" max="3623" width="4.625" style="420" customWidth="1"/>
    <col min="3624" max="3840" width="9" style="420"/>
    <col min="3841" max="3841" width="1.625" style="420" customWidth="1"/>
    <col min="3842" max="3843" width="10.875" style="420" customWidth="1"/>
    <col min="3844" max="3844" width="3.375" style="420" customWidth="1"/>
    <col min="3845" max="3845" width="6.625" style="420" customWidth="1"/>
    <col min="3846" max="3860" width="4.625" style="420" customWidth="1"/>
    <col min="3861" max="3861" width="15.625" style="420" customWidth="1"/>
    <col min="3862" max="3879" width="4.625" style="420" customWidth="1"/>
    <col min="3880" max="4096" width="9" style="420"/>
    <col min="4097" max="4097" width="1.625" style="420" customWidth="1"/>
    <col min="4098" max="4099" width="10.875" style="420" customWidth="1"/>
    <col min="4100" max="4100" width="3.375" style="420" customWidth="1"/>
    <col min="4101" max="4101" width="6.625" style="420" customWidth="1"/>
    <col min="4102" max="4116" width="4.625" style="420" customWidth="1"/>
    <col min="4117" max="4117" width="15.625" style="420" customWidth="1"/>
    <col min="4118" max="4135" width="4.625" style="420" customWidth="1"/>
    <col min="4136" max="4352" width="9" style="420"/>
    <col min="4353" max="4353" width="1.625" style="420" customWidth="1"/>
    <col min="4354" max="4355" width="10.875" style="420" customWidth="1"/>
    <col min="4356" max="4356" width="3.375" style="420" customWidth="1"/>
    <col min="4357" max="4357" width="6.625" style="420" customWidth="1"/>
    <col min="4358" max="4372" width="4.625" style="420" customWidth="1"/>
    <col min="4373" max="4373" width="15.625" style="420" customWidth="1"/>
    <col min="4374" max="4391" width="4.625" style="420" customWidth="1"/>
    <col min="4392" max="4608" width="9" style="420"/>
    <col min="4609" max="4609" width="1.625" style="420" customWidth="1"/>
    <col min="4610" max="4611" width="10.875" style="420" customWidth="1"/>
    <col min="4612" max="4612" width="3.375" style="420" customWidth="1"/>
    <col min="4613" max="4613" width="6.625" style="420" customWidth="1"/>
    <col min="4614" max="4628" width="4.625" style="420" customWidth="1"/>
    <col min="4629" max="4629" width="15.625" style="420" customWidth="1"/>
    <col min="4630" max="4647" width="4.625" style="420" customWidth="1"/>
    <col min="4648" max="4864" width="9" style="420"/>
    <col min="4865" max="4865" width="1.625" style="420" customWidth="1"/>
    <col min="4866" max="4867" width="10.875" style="420" customWidth="1"/>
    <col min="4868" max="4868" width="3.375" style="420" customWidth="1"/>
    <col min="4869" max="4869" width="6.625" style="420" customWidth="1"/>
    <col min="4870" max="4884" width="4.625" style="420" customWidth="1"/>
    <col min="4885" max="4885" width="15.625" style="420" customWidth="1"/>
    <col min="4886" max="4903" width="4.625" style="420" customWidth="1"/>
    <col min="4904" max="5120" width="9" style="420"/>
    <col min="5121" max="5121" width="1.625" style="420" customWidth="1"/>
    <col min="5122" max="5123" width="10.875" style="420" customWidth="1"/>
    <col min="5124" max="5124" width="3.375" style="420" customWidth="1"/>
    <col min="5125" max="5125" width="6.625" style="420" customWidth="1"/>
    <col min="5126" max="5140" width="4.625" style="420" customWidth="1"/>
    <col min="5141" max="5141" width="15.625" style="420" customWidth="1"/>
    <col min="5142" max="5159" width="4.625" style="420" customWidth="1"/>
    <col min="5160" max="5376" width="9" style="420"/>
    <col min="5377" max="5377" width="1.625" style="420" customWidth="1"/>
    <col min="5378" max="5379" width="10.875" style="420" customWidth="1"/>
    <col min="5380" max="5380" width="3.375" style="420" customWidth="1"/>
    <col min="5381" max="5381" width="6.625" style="420" customWidth="1"/>
    <col min="5382" max="5396" width="4.625" style="420" customWidth="1"/>
    <col min="5397" max="5397" width="15.625" style="420" customWidth="1"/>
    <col min="5398" max="5415" width="4.625" style="420" customWidth="1"/>
    <col min="5416" max="5632" width="9" style="420"/>
    <col min="5633" max="5633" width="1.625" style="420" customWidth="1"/>
    <col min="5634" max="5635" width="10.875" style="420" customWidth="1"/>
    <col min="5636" max="5636" width="3.375" style="420" customWidth="1"/>
    <col min="5637" max="5637" width="6.625" style="420" customWidth="1"/>
    <col min="5638" max="5652" width="4.625" style="420" customWidth="1"/>
    <col min="5653" max="5653" width="15.625" style="420" customWidth="1"/>
    <col min="5654" max="5671" width="4.625" style="420" customWidth="1"/>
    <col min="5672" max="5888" width="9" style="420"/>
    <col min="5889" max="5889" width="1.625" style="420" customWidth="1"/>
    <col min="5890" max="5891" width="10.875" style="420" customWidth="1"/>
    <col min="5892" max="5892" width="3.375" style="420" customWidth="1"/>
    <col min="5893" max="5893" width="6.625" style="420" customWidth="1"/>
    <col min="5894" max="5908" width="4.625" style="420" customWidth="1"/>
    <col min="5909" max="5909" width="15.625" style="420" customWidth="1"/>
    <col min="5910" max="5927" width="4.625" style="420" customWidth="1"/>
    <col min="5928" max="6144" width="9" style="420"/>
    <col min="6145" max="6145" width="1.625" style="420" customWidth="1"/>
    <col min="6146" max="6147" width="10.875" style="420" customWidth="1"/>
    <col min="6148" max="6148" width="3.375" style="420" customWidth="1"/>
    <col min="6149" max="6149" width="6.625" style="420" customWidth="1"/>
    <col min="6150" max="6164" width="4.625" style="420" customWidth="1"/>
    <col min="6165" max="6165" width="15.625" style="420" customWidth="1"/>
    <col min="6166" max="6183" width="4.625" style="420" customWidth="1"/>
    <col min="6184" max="6400" width="9" style="420"/>
    <col min="6401" max="6401" width="1.625" style="420" customWidth="1"/>
    <col min="6402" max="6403" width="10.875" style="420" customWidth="1"/>
    <col min="6404" max="6404" width="3.375" style="420" customWidth="1"/>
    <col min="6405" max="6405" width="6.625" style="420" customWidth="1"/>
    <col min="6406" max="6420" width="4.625" style="420" customWidth="1"/>
    <col min="6421" max="6421" width="15.625" style="420" customWidth="1"/>
    <col min="6422" max="6439" width="4.625" style="420" customWidth="1"/>
    <col min="6440" max="6656" width="9" style="420"/>
    <col min="6657" max="6657" width="1.625" style="420" customWidth="1"/>
    <col min="6658" max="6659" width="10.875" style="420" customWidth="1"/>
    <col min="6660" max="6660" width="3.375" style="420" customWidth="1"/>
    <col min="6661" max="6661" width="6.625" style="420" customWidth="1"/>
    <col min="6662" max="6676" width="4.625" style="420" customWidth="1"/>
    <col min="6677" max="6677" width="15.625" style="420" customWidth="1"/>
    <col min="6678" max="6695" width="4.625" style="420" customWidth="1"/>
    <col min="6696" max="6912" width="9" style="420"/>
    <col min="6913" max="6913" width="1.625" style="420" customWidth="1"/>
    <col min="6914" max="6915" width="10.875" style="420" customWidth="1"/>
    <col min="6916" max="6916" width="3.375" style="420" customWidth="1"/>
    <col min="6917" max="6917" width="6.625" style="420" customWidth="1"/>
    <col min="6918" max="6932" width="4.625" style="420" customWidth="1"/>
    <col min="6933" max="6933" width="15.625" style="420" customWidth="1"/>
    <col min="6934" max="6951" width="4.625" style="420" customWidth="1"/>
    <col min="6952" max="7168" width="9" style="420"/>
    <col min="7169" max="7169" width="1.625" style="420" customWidth="1"/>
    <col min="7170" max="7171" width="10.875" style="420" customWidth="1"/>
    <col min="7172" max="7172" width="3.375" style="420" customWidth="1"/>
    <col min="7173" max="7173" width="6.625" style="420" customWidth="1"/>
    <col min="7174" max="7188" width="4.625" style="420" customWidth="1"/>
    <col min="7189" max="7189" width="15.625" style="420" customWidth="1"/>
    <col min="7190" max="7207" width="4.625" style="420" customWidth="1"/>
    <col min="7208" max="7424" width="9" style="420"/>
    <col min="7425" max="7425" width="1.625" style="420" customWidth="1"/>
    <col min="7426" max="7427" width="10.875" style="420" customWidth="1"/>
    <col min="7428" max="7428" width="3.375" style="420" customWidth="1"/>
    <col min="7429" max="7429" width="6.625" style="420" customWidth="1"/>
    <col min="7430" max="7444" width="4.625" style="420" customWidth="1"/>
    <col min="7445" max="7445" width="15.625" style="420" customWidth="1"/>
    <col min="7446" max="7463" width="4.625" style="420" customWidth="1"/>
    <col min="7464" max="7680" width="9" style="420"/>
    <col min="7681" max="7681" width="1.625" style="420" customWidth="1"/>
    <col min="7682" max="7683" width="10.875" style="420" customWidth="1"/>
    <col min="7684" max="7684" width="3.375" style="420" customWidth="1"/>
    <col min="7685" max="7685" width="6.625" style="420" customWidth="1"/>
    <col min="7686" max="7700" width="4.625" style="420" customWidth="1"/>
    <col min="7701" max="7701" width="15.625" style="420" customWidth="1"/>
    <col min="7702" max="7719" width="4.625" style="420" customWidth="1"/>
    <col min="7720" max="7936" width="9" style="420"/>
    <col min="7937" max="7937" width="1.625" style="420" customWidth="1"/>
    <col min="7938" max="7939" width="10.875" style="420" customWidth="1"/>
    <col min="7940" max="7940" width="3.375" style="420" customWidth="1"/>
    <col min="7941" max="7941" width="6.625" style="420" customWidth="1"/>
    <col min="7942" max="7956" width="4.625" style="420" customWidth="1"/>
    <col min="7957" max="7957" width="15.625" style="420" customWidth="1"/>
    <col min="7958" max="7975" width="4.625" style="420" customWidth="1"/>
    <col min="7976" max="8192" width="9" style="420"/>
    <col min="8193" max="8193" width="1.625" style="420" customWidth="1"/>
    <col min="8194" max="8195" width="10.875" style="420" customWidth="1"/>
    <col min="8196" max="8196" width="3.375" style="420" customWidth="1"/>
    <col min="8197" max="8197" width="6.625" style="420" customWidth="1"/>
    <col min="8198" max="8212" width="4.625" style="420" customWidth="1"/>
    <col min="8213" max="8213" width="15.625" style="420" customWidth="1"/>
    <col min="8214" max="8231" width="4.625" style="420" customWidth="1"/>
    <col min="8232" max="8448" width="9" style="420"/>
    <col min="8449" max="8449" width="1.625" style="420" customWidth="1"/>
    <col min="8450" max="8451" width="10.875" style="420" customWidth="1"/>
    <col min="8452" max="8452" width="3.375" style="420" customWidth="1"/>
    <col min="8453" max="8453" width="6.625" style="420" customWidth="1"/>
    <col min="8454" max="8468" width="4.625" style="420" customWidth="1"/>
    <col min="8469" max="8469" width="15.625" style="420" customWidth="1"/>
    <col min="8470" max="8487" width="4.625" style="420" customWidth="1"/>
    <col min="8488" max="8704" width="9" style="420"/>
    <col min="8705" max="8705" width="1.625" style="420" customWidth="1"/>
    <col min="8706" max="8707" width="10.875" style="420" customWidth="1"/>
    <col min="8708" max="8708" width="3.375" style="420" customWidth="1"/>
    <col min="8709" max="8709" width="6.625" style="420" customWidth="1"/>
    <col min="8710" max="8724" width="4.625" style="420" customWidth="1"/>
    <col min="8725" max="8725" width="15.625" style="420" customWidth="1"/>
    <col min="8726" max="8743" width="4.625" style="420" customWidth="1"/>
    <col min="8744" max="8960" width="9" style="420"/>
    <col min="8961" max="8961" width="1.625" style="420" customWidth="1"/>
    <col min="8962" max="8963" width="10.875" style="420" customWidth="1"/>
    <col min="8964" max="8964" width="3.375" style="420" customWidth="1"/>
    <col min="8965" max="8965" width="6.625" style="420" customWidth="1"/>
    <col min="8966" max="8980" width="4.625" style="420" customWidth="1"/>
    <col min="8981" max="8981" width="15.625" style="420" customWidth="1"/>
    <col min="8982" max="8999" width="4.625" style="420" customWidth="1"/>
    <col min="9000" max="9216" width="9" style="420"/>
    <col min="9217" max="9217" width="1.625" style="420" customWidth="1"/>
    <col min="9218" max="9219" width="10.875" style="420" customWidth="1"/>
    <col min="9220" max="9220" width="3.375" style="420" customWidth="1"/>
    <col min="9221" max="9221" width="6.625" style="420" customWidth="1"/>
    <col min="9222" max="9236" width="4.625" style="420" customWidth="1"/>
    <col min="9237" max="9237" width="15.625" style="420" customWidth="1"/>
    <col min="9238" max="9255" width="4.625" style="420" customWidth="1"/>
    <col min="9256" max="9472" width="9" style="420"/>
    <col min="9473" max="9473" width="1.625" style="420" customWidth="1"/>
    <col min="9474" max="9475" width="10.875" style="420" customWidth="1"/>
    <col min="9476" max="9476" width="3.375" style="420" customWidth="1"/>
    <col min="9477" max="9477" width="6.625" style="420" customWidth="1"/>
    <col min="9478" max="9492" width="4.625" style="420" customWidth="1"/>
    <col min="9493" max="9493" width="15.625" style="420" customWidth="1"/>
    <col min="9494" max="9511" width="4.625" style="420" customWidth="1"/>
    <col min="9512" max="9728" width="9" style="420"/>
    <col min="9729" max="9729" width="1.625" style="420" customWidth="1"/>
    <col min="9730" max="9731" width="10.875" style="420" customWidth="1"/>
    <col min="9732" max="9732" width="3.375" style="420" customWidth="1"/>
    <col min="9733" max="9733" width="6.625" style="420" customWidth="1"/>
    <col min="9734" max="9748" width="4.625" style="420" customWidth="1"/>
    <col min="9749" max="9749" width="15.625" style="420" customWidth="1"/>
    <col min="9750" max="9767" width="4.625" style="420" customWidth="1"/>
    <col min="9768" max="9984" width="9" style="420"/>
    <col min="9985" max="9985" width="1.625" style="420" customWidth="1"/>
    <col min="9986" max="9987" width="10.875" style="420" customWidth="1"/>
    <col min="9988" max="9988" width="3.375" style="420" customWidth="1"/>
    <col min="9989" max="9989" width="6.625" style="420" customWidth="1"/>
    <col min="9990" max="10004" width="4.625" style="420" customWidth="1"/>
    <col min="10005" max="10005" width="15.625" style="420" customWidth="1"/>
    <col min="10006" max="10023" width="4.625" style="420" customWidth="1"/>
    <col min="10024" max="10240" width="9" style="420"/>
    <col min="10241" max="10241" width="1.625" style="420" customWidth="1"/>
    <col min="10242" max="10243" width="10.875" style="420" customWidth="1"/>
    <col min="10244" max="10244" width="3.375" style="420" customWidth="1"/>
    <col min="10245" max="10245" width="6.625" style="420" customWidth="1"/>
    <col min="10246" max="10260" width="4.625" style="420" customWidth="1"/>
    <col min="10261" max="10261" width="15.625" style="420" customWidth="1"/>
    <col min="10262" max="10279" width="4.625" style="420" customWidth="1"/>
    <col min="10280" max="10496" width="9" style="420"/>
    <col min="10497" max="10497" width="1.625" style="420" customWidth="1"/>
    <col min="10498" max="10499" width="10.875" style="420" customWidth="1"/>
    <col min="10500" max="10500" width="3.375" style="420" customWidth="1"/>
    <col min="10501" max="10501" width="6.625" style="420" customWidth="1"/>
    <col min="10502" max="10516" width="4.625" style="420" customWidth="1"/>
    <col min="10517" max="10517" width="15.625" style="420" customWidth="1"/>
    <col min="10518" max="10535" width="4.625" style="420" customWidth="1"/>
    <col min="10536" max="10752" width="9" style="420"/>
    <col min="10753" max="10753" width="1.625" style="420" customWidth="1"/>
    <col min="10754" max="10755" width="10.875" style="420" customWidth="1"/>
    <col min="10756" max="10756" width="3.375" style="420" customWidth="1"/>
    <col min="10757" max="10757" width="6.625" style="420" customWidth="1"/>
    <col min="10758" max="10772" width="4.625" style="420" customWidth="1"/>
    <col min="10773" max="10773" width="15.625" style="420" customWidth="1"/>
    <col min="10774" max="10791" width="4.625" style="420" customWidth="1"/>
    <col min="10792" max="11008" width="9" style="420"/>
    <col min="11009" max="11009" width="1.625" style="420" customWidth="1"/>
    <col min="11010" max="11011" width="10.875" style="420" customWidth="1"/>
    <col min="11012" max="11012" width="3.375" style="420" customWidth="1"/>
    <col min="11013" max="11013" width="6.625" style="420" customWidth="1"/>
    <col min="11014" max="11028" width="4.625" style="420" customWidth="1"/>
    <col min="11029" max="11029" width="15.625" style="420" customWidth="1"/>
    <col min="11030" max="11047" width="4.625" style="420" customWidth="1"/>
    <col min="11048" max="11264" width="9" style="420"/>
    <col min="11265" max="11265" width="1.625" style="420" customWidth="1"/>
    <col min="11266" max="11267" width="10.875" style="420" customWidth="1"/>
    <col min="11268" max="11268" width="3.375" style="420" customWidth="1"/>
    <col min="11269" max="11269" width="6.625" style="420" customWidth="1"/>
    <col min="11270" max="11284" width="4.625" style="420" customWidth="1"/>
    <col min="11285" max="11285" width="15.625" style="420" customWidth="1"/>
    <col min="11286" max="11303" width="4.625" style="420" customWidth="1"/>
    <col min="11304" max="11520" width="9" style="420"/>
    <col min="11521" max="11521" width="1.625" style="420" customWidth="1"/>
    <col min="11522" max="11523" width="10.875" style="420" customWidth="1"/>
    <col min="11524" max="11524" width="3.375" style="420" customWidth="1"/>
    <col min="11525" max="11525" width="6.625" style="420" customWidth="1"/>
    <col min="11526" max="11540" width="4.625" style="420" customWidth="1"/>
    <col min="11541" max="11541" width="15.625" style="420" customWidth="1"/>
    <col min="11542" max="11559" width="4.625" style="420" customWidth="1"/>
    <col min="11560" max="11776" width="9" style="420"/>
    <col min="11777" max="11777" width="1.625" style="420" customWidth="1"/>
    <col min="11778" max="11779" width="10.875" style="420" customWidth="1"/>
    <col min="11780" max="11780" width="3.375" style="420" customWidth="1"/>
    <col min="11781" max="11781" width="6.625" style="420" customWidth="1"/>
    <col min="11782" max="11796" width="4.625" style="420" customWidth="1"/>
    <col min="11797" max="11797" width="15.625" style="420" customWidth="1"/>
    <col min="11798" max="11815" width="4.625" style="420" customWidth="1"/>
    <col min="11816" max="12032" width="9" style="420"/>
    <col min="12033" max="12033" width="1.625" style="420" customWidth="1"/>
    <col min="12034" max="12035" width="10.875" style="420" customWidth="1"/>
    <col min="12036" max="12036" width="3.375" style="420" customWidth="1"/>
    <col min="12037" max="12037" width="6.625" style="420" customWidth="1"/>
    <col min="12038" max="12052" width="4.625" style="420" customWidth="1"/>
    <col min="12053" max="12053" width="15.625" style="420" customWidth="1"/>
    <col min="12054" max="12071" width="4.625" style="420" customWidth="1"/>
    <col min="12072" max="12288" width="9" style="420"/>
    <col min="12289" max="12289" width="1.625" style="420" customWidth="1"/>
    <col min="12290" max="12291" width="10.875" style="420" customWidth="1"/>
    <col min="12292" max="12292" width="3.375" style="420" customWidth="1"/>
    <col min="12293" max="12293" width="6.625" style="420" customWidth="1"/>
    <col min="12294" max="12308" width="4.625" style="420" customWidth="1"/>
    <col min="12309" max="12309" width="15.625" style="420" customWidth="1"/>
    <col min="12310" max="12327" width="4.625" style="420" customWidth="1"/>
    <col min="12328" max="12544" width="9" style="420"/>
    <col min="12545" max="12545" width="1.625" style="420" customWidth="1"/>
    <col min="12546" max="12547" width="10.875" style="420" customWidth="1"/>
    <col min="12548" max="12548" width="3.375" style="420" customWidth="1"/>
    <col min="12549" max="12549" width="6.625" style="420" customWidth="1"/>
    <col min="12550" max="12564" width="4.625" style="420" customWidth="1"/>
    <col min="12565" max="12565" width="15.625" style="420" customWidth="1"/>
    <col min="12566" max="12583" width="4.625" style="420" customWidth="1"/>
    <col min="12584" max="12800" width="9" style="420"/>
    <col min="12801" max="12801" width="1.625" style="420" customWidth="1"/>
    <col min="12802" max="12803" width="10.875" style="420" customWidth="1"/>
    <col min="12804" max="12804" width="3.375" style="420" customWidth="1"/>
    <col min="12805" max="12805" width="6.625" style="420" customWidth="1"/>
    <col min="12806" max="12820" width="4.625" style="420" customWidth="1"/>
    <col min="12821" max="12821" width="15.625" style="420" customWidth="1"/>
    <col min="12822" max="12839" width="4.625" style="420" customWidth="1"/>
    <col min="12840" max="13056" width="9" style="420"/>
    <col min="13057" max="13057" width="1.625" style="420" customWidth="1"/>
    <col min="13058" max="13059" width="10.875" style="420" customWidth="1"/>
    <col min="13060" max="13060" width="3.375" style="420" customWidth="1"/>
    <col min="13061" max="13061" width="6.625" style="420" customWidth="1"/>
    <col min="13062" max="13076" width="4.625" style="420" customWidth="1"/>
    <col min="13077" max="13077" width="15.625" style="420" customWidth="1"/>
    <col min="13078" max="13095" width="4.625" style="420" customWidth="1"/>
    <col min="13096" max="13312" width="9" style="420"/>
    <col min="13313" max="13313" width="1.625" style="420" customWidth="1"/>
    <col min="13314" max="13315" width="10.875" style="420" customWidth="1"/>
    <col min="13316" max="13316" width="3.375" style="420" customWidth="1"/>
    <col min="13317" max="13317" width="6.625" style="420" customWidth="1"/>
    <col min="13318" max="13332" width="4.625" style="420" customWidth="1"/>
    <col min="13333" max="13333" width="15.625" style="420" customWidth="1"/>
    <col min="13334" max="13351" width="4.625" style="420" customWidth="1"/>
    <col min="13352" max="13568" width="9" style="420"/>
    <col min="13569" max="13569" width="1.625" style="420" customWidth="1"/>
    <col min="13570" max="13571" width="10.875" style="420" customWidth="1"/>
    <col min="13572" max="13572" width="3.375" style="420" customWidth="1"/>
    <col min="13573" max="13573" width="6.625" style="420" customWidth="1"/>
    <col min="13574" max="13588" width="4.625" style="420" customWidth="1"/>
    <col min="13589" max="13589" width="15.625" style="420" customWidth="1"/>
    <col min="13590" max="13607" width="4.625" style="420" customWidth="1"/>
    <col min="13608" max="13824" width="9" style="420"/>
    <col min="13825" max="13825" width="1.625" style="420" customWidth="1"/>
    <col min="13826" max="13827" width="10.875" style="420" customWidth="1"/>
    <col min="13828" max="13828" width="3.375" style="420" customWidth="1"/>
    <col min="13829" max="13829" width="6.625" style="420" customWidth="1"/>
    <col min="13830" max="13844" width="4.625" style="420" customWidth="1"/>
    <col min="13845" max="13845" width="15.625" style="420" customWidth="1"/>
    <col min="13846" max="13863" width="4.625" style="420" customWidth="1"/>
    <col min="13864" max="14080" width="9" style="420"/>
    <col min="14081" max="14081" width="1.625" style="420" customWidth="1"/>
    <col min="14082" max="14083" width="10.875" style="420" customWidth="1"/>
    <col min="14084" max="14084" width="3.375" style="420" customWidth="1"/>
    <col min="14085" max="14085" width="6.625" style="420" customWidth="1"/>
    <col min="14086" max="14100" width="4.625" style="420" customWidth="1"/>
    <col min="14101" max="14101" width="15.625" style="420" customWidth="1"/>
    <col min="14102" max="14119" width="4.625" style="420" customWidth="1"/>
    <col min="14120" max="14336" width="9" style="420"/>
    <col min="14337" max="14337" width="1.625" style="420" customWidth="1"/>
    <col min="14338" max="14339" width="10.875" style="420" customWidth="1"/>
    <col min="14340" max="14340" width="3.375" style="420" customWidth="1"/>
    <col min="14341" max="14341" width="6.625" style="420" customWidth="1"/>
    <col min="14342" max="14356" width="4.625" style="420" customWidth="1"/>
    <col min="14357" max="14357" width="15.625" style="420" customWidth="1"/>
    <col min="14358" max="14375" width="4.625" style="420" customWidth="1"/>
    <col min="14376" max="14592" width="9" style="420"/>
    <col min="14593" max="14593" width="1.625" style="420" customWidth="1"/>
    <col min="14594" max="14595" width="10.875" style="420" customWidth="1"/>
    <col min="14596" max="14596" width="3.375" style="420" customWidth="1"/>
    <col min="14597" max="14597" width="6.625" style="420" customWidth="1"/>
    <col min="14598" max="14612" width="4.625" style="420" customWidth="1"/>
    <col min="14613" max="14613" width="15.625" style="420" customWidth="1"/>
    <col min="14614" max="14631" width="4.625" style="420" customWidth="1"/>
    <col min="14632" max="14848" width="9" style="420"/>
    <col min="14849" max="14849" width="1.625" style="420" customWidth="1"/>
    <col min="14850" max="14851" width="10.875" style="420" customWidth="1"/>
    <col min="14852" max="14852" width="3.375" style="420" customWidth="1"/>
    <col min="14853" max="14853" width="6.625" style="420" customWidth="1"/>
    <col min="14854" max="14868" width="4.625" style="420" customWidth="1"/>
    <col min="14869" max="14869" width="15.625" style="420" customWidth="1"/>
    <col min="14870" max="14887" width="4.625" style="420" customWidth="1"/>
    <col min="14888" max="15104" width="9" style="420"/>
    <col min="15105" max="15105" width="1.625" style="420" customWidth="1"/>
    <col min="15106" max="15107" width="10.875" style="420" customWidth="1"/>
    <col min="15108" max="15108" width="3.375" style="420" customWidth="1"/>
    <col min="15109" max="15109" width="6.625" style="420" customWidth="1"/>
    <col min="15110" max="15124" width="4.625" style="420" customWidth="1"/>
    <col min="15125" max="15125" width="15.625" style="420" customWidth="1"/>
    <col min="15126" max="15143" width="4.625" style="420" customWidth="1"/>
    <col min="15144" max="15360" width="9" style="420"/>
    <col min="15361" max="15361" width="1.625" style="420" customWidth="1"/>
    <col min="15362" max="15363" width="10.875" style="420" customWidth="1"/>
    <col min="15364" max="15364" width="3.375" style="420" customWidth="1"/>
    <col min="15365" max="15365" width="6.625" style="420" customWidth="1"/>
    <col min="15366" max="15380" width="4.625" style="420" customWidth="1"/>
    <col min="15381" max="15381" width="15.625" style="420" customWidth="1"/>
    <col min="15382" max="15399" width="4.625" style="420" customWidth="1"/>
    <col min="15400" max="15616" width="9" style="420"/>
    <col min="15617" max="15617" width="1.625" style="420" customWidth="1"/>
    <col min="15618" max="15619" width="10.875" style="420" customWidth="1"/>
    <col min="15620" max="15620" width="3.375" style="420" customWidth="1"/>
    <col min="15621" max="15621" width="6.625" style="420" customWidth="1"/>
    <col min="15622" max="15636" width="4.625" style="420" customWidth="1"/>
    <col min="15637" max="15637" width="15.625" style="420" customWidth="1"/>
    <col min="15638" max="15655" width="4.625" style="420" customWidth="1"/>
    <col min="15656" max="15872" width="9" style="420"/>
    <col min="15873" max="15873" width="1.625" style="420" customWidth="1"/>
    <col min="15874" max="15875" width="10.875" style="420" customWidth="1"/>
    <col min="15876" max="15876" width="3.375" style="420" customWidth="1"/>
    <col min="15877" max="15877" width="6.625" style="420" customWidth="1"/>
    <col min="15878" max="15892" width="4.625" style="420" customWidth="1"/>
    <col min="15893" max="15893" width="15.625" style="420" customWidth="1"/>
    <col min="15894" max="15911" width="4.625" style="420" customWidth="1"/>
    <col min="15912" max="16128" width="9" style="420"/>
    <col min="16129" max="16129" width="1.625" style="420" customWidth="1"/>
    <col min="16130" max="16131" width="10.875" style="420" customWidth="1"/>
    <col min="16132" max="16132" width="3.375" style="420" customWidth="1"/>
    <col min="16133" max="16133" width="6.625" style="420" customWidth="1"/>
    <col min="16134" max="16148" width="4.625" style="420" customWidth="1"/>
    <col min="16149" max="16149" width="15.625" style="420" customWidth="1"/>
    <col min="16150" max="16167" width="4.625" style="420" customWidth="1"/>
    <col min="16168" max="16384" width="9" style="420"/>
  </cols>
  <sheetData>
    <row r="1" spans="2:37" ht="24" customHeight="1">
      <c r="B1" s="790" t="s">
        <v>751</v>
      </c>
      <c r="C1" s="790"/>
      <c r="F1" s="338" t="s">
        <v>714</v>
      </c>
      <c r="G1" s="338"/>
      <c r="H1" s="338"/>
      <c r="I1" s="338"/>
      <c r="J1" s="338"/>
      <c r="K1" s="338"/>
      <c r="L1" s="338"/>
      <c r="M1" s="338"/>
      <c r="N1" s="338"/>
      <c r="O1" s="338"/>
      <c r="P1" s="338"/>
      <c r="Q1" s="338"/>
      <c r="R1" s="338"/>
      <c r="S1" s="338"/>
      <c r="T1" s="338"/>
      <c r="U1" s="619"/>
      <c r="V1" s="338"/>
      <c r="W1" s="338"/>
      <c r="X1" s="338"/>
      <c r="Y1" s="338"/>
      <c r="Z1" s="338"/>
      <c r="AA1" s="338"/>
      <c r="AB1" s="338"/>
      <c r="AC1" s="338"/>
      <c r="AD1" s="338"/>
      <c r="AE1" s="338"/>
      <c r="AF1" s="338"/>
      <c r="AG1" s="338"/>
      <c r="AH1" s="338"/>
      <c r="AI1" s="338"/>
      <c r="AJ1" s="338"/>
      <c r="AK1" s="338"/>
    </row>
    <row r="2" spans="2:37" s="1741" customFormat="1" ht="27" customHeight="1">
      <c r="B2" s="1730"/>
      <c r="C2" s="1731" t="s">
        <v>715</v>
      </c>
      <c r="D2" s="1732"/>
      <c r="E2" s="1733" t="s">
        <v>133</v>
      </c>
      <c r="F2" s="1734" t="s">
        <v>716</v>
      </c>
      <c r="G2" s="1735"/>
      <c r="H2" s="1736" t="s">
        <v>717</v>
      </c>
      <c r="I2" s="1737"/>
      <c r="J2" s="1737"/>
      <c r="K2" s="1734"/>
      <c r="L2" s="1735" t="s">
        <v>718</v>
      </c>
      <c r="M2" s="1735"/>
      <c r="N2" s="1738" t="s">
        <v>719</v>
      </c>
      <c r="O2" s="1735" t="s">
        <v>720</v>
      </c>
      <c r="P2" s="1735"/>
      <c r="Q2" s="1735" t="s">
        <v>721</v>
      </c>
      <c r="R2" s="1735"/>
      <c r="S2" s="1735"/>
      <c r="T2" s="1735"/>
      <c r="U2" s="619"/>
      <c r="V2" s="1738" t="s">
        <v>722</v>
      </c>
      <c r="W2" s="1738" t="s">
        <v>723</v>
      </c>
      <c r="X2" s="1735" t="s">
        <v>724</v>
      </c>
      <c r="Y2" s="1735"/>
      <c r="Z2" s="1738" t="s">
        <v>725</v>
      </c>
      <c r="AA2" s="1738" t="s">
        <v>726</v>
      </c>
      <c r="AB2" s="1735" t="s">
        <v>727</v>
      </c>
      <c r="AC2" s="1735"/>
      <c r="AD2" s="1735" t="s">
        <v>728</v>
      </c>
      <c r="AE2" s="1735"/>
      <c r="AF2" s="1738" t="s">
        <v>729</v>
      </c>
      <c r="AG2" s="1738" t="s">
        <v>730</v>
      </c>
      <c r="AH2" s="1735" t="s">
        <v>731</v>
      </c>
      <c r="AI2" s="1735"/>
      <c r="AJ2" s="1739" t="s">
        <v>752</v>
      </c>
      <c r="AK2" s="1740" t="s">
        <v>733</v>
      </c>
    </row>
    <row r="3" spans="2:37" ht="27" customHeight="1">
      <c r="B3" s="707" t="s">
        <v>753</v>
      </c>
      <c r="C3" s="1302"/>
      <c r="D3" s="1742"/>
      <c r="E3" s="1743"/>
      <c r="F3" s="1744" t="s">
        <v>737</v>
      </c>
      <c r="G3" s="1745" t="s">
        <v>738</v>
      </c>
      <c r="H3" s="1745" t="s">
        <v>737</v>
      </c>
      <c r="I3" s="1745" t="s">
        <v>738</v>
      </c>
      <c r="J3" s="1745" t="s">
        <v>739</v>
      </c>
      <c r="K3" s="1745" t="s">
        <v>740</v>
      </c>
      <c r="L3" s="1745" t="s">
        <v>737</v>
      </c>
      <c r="M3" s="1745" t="s">
        <v>738</v>
      </c>
      <c r="N3" s="1746"/>
      <c r="O3" s="1745" t="s">
        <v>737</v>
      </c>
      <c r="P3" s="1745" t="s">
        <v>738</v>
      </c>
      <c r="Q3" s="1745" t="s">
        <v>737</v>
      </c>
      <c r="R3" s="1745" t="s">
        <v>738</v>
      </c>
      <c r="S3" s="1745" t="s">
        <v>739</v>
      </c>
      <c r="T3" s="1745" t="s">
        <v>740</v>
      </c>
      <c r="U3" s="619"/>
      <c r="V3" s="1746"/>
      <c r="W3" s="1746"/>
      <c r="X3" s="1745" t="s">
        <v>737</v>
      </c>
      <c r="Y3" s="1745" t="s">
        <v>738</v>
      </c>
      <c r="Z3" s="1746"/>
      <c r="AA3" s="1746"/>
      <c r="AB3" s="1745" t="s">
        <v>737</v>
      </c>
      <c r="AC3" s="1745" t="s">
        <v>738</v>
      </c>
      <c r="AD3" s="1745" t="s">
        <v>737</v>
      </c>
      <c r="AE3" s="1745" t="s">
        <v>738</v>
      </c>
      <c r="AF3" s="1746"/>
      <c r="AG3" s="1746"/>
      <c r="AH3" s="1745" t="s">
        <v>737</v>
      </c>
      <c r="AI3" s="1745" t="s">
        <v>738</v>
      </c>
      <c r="AJ3" s="1747"/>
      <c r="AK3" s="1748"/>
    </row>
    <row r="4" spans="2:37" ht="21" customHeight="1">
      <c r="B4" s="1749"/>
      <c r="C4" s="1750"/>
      <c r="D4" s="1751" t="s">
        <v>754</v>
      </c>
      <c r="E4" s="1752">
        <f>SUM(F4:T4,V4:AK4)</f>
        <v>5802</v>
      </c>
      <c r="F4" s="1753">
        <v>45</v>
      </c>
      <c r="G4" s="1754">
        <v>246</v>
      </c>
      <c r="H4" s="1755">
        <v>10</v>
      </c>
      <c r="I4" s="1754">
        <v>87</v>
      </c>
      <c r="J4" s="1755">
        <v>0</v>
      </c>
      <c r="K4" s="1754">
        <v>20</v>
      </c>
      <c r="L4" s="1755">
        <v>15</v>
      </c>
      <c r="M4" s="1754">
        <v>251</v>
      </c>
      <c r="N4" s="1755">
        <v>663</v>
      </c>
      <c r="O4" s="1754">
        <v>301</v>
      </c>
      <c r="P4" s="1755">
        <v>641</v>
      </c>
      <c r="Q4" s="1754">
        <v>277</v>
      </c>
      <c r="R4" s="1754">
        <v>307</v>
      </c>
      <c r="S4" s="1754">
        <v>460</v>
      </c>
      <c r="T4" s="1754">
        <v>61</v>
      </c>
      <c r="U4" s="1673"/>
      <c r="V4" s="1754">
        <v>440</v>
      </c>
      <c r="W4" s="1754">
        <v>38</v>
      </c>
      <c r="X4" s="1754">
        <v>6</v>
      </c>
      <c r="Y4" s="1754">
        <v>10</v>
      </c>
      <c r="Z4" s="1754">
        <v>0</v>
      </c>
      <c r="AA4" s="1754">
        <v>67</v>
      </c>
      <c r="AB4" s="1754">
        <v>266</v>
      </c>
      <c r="AC4" s="1754">
        <v>0</v>
      </c>
      <c r="AD4" s="1754">
        <v>0</v>
      </c>
      <c r="AE4" s="1754">
        <v>1</v>
      </c>
      <c r="AF4" s="1754">
        <v>64</v>
      </c>
      <c r="AG4" s="1754">
        <v>605</v>
      </c>
      <c r="AH4" s="1754">
        <v>825</v>
      </c>
      <c r="AI4" s="1754">
        <v>90</v>
      </c>
      <c r="AJ4" s="1754">
        <v>0</v>
      </c>
      <c r="AK4" s="1756">
        <v>6</v>
      </c>
    </row>
    <row r="5" spans="2:37" ht="21" customHeight="1">
      <c r="B5" s="363" t="s">
        <v>755</v>
      </c>
      <c r="C5" s="1757"/>
      <c r="D5" s="1758" t="s">
        <v>756</v>
      </c>
      <c r="E5" s="1759">
        <f>SUM(F5:T5,V5:AK5)</f>
        <v>760</v>
      </c>
      <c r="F5" s="1760">
        <v>1</v>
      </c>
      <c r="G5" s="1761">
        <v>127</v>
      </c>
      <c r="H5" s="1760">
        <v>1</v>
      </c>
      <c r="I5" s="1761">
        <v>2</v>
      </c>
      <c r="J5" s="1760">
        <v>0</v>
      </c>
      <c r="K5" s="1761">
        <v>4</v>
      </c>
      <c r="L5" s="1760">
        <v>6</v>
      </c>
      <c r="M5" s="1761">
        <v>163</v>
      </c>
      <c r="N5" s="1760">
        <v>99</v>
      </c>
      <c r="O5" s="1761">
        <v>26</v>
      </c>
      <c r="P5" s="1760">
        <v>19</v>
      </c>
      <c r="Q5" s="1761">
        <v>4</v>
      </c>
      <c r="R5" s="1761">
        <v>0</v>
      </c>
      <c r="S5" s="1761">
        <v>30</v>
      </c>
      <c r="T5" s="1761">
        <v>0</v>
      </c>
      <c r="U5" s="1673"/>
      <c r="V5" s="1761">
        <v>10</v>
      </c>
      <c r="W5" s="1761">
        <v>19</v>
      </c>
      <c r="X5" s="1761">
        <v>1</v>
      </c>
      <c r="Y5" s="1761">
        <v>3</v>
      </c>
      <c r="Z5" s="1761">
        <v>0</v>
      </c>
      <c r="AA5" s="1761">
        <v>17</v>
      </c>
      <c r="AB5" s="1761">
        <v>8</v>
      </c>
      <c r="AC5" s="1761">
        <v>0</v>
      </c>
      <c r="AD5" s="1761">
        <v>1</v>
      </c>
      <c r="AE5" s="1761">
        <v>0</v>
      </c>
      <c r="AF5" s="1761">
        <v>8</v>
      </c>
      <c r="AG5" s="1761">
        <v>88</v>
      </c>
      <c r="AH5" s="1761">
        <v>102</v>
      </c>
      <c r="AI5" s="1761">
        <v>21</v>
      </c>
      <c r="AJ5" s="1761">
        <v>0</v>
      </c>
      <c r="AK5" s="1762">
        <v>0</v>
      </c>
    </row>
    <row r="6" spans="2:37" ht="21" customHeight="1">
      <c r="B6" s="1763"/>
      <c r="C6" s="1764" t="s">
        <v>757</v>
      </c>
      <c r="D6" s="1765" t="s">
        <v>46</v>
      </c>
      <c r="E6" s="1766">
        <f t="shared" ref="E6:AK6" si="0">SUM(E4:E5)</f>
        <v>6562</v>
      </c>
      <c r="F6" s="1767">
        <f t="shared" si="0"/>
        <v>46</v>
      </c>
      <c r="G6" s="1768">
        <f t="shared" si="0"/>
        <v>373</v>
      </c>
      <c r="H6" s="1768">
        <f t="shared" si="0"/>
        <v>11</v>
      </c>
      <c r="I6" s="1768">
        <f t="shared" si="0"/>
        <v>89</v>
      </c>
      <c r="J6" s="1768">
        <f>SUM(J4:J5)</f>
        <v>0</v>
      </c>
      <c r="K6" s="1768">
        <f>SUM(K4:K5)</f>
        <v>24</v>
      </c>
      <c r="L6" s="1768">
        <f t="shared" si="0"/>
        <v>21</v>
      </c>
      <c r="M6" s="1768">
        <f t="shared" si="0"/>
        <v>414</v>
      </c>
      <c r="N6" s="1768">
        <f t="shared" si="0"/>
        <v>762</v>
      </c>
      <c r="O6" s="1768">
        <f t="shared" si="0"/>
        <v>327</v>
      </c>
      <c r="P6" s="1768">
        <f t="shared" si="0"/>
        <v>660</v>
      </c>
      <c r="Q6" s="1768">
        <f t="shared" si="0"/>
        <v>281</v>
      </c>
      <c r="R6" s="1768">
        <f t="shared" si="0"/>
        <v>307</v>
      </c>
      <c r="S6" s="1768">
        <f t="shared" si="0"/>
        <v>490</v>
      </c>
      <c r="T6" s="1768">
        <f t="shared" si="0"/>
        <v>61</v>
      </c>
      <c r="V6" s="1768">
        <f t="shared" si="0"/>
        <v>450</v>
      </c>
      <c r="W6" s="1768">
        <f t="shared" si="0"/>
        <v>57</v>
      </c>
      <c r="X6" s="1768">
        <f t="shared" si="0"/>
        <v>7</v>
      </c>
      <c r="Y6" s="1768">
        <f t="shared" si="0"/>
        <v>13</v>
      </c>
      <c r="Z6" s="1768">
        <f t="shared" si="0"/>
        <v>0</v>
      </c>
      <c r="AA6" s="1768">
        <f t="shared" si="0"/>
        <v>84</v>
      </c>
      <c r="AB6" s="1768">
        <f t="shared" si="0"/>
        <v>274</v>
      </c>
      <c r="AC6" s="1768">
        <f t="shared" si="0"/>
        <v>0</v>
      </c>
      <c r="AD6" s="1768">
        <f t="shared" si="0"/>
        <v>1</v>
      </c>
      <c r="AE6" s="1768">
        <f t="shared" si="0"/>
        <v>1</v>
      </c>
      <c r="AF6" s="1768">
        <f t="shared" si="0"/>
        <v>72</v>
      </c>
      <c r="AG6" s="1768">
        <f t="shared" si="0"/>
        <v>693</v>
      </c>
      <c r="AH6" s="1768">
        <f t="shared" si="0"/>
        <v>927</v>
      </c>
      <c r="AI6" s="1768">
        <f t="shared" si="0"/>
        <v>111</v>
      </c>
      <c r="AJ6" s="1768">
        <f t="shared" si="0"/>
        <v>0</v>
      </c>
      <c r="AK6" s="1769">
        <f t="shared" si="0"/>
        <v>6</v>
      </c>
    </row>
    <row r="7" spans="2:37" ht="21" customHeight="1">
      <c r="B7" s="1749"/>
      <c r="C7" s="1750"/>
      <c r="D7" s="1751" t="s">
        <v>754</v>
      </c>
      <c r="E7" s="1752">
        <f>SUM(F7:T7,V7:AK7)</f>
        <v>4115</v>
      </c>
      <c r="F7" s="1755">
        <v>37</v>
      </c>
      <c r="G7" s="1754">
        <v>183</v>
      </c>
      <c r="H7" s="1754">
        <v>3</v>
      </c>
      <c r="I7" s="1754">
        <v>81</v>
      </c>
      <c r="J7" s="1754">
        <v>0</v>
      </c>
      <c r="K7" s="1754">
        <v>12</v>
      </c>
      <c r="L7" s="1754">
        <v>11</v>
      </c>
      <c r="M7" s="1754">
        <v>140</v>
      </c>
      <c r="N7" s="1754">
        <v>457</v>
      </c>
      <c r="O7" s="1754">
        <v>271</v>
      </c>
      <c r="P7" s="1754">
        <v>305</v>
      </c>
      <c r="Q7" s="1754">
        <v>258</v>
      </c>
      <c r="R7" s="1754">
        <v>287</v>
      </c>
      <c r="S7" s="1754">
        <v>429</v>
      </c>
      <c r="T7" s="1754">
        <v>59</v>
      </c>
      <c r="U7" s="1673"/>
      <c r="V7" s="1754">
        <v>393</v>
      </c>
      <c r="W7" s="1754">
        <v>36</v>
      </c>
      <c r="X7" s="1754">
        <v>2</v>
      </c>
      <c r="Y7" s="1754">
        <v>10</v>
      </c>
      <c r="Z7" s="1754">
        <v>0</v>
      </c>
      <c r="AA7" s="1754">
        <v>41</v>
      </c>
      <c r="AB7" s="1754">
        <v>157</v>
      </c>
      <c r="AC7" s="1754">
        <v>0</v>
      </c>
      <c r="AD7" s="1754">
        <v>0</v>
      </c>
      <c r="AE7" s="1754">
        <v>0</v>
      </c>
      <c r="AF7" s="1754">
        <v>17</v>
      </c>
      <c r="AG7" s="1754">
        <v>417</v>
      </c>
      <c r="AH7" s="1754">
        <v>478</v>
      </c>
      <c r="AI7" s="1754">
        <v>25</v>
      </c>
      <c r="AJ7" s="1754">
        <v>0</v>
      </c>
      <c r="AK7" s="1756">
        <v>6</v>
      </c>
    </row>
    <row r="8" spans="2:37" ht="21" customHeight="1">
      <c r="B8" s="363" t="s">
        <v>758</v>
      </c>
      <c r="C8" s="1757"/>
      <c r="D8" s="1758" t="s">
        <v>756</v>
      </c>
      <c r="E8" s="1759">
        <f>SUM(F8:T8,V8:AK8)</f>
        <v>337</v>
      </c>
      <c r="F8" s="1770">
        <v>1</v>
      </c>
      <c r="G8" s="1771">
        <v>53</v>
      </c>
      <c r="H8" s="1771">
        <v>0</v>
      </c>
      <c r="I8" s="1771">
        <v>1</v>
      </c>
      <c r="J8" s="1771">
        <v>0</v>
      </c>
      <c r="K8" s="1771">
        <v>4</v>
      </c>
      <c r="L8" s="1771">
        <v>5</v>
      </c>
      <c r="M8" s="1771">
        <v>75</v>
      </c>
      <c r="N8" s="1771">
        <v>29</v>
      </c>
      <c r="O8" s="1771">
        <v>17</v>
      </c>
      <c r="P8" s="1771">
        <v>0</v>
      </c>
      <c r="Q8" s="1771">
        <v>0</v>
      </c>
      <c r="R8" s="1771">
        <v>0</v>
      </c>
      <c r="S8" s="1771">
        <v>28</v>
      </c>
      <c r="T8" s="1771">
        <v>0</v>
      </c>
      <c r="U8" s="1673"/>
      <c r="V8" s="1771">
        <v>8</v>
      </c>
      <c r="W8" s="1771">
        <v>15</v>
      </c>
      <c r="X8" s="1771">
        <v>1</v>
      </c>
      <c r="Y8" s="1771">
        <v>3</v>
      </c>
      <c r="Z8" s="1771">
        <v>0</v>
      </c>
      <c r="AA8" s="1771">
        <v>8</v>
      </c>
      <c r="AB8" s="1771">
        <v>8</v>
      </c>
      <c r="AC8" s="1771">
        <v>0</v>
      </c>
      <c r="AD8" s="1771">
        <v>1</v>
      </c>
      <c r="AE8" s="1771">
        <v>0</v>
      </c>
      <c r="AF8" s="1771">
        <v>3</v>
      </c>
      <c r="AG8" s="1771">
        <v>28</v>
      </c>
      <c r="AH8" s="1771">
        <v>44</v>
      </c>
      <c r="AI8" s="1771">
        <v>5</v>
      </c>
      <c r="AJ8" s="1771">
        <v>0</v>
      </c>
      <c r="AK8" s="1772">
        <v>0</v>
      </c>
    </row>
    <row r="9" spans="2:37" ht="21" customHeight="1">
      <c r="B9" s="1773"/>
      <c r="C9" s="1774" t="s">
        <v>759</v>
      </c>
      <c r="D9" s="1775" t="s">
        <v>46</v>
      </c>
      <c r="E9" s="1776">
        <f t="shared" ref="E9:AK9" si="1">SUM(E7:E8)</f>
        <v>4452</v>
      </c>
      <c r="F9" s="1777">
        <f t="shared" si="1"/>
        <v>38</v>
      </c>
      <c r="G9" s="1778">
        <f t="shared" si="1"/>
        <v>236</v>
      </c>
      <c r="H9" s="1778">
        <f t="shared" si="1"/>
        <v>3</v>
      </c>
      <c r="I9" s="1778">
        <f t="shared" si="1"/>
        <v>82</v>
      </c>
      <c r="J9" s="1778">
        <f t="shared" si="1"/>
        <v>0</v>
      </c>
      <c r="K9" s="1778">
        <f t="shared" si="1"/>
        <v>16</v>
      </c>
      <c r="L9" s="1778">
        <f t="shared" si="1"/>
        <v>16</v>
      </c>
      <c r="M9" s="1778">
        <f t="shared" si="1"/>
        <v>215</v>
      </c>
      <c r="N9" s="1778">
        <f t="shared" si="1"/>
        <v>486</v>
      </c>
      <c r="O9" s="1778">
        <f t="shared" si="1"/>
        <v>288</v>
      </c>
      <c r="P9" s="1778">
        <f t="shared" si="1"/>
        <v>305</v>
      </c>
      <c r="Q9" s="1778">
        <f t="shared" si="1"/>
        <v>258</v>
      </c>
      <c r="R9" s="1778">
        <f t="shared" si="1"/>
        <v>287</v>
      </c>
      <c r="S9" s="1778">
        <f t="shared" si="1"/>
        <v>457</v>
      </c>
      <c r="T9" s="1778">
        <f t="shared" si="1"/>
        <v>59</v>
      </c>
      <c r="V9" s="1778">
        <f t="shared" si="1"/>
        <v>401</v>
      </c>
      <c r="W9" s="1778">
        <f t="shared" si="1"/>
        <v>51</v>
      </c>
      <c r="X9" s="1778">
        <f t="shared" si="1"/>
        <v>3</v>
      </c>
      <c r="Y9" s="1778">
        <f t="shared" si="1"/>
        <v>13</v>
      </c>
      <c r="Z9" s="1778">
        <f t="shared" si="1"/>
        <v>0</v>
      </c>
      <c r="AA9" s="1778">
        <f t="shared" si="1"/>
        <v>49</v>
      </c>
      <c r="AB9" s="1778">
        <f t="shared" si="1"/>
        <v>165</v>
      </c>
      <c r="AC9" s="1778">
        <f t="shared" si="1"/>
        <v>0</v>
      </c>
      <c r="AD9" s="1778">
        <f t="shared" si="1"/>
        <v>1</v>
      </c>
      <c r="AE9" s="1778">
        <f t="shared" si="1"/>
        <v>0</v>
      </c>
      <c r="AF9" s="1778">
        <f t="shared" si="1"/>
        <v>20</v>
      </c>
      <c r="AG9" s="1778">
        <f t="shared" si="1"/>
        <v>445</v>
      </c>
      <c r="AH9" s="1778">
        <f t="shared" si="1"/>
        <v>522</v>
      </c>
      <c r="AI9" s="1778">
        <f t="shared" si="1"/>
        <v>30</v>
      </c>
      <c r="AJ9" s="1778">
        <f t="shared" si="1"/>
        <v>0</v>
      </c>
      <c r="AK9" s="1779">
        <f t="shared" si="1"/>
        <v>6</v>
      </c>
    </row>
    <row r="10" spans="2:37" ht="21" customHeight="1">
      <c r="B10" s="1780"/>
      <c r="C10" s="1513"/>
      <c r="D10" s="1781" t="s">
        <v>754</v>
      </c>
      <c r="E10" s="1782">
        <f>SUM(F10:T10,V10:AK10)</f>
        <v>3881</v>
      </c>
      <c r="F10" s="1783">
        <v>36</v>
      </c>
      <c r="G10" s="1462">
        <v>170</v>
      </c>
      <c r="H10" s="1462">
        <v>2</v>
      </c>
      <c r="I10" s="1462">
        <v>79</v>
      </c>
      <c r="J10" s="1462">
        <v>0</v>
      </c>
      <c r="K10" s="1462">
        <v>11</v>
      </c>
      <c r="L10" s="1462">
        <v>8</v>
      </c>
      <c r="M10" s="1462">
        <v>125</v>
      </c>
      <c r="N10" s="1462">
        <v>431</v>
      </c>
      <c r="O10" s="1462">
        <v>258</v>
      </c>
      <c r="P10" s="1462">
        <v>277</v>
      </c>
      <c r="Q10" s="1462">
        <v>252</v>
      </c>
      <c r="R10" s="1462">
        <v>280</v>
      </c>
      <c r="S10" s="1462">
        <v>421</v>
      </c>
      <c r="T10" s="1462">
        <v>59</v>
      </c>
      <c r="U10" s="1673"/>
      <c r="V10" s="1761">
        <v>389</v>
      </c>
      <c r="W10" s="1761">
        <v>35</v>
      </c>
      <c r="X10" s="1761">
        <v>2</v>
      </c>
      <c r="Y10" s="1761">
        <v>9</v>
      </c>
      <c r="Z10" s="1761">
        <v>0</v>
      </c>
      <c r="AA10" s="1761">
        <v>37</v>
      </c>
      <c r="AB10" s="1761">
        <v>130</v>
      </c>
      <c r="AC10" s="1761">
        <v>0</v>
      </c>
      <c r="AD10" s="1761">
        <v>0</v>
      </c>
      <c r="AE10" s="1761">
        <v>0</v>
      </c>
      <c r="AF10" s="1761">
        <v>15</v>
      </c>
      <c r="AG10" s="1761">
        <v>383</v>
      </c>
      <c r="AH10" s="1761">
        <v>443</v>
      </c>
      <c r="AI10" s="1761">
        <v>23</v>
      </c>
      <c r="AJ10" s="1761">
        <v>0</v>
      </c>
      <c r="AK10" s="1762">
        <v>6</v>
      </c>
    </row>
    <row r="11" spans="2:37" ht="21" customHeight="1">
      <c r="B11" s="363" t="s">
        <v>760</v>
      </c>
      <c r="C11" s="1757"/>
      <c r="D11" s="1758" t="s">
        <v>756</v>
      </c>
      <c r="E11" s="1759">
        <f>SUM(F11:T11,V11:AK11)</f>
        <v>296</v>
      </c>
      <c r="F11" s="1770">
        <v>1</v>
      </c>
      <c r="G11" s="1771">
        <v>44</v>
      </c>
      <c r="H11" s="1771">
        <v>0</v>
      </c>
      <c r="I11" s="1771">
        <v>1</v>
      </c>
      <c r="J11" s="1771">
        <v>0</v>
      </c>
      <c r="K11" s="1771">
        <v>3</v>
      </c>
      <c r="L11" s="1771">
        <v>5</v>
      </c>
      <c r="M11" s="1771">
        <v>73</v>
      </c>
      <c r="N11" s="1771">
        <v>23</v>
      </c>
      <c r="O11" s="1771">
        <v>17</v>
      </c>
      <c r="P11" s="1771">
        <v>0</v>
      </c>
      <c r="Q11" s="1771">
        <v>0</v>
      </c>
      <c r="R11" s="1771">
        <v>0</v>
      </c>
      <c r="S11" s="1771">
        <v>27</v>
      </c>
      <c r="T11" s="1771">
        <v>0</v>
      </c>
      <c r="U11" s="1673"/>
      <c r="V11" s="1771">
        <v>6</v>
      </c>
      <c r="W11" s="1771">
        <v>14</v>
      </c>
      <c r="X11" s="1771">
        <v>1</v>
      </c>
      <c r="Y11" s="1771">
        <v>3</v>
      </c>
      <c r="Z11" s="1771">
        <v>0</v>
      </c>
      <c r="AA11" s="1771">
        <v>8</v>
      </c>
      <c r="AB11" s="1771">
        <v>4</v>
      </c>
      <c r="AC11" s="1771">
        <v>0</v>
      </c>
      <c r="AD11" s="1771">
        <v>0</v>
      </c>
      <c r="AE11" s="1771">
        <v>0</v>
      </c>
      <c r="AF11" s="1771">
        <v>0</v>
      </c>
      <c r="AG11" s="1771">
        <v>22</v>
      </c>
      <c r="AH11" s="1771">
        <v>39</v>
      </c>
      <c r="AI11" s="1771">
        <v>5</v>
      </c>
      <c r="AJ11" s="1771">
        <v>0</v>
      </c>
      <c r="AK11" s="1772">
        <v>0</v>
      </c>
    </row>
    <row r="12" spans="2:37" ht="21" customHeight="1">
      <c r="B12" s="1773"/>
      <c r="C12" s="1774" t="s">
        <v>761</v>
      </c>
      <c r="D12" s="1775" t="s">
        <v>46</v>
      </c>
      <c r="E12" s="1776">
        <f t="shared" ref="E12:K12" si="2">SUM(E10:E11)</f>
        <v>4177</v>
      </c>
      <c r="F12" s="1777">
        <f t="shared" si="2"/>
        <v>37</v>
      </c>
      <c r="G12" s="1778">
        <f t="shared" si="2"/>
        <v>214</v>
      </c>
      <c r="H12" s="1778">
        <f t="shared" si="2"/>
        <v>2</v>
      </c>
      <c r="I12" s="1778">
        <f t="shared" si="2"/>
        <v>80</v>
      </c>
      <c r="J12" s="1778">
        <f t="shared" si="2"/>
        <v>0</v>
      </c>
      <c r="K12" s="1778">
        <f t="shared" si="2"/>
        <v>14</v>
      </c>
      <c r="L12" s="1778">
        <f t="shared" ref="L12:AK12" si="3">SUM(L10:L11)</f>
        <v>13</v>
      </c>
      <c r="M12" s="1778">
        <f t="shared" si="3"/>
        <v>198</v>
      </c>
      <c r="N12" s="1778">
        <f t="shared" si="3"/>
        <v>454</v>
      </c>
      <c r="O12" s="1778">
        <f t="shared" si="3"/>
        <v>275</v>
      </c>
      <c r="P12" s="1778">
        <f t="shared" si="3"/>
        <v>277</v>
      </c>
      <c r="Q12" s="1778">
        <f t="shared" si="3"/>
        <v>252</v>
      </c>
      <c r="R12" s="1778">
        <f t="shared" si="3"/>
        <v>280</v>
      </c>
      <c r="S12" s="1778">
        <f t="shared" si="3"/>
        <v>448</v>
      </c>
      <c r="T12" s="1778">
        <f t="shared" si="3"/>
        <v>59</v>
      </c>
      <c r="V12" s="1778">
        <f t="shared" si="3"/>
        <v>395</v>
      </c>
      <c r="W12" s="1778">
        <f t="shared" si="3"/>
        <v>49</v>
      </c>
      <c r="X12" s="1778">
        <f t="shared" si="3"/>
        <v>3</v>
      </c>
      <c r="Y12" s="1778">
        <f t="shared" si="3"/>
        <v>12</v>
      </c>
      <c r="Z12" s="1778">
        <f t="shared" si="3"/>
        <v>0</v>
      </c>
      <c r="AA12" s="1778">
        <f t="shared" si="3"/>
        <v>45</v>
      </c>
      <c r="AB12" s="1778">
        <f t="shared" si="3"/>
        <v>134</v>
      </c>
      <c r="AC12" s="1778">
        <f t="shared" si="3"/>
        <v>0</v>
      </c>
      <c r="AD12" s="1778">
        <f t="shared" si="3"/>
        <v>0</v>
      </c>
      <c r="AE12" s="1778">
        <f t="shared" si="3"/>
        <v>0</v>
      </c>
      <c r="AF12" s="1778">
        <f t="shared" si="3"/>
        <v>15</v>
      </c>
      <c r="AG12" s="1778">
        <f t="shared" si="3"/>
        <v>405</v>
      </c>
      <c r="AH12" s="1778">
        <f t="shared" si="3"/>
        <v>482</v>
      </c>
      <c r="AI12" s="1778">
        <f t="shared" si="3"/>
        <v>28</v>
      </c>
      <c r="AJ12" s="1778">
        <f t="shared" si="3"/>
        <v>0</v>
      </c>
      <c r="AK12" s="1779">
        <f t="shared" si="3"/>
        <v>6</v>
      </c>
    </row>
    <row r="13" spans="2:37" ht="15.75" customHeight="1">
      <c r="B13" s="1784" t="s">
        <v>762</v>
      </c>
      <c r="C13" s="1785"/>
      <c r="D13" s="1786"/>
      <c r="E13" s="1784"/>
      <c r="F13" s="1784"/>
      <c r="G13" s="1784"/>
      <c r="H13" s="1784"/>
      <c r="I13" s="1784"/>
      <c r="J13" s="1784"/>
      <c r="K13" s="1784"/>
      <c r="L13" s="1784"/>
      <c r="M13" s="1784"/>
      <c r="N13" s="1784"/>
      <c r="O13" s="1784"/>
      <c r="P13" s="1784"/>
      <c r="Q13" s="1784"/>
      <c r="R13" s="1784"/>
      <c r="S13" s="1784"/>
      <c r="T13" s="1784"/>
      <c r="V13" s="1784"/>
      <c r="W13" s="1784"/>
      <c r="X13" s="1784"/>
      <c r="Y13" s="1784"/>
      <c r="Z13" s="1784"/>
      <c r="AA13" s="1784"/>
      <c r="AB13" s="1784"/>
      <c r="AC13" s="1784"/>
      <c r="AD13" s="1784"/>
      <c r="AE13" s="1784"/>
      <c r="AF13" s="1784"/>
      <c r="AG13" s="1784"/>
      <c r="AH13" s="1784"/>
      <c r="AI13" s="1784"/>
      <c r="AJ13" s="1784"/>
      <c r="AK13" s="1784"/>
    </row>
    <row r="14" spans="2:37" ht="15.75" customHeight="1">
      <c r="B14" s="1784" t="s">
        <v>763</v>
      </c>
      <c r="C14" s="1785"/>
      <c r="D14" s="1786"/>
      <c r="E14" s="1784"/>
      <c r="F14" s="1784"/>
      <c r="G14" s="1784"/>
      <c r="H14" s="1784"/>
      <c r="I14" s="1784"/>
      <c r="J14" s="1784"/>
      <c r="K14" s="1784"/>
      <c r="L14" s="1784"/>
      <c r="M14" s="1784"/>
      <c r="N14" s="1784"/>
      <c r="O14" s="1784"/>
      <c r="P14" s="1784"/>
      <c r="Q14" s="1784"/>
      <c r="R14" s="1784"/>
      <c r="S14" s="1784"/>
      <c r="T14" s="1784"/>
      <c r="V14" s="1784"/>
      <c r="W14" s="1784"/>
      <c r="X14" s="1784"/>
      <c r="Y14" s="1784"/>
      <c r="Z14" s="1784"/>
      <c r="AA14" s="1784"/>
      <c r="AB14" s="1784"/>
      <c r="AC14" s="1784"/>
      <c r="AD14" s="1784"/>
      <c r="AE14" s="1784"/>
      <c r="AF14" s="1784"/>
      <c r="AG14" s="1784"/>
      <c r="AH14" s="1784"/>
      <c r="AI14" s="1784"/>
      <c r="AJ14" s="1784"/>
      <c r="AK14" s="1784"/>
    </row>
    <row r="15" spans="2:37" ht="15.75" customHeight="1">
      <c r="B15" s="1784" t="s">
        <v>764</v>
      </c>
      <c r="C15" s="1785"/>
      <c r="D15" s="1786"/>
      <c r="E15" s="1784"/>
      <c r="F15" s="1784"/>
      <c r="G15" s="1784"/>
      <c r="H15" s="1784"/>
      <c r="I15" s="1784"/>
      <c r="J15" s="1784"/>
      <c r="K15" s="1784"/>
      <c r="L15" s="1784"/>
      <c r="M15" s="1784"/>
      <c r="N15" s="1784"/>
      <c r="O15" s="1784"/>
      <c r="P15" s="1784"/>
      <c r="Q15" s="1784"/>
      <c r="R15" s="1784"/>
      <c r="S15" s="1784"/>
      <c r="T15" s="1784"/>
      <c r="V15" s="1784"/>
      <c r="W15" s="1784"/>
      <c r="X15" s="1784"/>
      <c r="Y15" s="1784"/>
      <c r="Z15" s="1784"/>
      <c r="AA15" s="1784"/>
      <c r="AB15" s="1784"/>
      <c r="AC15" s="1784"/>
      <c r="AD15" s="1784"/>
      <c r="AE15" s="1784"/>
      <c r="AF15" s="1784"/>
      <c r="AG15" s="1784"/>
      <c r="AH15" s="1784"/>
      <c r="AI15" s="1784"/>
      <c r="AJ15" s="1784"/>
      <c r="AK15" s="1784"/>
    </row>
    <row r="16" spans="2:37" ht="39.75" customHeight="1"/>
    <row r="17" spans="2:39" ht="24" customHeight="1">
      <c r="B17" s="692" t="s">
        <v>765</v>
      </c>
      <c r="C17" s="692"/>
      <c r="D17" s="692"/>
      <c r="E17" s="692"/>
      <c r="F17" s="692"/>
      <c r="G17" s="692"/>
      <c r="H17" s="692"/>
      <c r="I17" s="692"/>
      <c r="J17" s="692"/>
      <c r="K17" s="692"/>
      <c r="L17" s="692"/>
      <c r="M17" s="692"/>
      <c r="N17" s="338" t="s">
        <v>714</v>
      </c>
      <c r="O17" s="338"/>
      <c r="P17" s="338"/>
      <c r="Q17" s="338"/>
      <c r="R17" s="338"/>
      <c r="S17" s="338"/>
      <c r="T17" s="338"/>
      <c r="AK17" s="1784"/>
    </row>
    <row r="18" spans="2:39" s="1741" customFormat="1" ht="27" customHeight="1">
      <c r="B18" s="1787"/>
      <c r="C18" s="1788"/>
      <c r="D18" s="1789" t="s">
        <v>715</v>
      </c>
      <c r="E18" s="1733" t="s">
        <v>133</v>
      </c>
      <c r="F18" s="1790" t="s">
        <v>716</v>
      </c>
      <c r="G18" s="1735"/>
      <c r="H18" s="1736" t="s">
        <v>717</v>
      </c>
      <c r="I18" s="1737"/>
      <c r="J18" s="1737"/>
      <c r="K18" s="1734"/>
      <c r="L18" s="1735" t="s">
        <v>718</v>
      </c>
      <c r="M18" s="1735"/>
      <c r="N18" s="1738" t="s">
        <v>719</v>
      </c>
      <c r="O18" s="1735" t="s">
        <v>720</v>
      </c>
      <c r="P18" s="1735"/>
      <c r="Q18" s="1735" t="s">
        <v>721</v>
      </c>
      <c r="R18" s="1735"/>
      <c r="S18" s="1735"/>
      <c r="T18" s="1735"/>
      <c r="U18" s="619"/>
      <c r="V18" s="1738" t="s">
        <v>722</v>
      </c>
      <c r="W18" s="1738" t="s">
        <v>723</v>
      </c>
      <c r="X18" s="1735" t="s">
        <v>724</v>
      </c>
      <c r="Y18" s="1735"/>
      <c r="Z18" s="1738" t="s">
        <v>725</v>
      </c>
      <c r="AA18" s="1738" t="s">
        <v>726</v>
      </c>
      <c r="AB18" s="1735" t="s">
        <v>727</v>
      </c>
      <c r="AC18" s="1735"/>
      <c r="AD18" s="1735" t="s">
        <v>728</v>
      </c>
      <c r="AE18" s="1735"/>
      <c r="AF18" s="1738" t="s">
        <v>729</v>
      </c>
      <c r="AG18" s="1738" t="s">
        <v>730</v>
      </c>
      <c r="AH18" s="1735" t="s">
        <v>731</v>
      </c>
      <c r="AI18" s="1735"/>
      <c r="AJ18" s="1739" t="s">
        <v>752</v>
      </c>
      <c r="AK18" s="1739" t="s">
        <v>766</v>
      </c>
      <c r="AL18" s="1740" t="s">
        <v>733</v>
      </c>
    </row>
    <row r="19" spans="2:39" ht="27" customHeight="1">
      <c r="B19" s="1791" t="s">
        <v>753</v>
      </c>
      <c r="C19" s="1792"/>
      <c r="D19" s="1742"/>
      <c r="E19" s="1743"/>
      <c r="F19" s="1793" t="s">
        <v>737</v>
      </c>
      <c r="G19" s="1745" t="s">
        <v>738</v>
      </c>
      <c r="H19" s="1745" t="s">
        <v>737</v>
      </c>
      <c r="I19" s="1745" t="s">
        <v>738</v>
      </c>
      <c r="J19" s="1745" t="s">
        <v>767</v>
      </c>
      <c r="K19" s="1745" t="s">
        <v>740</v>
      </c>
      <c r="L19" s="1745" t="s">
        <v>737</v>
      </c>
      <c r="M19" s="1745" t="s">
        <v>738</v>
      </c>
      <c r="N19" s="1746"/>
      <c r="O19" s="1745" t="s">
        <v>737</v>
      </c>
      <c r="P19" s="1745" t="s">
        <v>738</v>
      </c>
      <c r="Q19" s="1745" t="s">
        <v>737</v>
      </c>
      <c r="R19" s="1745" t="s">
        <v>738</v>
      </c>
      <c r="S19" s="1745" t="s">
        <v>739</v>
      </c>
      <c r="T19" s="1745" t="s">
        <v>740</v>
      </c>
      <c r="U19" s="619"/>
      <c r="V19" s="1746"/>
      <c r="W19" s="1746"/>
      <c r="X19" s="1745" t="s">
        <v>737</v>
      </c>
      <c r="Y19" s="1745" t="s">
        <v>738</v>
      </c>
      <c r="Z19" s="1746"/>
      <c r="AA19" s="1746"/>
      <c r="AB19" s="1745" t="s">
        <v>737</v>
      </c>
      <c r="AC19" s="1745" t="s">
        <v>738</v>
      </c>
      <c r="AD19" s="1745" t="s">
        <v>737</v>
      </c>
      <c r="AE19" s="1745" t="s">
        <v>738</v>
      </c>
      <c r="AF19" s="1746"/>
      <c r="AG19" s="1746"/>
      <c r="AH19" s="1745" t="s">
        <v>737</v>
      </c>
      <c r="AI19" s="1745" t="s">
        <v>738</v>
      </c>
      <c r="AJ19" s="1747"/>
      <c r="AK19" s="1747"/>
      <c r="AL19" s="1748"/>
    </row>
    <row r="20" spans="2:39" ht="21" customHeight="1">
      <c r="B20" s="1794" t="s">
        <v>768</v>
      </c>
      <c r="C20" s="764" t="s">
        <v>769</v>
      </c>
      <c r="D20" s="497"/>
      <c r="E20" s="1795">
        <f>SUM(F20:T20,V20:AL20)</f>
        <v>10118</v>
      </c>
      <c r="F20" s="1796">
        <v>50</v>
      </c>
      <c r="G20" s="1797">
        <v>239</v>
      </c>
      <c r="H20" s="1797">
        <v>11</v>
      </c>
      <c r="I20" s="1797">
        <v>93</v>
      </c>
      <c r="J20" s="1797">
        <v>0</v>
      </c>
      <c r="K20" s="1797">
        <v>19</v>
      </c>
      <c r="L20" s="1797">
        <v>10</v>
      </c>
      <c r="M20" s="1797">
        <v>251</v>
      </c>
      <c r="N20" s="1797">
        <v>708</v>
      </c>
      <c r="O20" s="1797">
        <v>320</v>
      </c>
      <c r="P20" s="1798">
        <v>1856</v>
      </c>
      <c r="Q20" s="1797">
        <v>441</v>
      </c>
      <c r="R20" s="1797">
        <v>342</v>
      </c>
      <c r="S20" s="1797">
        <v>530</v>
      </c>
      <c r="T20" s="1797">
        <v>87</v>
      </c>
      <c r="U20" s="1673"/>
      <c r="V20" s="1799">
        <v>929</v>
      </c>
      <c r="W20" s="1754">
        <v>46</v>
      </c>
      <c r="X20" s="1754">
        <v>11</v>
      </c>
      <c r="Y20" s="1754">
        <v>10</v>
      </c>
      <c r="Z20" s="1754">
        <v>3</v>
      </c>
      <c r="AA20" s="1754">
        <v>37</v>
      </c>
      <c r="AB20" s="1799">
        <v>1238</v>
      </c>
      <c r="AC20" s="1754">
        <v>0</v>
      </c>
      <c r="AD20" s="1754">
        <v>91</v>
      </c>
      <c r="AE20" s="1754">
        <v>2</v>
      </c>
      <c r="AF20" s="1754">
        <v>592</v>
      </c>
      <c r="AG20" s="1754">
        <v>875</v>
      </c>
      <c r="AH20" s="1754">
        <v>1096</v>
      </c>
      <c r="AI20" s="1754">
        <v>198</v>
      </c>
      <c r="AJ20" s="1754">
        <v>2</v>
      </c>
      <c r="AK20" s="1800">
        <v>0</v>
      </c>
      <c r="AL20" s="1756">
        <v>31</v>
      </c>
    </row>
    <row r="21" spans="2:39" ht="21" customHeight="1">
      <c r="B21" s="396"/>
      <c r="C21" s="1801" t="s">
        <v>770</v>
      </c>
      <c r="D21" s="928"/>
      <c r="E21" s="1802">
        <f>SUM(F21:T21,V21:AL21)</f>
        <v>290</v>
      </c>
      <c r="F21" s="1803">
        <v>2</v>
      </c>
      <c r="G21" s="1804">
        <v>0</v>
      </c>
      <c r="H21" s="1804">
        <v>2</v>
      </c>
      <c r="I21" s="1804">
        <v>1</v>
      </c>
      <c r="J21" s="1804">
        <v>0</v>
      </c>
      <c r="K21" s="1804">
        <v>1</v>
      </c>
      <c r="L21" s="1804">
        <v>1</v>
      </c>
      <c r="M21" s="1804">
        <v>19</v>
      </c>
      <c r="N21" s="1804">
        <v>20</v>
      </c>
      <c r="O21" s="1804">
        <v>7</v>
      </c>
      <c r="P21" s="1804">
        <v>8</v>
      </c>
      <c r="Q21" s="1804">
        <v>7</v>
      </c>
      <c r="R21" s="1804">
        <v>5</v>
      </c>
      <c r="S21" s="1804">
        <v>5</v>
      </c>
      <c r="T21" s="1804">
        <v>1</v>
      </c>
      <c r="U21" s="1673"/>
      <c r="V21" s="1804">
        <v>6</v>
      </c>
      <c r="W21" s="1804">
        <v>0</v>
      </c>
      <c r="X21" s="1804">
        <v>1</v>
      </c>
      <c r="Y21" s="1804">
        <v>0</v>
      </c>
      <c r="Z21" s="1804">
        <v>0</v>
      </c>
      <c r="AA21" s="1804">
        <v>0</v>
      </c>
      <c r="AB21" s="1804">
        <v>46</v>
      </c>
      <c r="AC21" s="1804">
        <v>0</v>
      </c>
      <c r="AD21" s="1804">
        <v>3</v>
      </c>
      <c r="AE21" s="1804">
        <v>0</v>
      </c>
      <c r="AF21" s="1804">
        <v>17</v>
      </c>
      <c r="AG21" s="1804">
        <v>14</v>
      </c>
      <c r="AH21" s="1804">
        <v>120</v>
      </c>
      <c r="AI21" s="1804">
        <v>4</v>
      </c>
      <c r="AJ21" s="1804">
        <v>0</v>
      </c>
      <c r="AK21" s="1805">
        <v>0</v>
      </c>
      <c r="AL21" s="1806">
        <v>0</v>
      </c>
    </row>
    <row r="22" spans="2:39" ht="21" customHeight="1">
      <c r="B22" s="1794" t="s">
        <v>771</v>
      </c>
      <c r="C22" s="764" t="s">
        <v>769</v>
      </c>
      <c r="D22" s="497"/>
      <c r="E22" s="1752">
        <f>SUM(F22:T22,V22:AL22)</f>
        <v>2541</v>
      </c>
      <c r="F22" s="1807">
        <f t="array" ref="F22:P22">TRANSPOSE('[2]第02表 (1)'!$U$8:$U$18)</f>
        <v>34</v>
      </c>
      <c r="G22" s="1754">
        <v>33</v>
      </c>
      <c r="H22" s="1754">
        <v>0</v>
      </c>
      <c r="I22" s="1754">
        <v>27</v>
      </c>
      <c r="J22" s="1754">
        <v>0</v>
      </c>
      <c r="K22" s="1754">
        <v>1</v>
      </c>
      <c r="L22" s="1754">
        <v>2</v>
      </c>
      <c r="M22" s="1754">
        <v>8</v>
      </c>
      <c r="N22" s="1754">
        <v>137</v>
      </c>
      <c r="O22" s="1754">
        <v>84</v>
      </c>
      <c r="P22" s="1754">
        <v>319</v>
      </c>
      <c r="Q22" s="1754">
        <v>96</v>
      </c>
      <c r="R22" s="1754">
        <v>49</v>
      </c>
      <c r="S22" s="1754">
        <v>46</v>
      </c>
      <c r="T22" s="1754">
        <v>25</v>
      </c>
      <c r="U22" s="1673"/>
      <c r="V22" s="1754">
        <f t="array" ref="V22:AF22">TRANSPOSE('[2]第02表 (1)'!$U$34:$U$44)</f>
        <v>551</v>
      </c>
      <c r="W22" s="1754">
        <v>19</v>
      </c>
      <c r="X22" s="1754">
        <v>1</v>
      </c>
      <c r="Y22" s="1754">
        <v>4</v>
      </c>
      <c r="Z22" s="1754">
        <v>1</v>
      </c>
      <c r="AA22" s="1754">
        <v>23</v>
      </c>
      <c r="AB22" s="1754">
        <v>439</v>
      </c>
      <c r="AC22" s="1754">
        <v>0</v>
      </c>
      <c r="AD22" s="1754">
        <v>4</v>
      </c>
      <c r="AE22" s="1754">
        <v>2</v>
      </c>
      <c r="AF22" s="1754">
        <v>194</v>
      </c>
      <c r="AG22" s="1754">
        <f t="array" ref="AG22:AJ22">TRANSPOSE('[2]第02表 (1)'!$U$46:$U$49)</f>
        <v>258</v>
      </c>
      <c r="AH22" s="1754">
        <v>151</v>
      </c>
      <c r="AI22" s="1754">
        <v>32</v>
      </c>
      <c r="AJ22" s="1754">
        <v>0</v>
      </c>
      <c r="AK22" s="1808"/>
      <c r="AL22" s="1756">
        <v>1</v>
      </c>
    </row>
    <row r="23" spans="2:39" ht="21" customHeight="1">
      <c r="B23" s="396"/>
      <c r="C23" s="1801" t="s">
        <v>770</v>
      </c>
      <c r="D23" s="928"/>
      <c r="E23" s="1809">
        <f>SUM(F23:T23,V23:AL23)</f>
        <v>91</v>
      </c>
      <c r="F23" s="1810">
        <f t="array" ref="F23:P23">TRANSPOSE('[2]第02表 (1)'!$AD$8:$AD$18)</f>
        <v>5</v>
      </c>
      <c r="G23" s="1811">
        <v>0</v>
      </c>
      <c r="H23" s="1811">
        <v>0</v>
      </c>
      <c r="I23" s="1811">
        <v>1</v>
      </c>
      <c r="J23" s="1811">
        <v>0</v>
      </c>
      <c r="K23" s="1811">
        <v>0</v>
      </c>
      <c r="L23" s="1811">
        <v>0</v>
      </c>
      <c r="M23" s="1811">
        <v>2</v>
      </c>
      <c r="N23" s="1811">
        <v>13</v>
      </c>
      <c r="O23" s="1811">
        <v>2</v>
      </c>
      <c r="P23" s="1811">
        <v>2</v>
      </c>
      <c r="Q23" s="1811">
        <v>4</v>
      </c>
      <c r="R23" s="1811">
        <v>0</v>
      </c>
      <c r="S23" s="1811">
        <v>2</v>
      </c>
      <c r="T23" s="1811">
        <v>1</v>
      </c>
      <c r="U23" s="1673"/>
      <c r="V23" s="1804">
        <f t="array" ref="V23:AF23">TRANSPOSE('[2]第02表 (1)'!$AD$34:$AD$44)</f>
        <v>2</v>
      </c>
      <c r="W23" s="1804">
        <v>0</v>
      </c>
      <c r="X23" s="1804">
        <v>0</v>
      </c>
      <c r="Y23" s="1804">
        <v>0</v>
      </c>
      <c r="Z23" s="1804">
        <v>0</v>
      </c>
      <c r="AA23" s="1804">
        <v>0</v>
      </c>
      <c r="AB23" s="1804">
        <v>28</v>
      </c>
      <c r="AC23" s="1804">
        <v>0</v>
      </c>
      <c r="AD23" s="1804">
        <v>0</v>
      </c>
      <c r="AE23" s="1804">
        <v>0</v>
      </c>
      <c r="AF23" s="1804">
        <v>17</v>
      </c>
      <c r="AG23" s="1804">
        <f t="array" ref="AG23:AJ23">TRANSPOSE('[2]第02表 (1)'!$AD$46:$AD$49)</f>
        <v>3</v>
      </c>
      <c r="AH23" s="1804">
        <v>5</v>
      </c>
      <c r="AI23" s="1804">
        <v>4</v>
      </c>
      <c r="AJ23" s="1804">
        <v>0</v>
      </c>
      <c r="AK23" s="1812"/>
      <c r="AL23" s="1806"/>
    </row>
    <row r="24" spans="2:39" ht="39.75" customHeight="1">
      <c r="C24" s="338"/>
      <c r="D24" s="1813"/>
      <c r="AK24" s="1784"/>
    </row>
    <row r="25" spans="2:39" ht="24" customHeight="1">
      <c r="B25" s="692" t="s">
        <v>772</v>
      </c>
      <c r="C25" s="692"/>
      <c r="D25" s="692"/>
      <c r="E25" s="692"/>
      <c r="F25" s="692"/>
      <c r="G25" s="692"/>
      <c r="H25" s="692"/>
      <c r="I25" s="338" t="s">
        <v>773</v>
      </c>
      <c r="J25" s="338"/>
      <c r="K25" s="338"/>
      <c r="L25" s="338"/>
      <c r="M25" s="338"/>
      <c r="N25" s="338"/>
      <c r="O25" s="338"/>
      <c r="P25" s="338"/>
      <c r="Q25" s="338"/>
      <c r="R25" s="338"/>
      <c r="S25" s="338"/>
      <c r="T25" s="338"/>
      <c r="U25" s="619"/>
      <c r="V25" s="338"/>
      <c r="W25" s="338"/>
      <c r="X25" s="338"/>
      <c r="Y25" s="338"/>
      <c r="Z25" s="338"/>
      <c r="AA25" s="338"/>
      <c r="AB25" s="338"/>
      <c r="AC25" s="338"/>
      <c r="AD25" s="338"/>
      <c r="AE25" s="338"/>
      <c r="AF25" s="338"/>
      <c r="AG25" s="338"/>
      <c r="AH25" s="338"/>
      <c r="AI25" s="338"/>
      <c r="AJ25" s="338"/>
      <c r="AK25" s="338"/>
      <c r="AL25" s="338"/>
      <c r="AM25" s="338"/>
    </row>
    <row r="26" spans="2:39" s="1741" customFormat="1" ht="27" customHeight="1">
      <c r="B26" s="1814"/>
      <c r="C26" s="1815"/>
      <c r="D26" s="1816" t="s">
        <v>715</v>
      </c>
      <c r="E26" s="1817" t="s">
        <v>133</v>
      </c>
      <c r="F26" s="1790" t="s">
        <v>716</v>
      </c>
      <c r="G26" s="1735"/>
      <c r="H26" s="1736" t="s">
        <v>717</v>
      </c>
      <c r="I26" s="1737"/>
      <c r="J26" s="1737"/>
      <c r="K26" s="1734"/>
      <c r="L26" s="1735" t="s">
        <v>718</v>
      </c>
      <c r="M26" s="1735"/>
      <c r="N26" s="1738" t="s">
        <v>719</v>
      </c>
      <c r="O26" s="1735" t="s">
        <v>720</v>
      </c>
      <c r="P26" s="1735"/>
      <c r="Q26" s="1735" t="s">
        <v>721</v>
      </c>
      <c r="R26" s="1735"/>
      <c r="S26" s="1735"/>
      <c r="T26" s="1735"/>
      <c r="U26" s="619"/>
      <c r="V26" s="1738" t="s">
        <v>722</v>
      </c>
      <c r="W26" s="1738" t="s">
        <v>723</v>
      </c>
      <c r="X26" s="1735" t="s">
        <v>724</v>
      </c>
      <c r="Y26" s="1735"/>
      <c r="Z26" s="1738" t="s">
        <v>725</v>
      </c>
      <c r="AA26" s="1738" t="s">
        <v>726</v>
      </c>
      <c r="AB26" s="1735" t="s">
        <v>727</v>
      </c>
      <c r="AC26" s="1735"/>
      <c r="AD26" s="1735" t="s">
        <v>728</v>
      </c>
      <c r="AE26" s="1735"/>
      <c r="AF26" s="1738" t="s">
        <v>729</v>
      </c>
      <c r="AG26" s="1738" t="s">
        <v>730</v>
      </c>
      <c r="AH26" s="1735" t="s">
        <v>731</v>
      </c>
      <c r="AI26" s="1735"/>
      <c r="AJ26" s="1739" t="s">
        <v>752</v>
      </c>
      <c r="AK26" s="1739" t="s">
        <v>766</v>
      </c>
      <c r="AL26" s="1738" t="s">
        <v>733</v>
      </c>
      <c r="AM26" s="1740" t="s">
        <v>734</v>
      </c>
    </row>
    <row r="27" spans="2:39" ht="27" customHeight="1">
      <c r="B27" s="707" t="s">
        <v>753</v>
      </c>
      <c r="C27" s="1302"/>
      <c r="D27" s="1818"/>
      <c r="E27" s="1819"/>
      <c r="F27" s="1793" t="s">
        <v>737</v>
      </c>
      <c r="G27" s="1745" t="s">
        <v>738</v>
      </c>
      <c r="H27" s="1745" t="s">
        <v>737</v>
      </c>
      <c r="I27" s="1745" t="s">
        <v>738</v>
      </c>
      <c r="J27" s="1745" t="s">
        <v>739</v>
      </c>
      <c r="K27" s="1745" t="s">
        <v>740</v>
      </c>
      <c r="L27" s="1745" t="s">
        <v>737</v>
      </c>
      <c r="M27" s="1745" t="s">
        <v>738</v>
      </c>
      <c r="N27" s="1746"/>
      <c r="O27" s="1745" t="s">
        <v>737</v>
      </c>
      <c r="P27" s="1745" t="s">
        <v>738</v>
      </c>
      <c r="Q27" s="1745" t="s">
        <v>737</v>
      </c>
      <c r="R27" s="1745" t="s">
        <v>738</v>
      </c>
      <c r="S27" s="1745" t="s">
        <v>739</v>
      </c>
      <c r="T27" s="1745" t="s">
        <v>740</v>
      </c>
      <c r="U27" s="619"/>
      <c r="V27" s="1746"/>
      <c r="W27" s="1746"/>
      <c r="X27" s="1745" t="s">
        <v>737</v>
      </c>
      <c r="Y27" s="1745" t="s">
        <v>738</v>
      </c>
      <c r="Z27" s="1746"/>
      <c r="AA27" s="1746"/>
      <c r="AB27" s="1745" t="s">
        <v>737</v>
      </c>
      <c r="AC27" s="1745" t="s">
        <v>738</v>
      </c>
      <c r="AD27" s="1745" t="s">
        <v>737</v>
      </c>
      <c r="AE27" s="1745" t="s">
        <v>738</v>
      </c>
      <c r="AF27" s="1746"/>
      <c r="AG27" s="1746"/>
      <c r="AH27" s="1745" t="s">
        <v>737</v>
      </c>
      <c r="AI27" s="1745" t="s">
        <v>738</v>
      </c>
      <c r="AJ27" s="1747"/>
      <c r="AK27" s="1747"/>
      <c r="AL27" s="1746"/>
      <c r="AM27" s="1748"/>
    </row>
    <row r="28" spans="2:39" ht="21" customHeight="1">
      <c r="B28" s="1820" t="s">
        <v>774</v>
      </c>
      <c r="C28" s="1821" t="s">
        <v>46</v>
      </c>
      <c r="D28" s="1822"/>
      <c r="E28" s="1795">
        <f t="shared" ref="E28:AK28" si="4">SUM(E29:E30)</f>
        <v>20479</v>
      </c>
      <c r="F28" s="1823">
        <f t="shared" si="4"/>
        <v>56</v>
      </c>
      <c r="G28" s="1824">
        <f t="shared" si="4"/>
        <v>448</v>
      </c>
      <c r="H28" s="1824">
        <f t="shared" si="4"/>
        <v>10</v>
      </c>
      <c r="I28" s="1824">
        <f t="shared" si="4"/>
        <v>94</v>
      </c>
      <c r="J28" s="1824">
        <f t="shared" si="4"/>
        <v>0</v>
      </c>
      <c r="K28" s="1824">
        <f t="shared" si="4"/>
        <v>26</v>
      </c>
      <c r="L28" s="1824">
        <f t="shared" si="4"/>
        <v>24</v>
      </c>
      <c r="M28" s="1824">
        <f t="shared" si="4"/>
        <v>533</v>
      </c>
      <c r="N28" s="1824">
        <f t="shared" si="4"/>
        <v>1100</v>
      </c>
      <c r="O28" s="1824">
        <f t="shared" si="4"/>
        <v>594</v>
      </c>
      <c r="P28" s="1558">
        <f t="shared" si="4"/>
        <v>4596</v>
      </c>
      <c r="Q28" s="1824">
        <f t="shared" si="4"/>
        <v>595</v>
      </c>
      <c r="R28" s="1824">
        <f t="shared" si="4"/>
        <v>334</v>
      </c>
      <c r="S28" s="1824">
        <f t="shared" si="4"/>
        <v>693</v>
      </c>
      <c r="T28" s="1824">
        <f t="shared" si="4"/>
        <v>106</v>
      </c>
      <c r="V28" s="1825">
        <f t="shared" si="4"/>
        <v>1116</v>
      </c>
      <c r="W28" s="1826">
        <f t="shared" si="4"/>
        <v>83</v>
      </c>
      <c r="X28" s="1826">
        <f t="shared" si="4"/>
        <v>13</v>
      </c>
      <c r="Y28" s="1826">
        <f t="shared" si="4"/>
        <v>23</v>
      </c>
      <c r="Z28" s="1826">
        <f t="shared" si="4"/>
        <v>13</v>
      </c>
      <c r="AA28" s="1826">
        <f t="shared" si="4"/>
        <v>175</v>
      </c>
      <c r="AB28" s="1825">
        <f t="shared" si="4"/>
        <v>2194</v>
      </c>
      <c r="AC28" s="1826">
        <f t="shared" si="4"/>
        <v>1</v>
      </c>
      <c r="AD28" s="1826">
        <f t="shared" si="4"/>
        <v>335</v>
      </c>
      <c r="AE28" s="1826">
        <f t="shared" si="4"/>
        <v>4</v>
      </c>
      <c r="AF28" s="1825">
        <f t="shared" si="4"/>
        <v>1583</v>
      </c>
      <c r="AG28" s="1825">
        <f t="shared" si="4"/>
        <v>3194</v>
      </c>
      <c r="AH28" s="1825">
        <f t="shared" si="4"/>
        <v>1699</v>
      </c>
      <c r="AI28" s="1826">
        <f t="shared" si="4"/>
        <v>786</v>
      </c>
      <c r="AJ28" s="1826">
        <f t="shared" si="4"/>
        <v>0</v>
      </c>
      <c r="AK28" s="1826">
        <f t="shared" si="4"/>
        <v>0</v>
      </c>
      <c r="AL28" s="1826">
        <f>SUM(AL29:AL30)</f>
        <v>36</v>
      </c>
      <c r="AM28" s="1827">
        <f>SUM(AM29:AM30)</f>
        <v>15</v>
      </c>
    </row>
    <row r="29" spans="2:39" ht="21" customHeight="1">
      <c r="B29" s="1828"/>
      <c r="C29" s="1829" t="s">
        <v>775</v>
      </c>
      <c r="D29" s="840"/>
      <c r="E29" s="1759">
        <f>SUM(F29:T29,V29:AM29)</f>
        <v>15615</v>
      </c>
      <c r="F29" s="1830">
        <v>18</v>
      </c>
      <c r="G29" s="1771">
        <v>396</v>
      </c>
      <c r="H29" s="1771">
        <v>9</v>
      </c>
      <c r="I29" s="1771">
        <v>40</v>
      </c>
      <c r="J29" s="1771">
        <v>0</v>
      </c>
      <c r="K29" s="1771">
        <v>23</v>
      </c>
      <c r="L29" s="1771">
        <v>21</v>
      </c>
      <c r="M29" s="1771">
        <v>510</v>
      </c>
      <c r="N29" s="1771">
        <v>801</v>
      </c>
      <c r="O29" s="1771">
        <v>452</v>
      </c>
      <c r="P29" s="1831">
        <v>3623</v>
      </c>
      <c r="Q29" s="1771">
        <v>388</v>
      </c>
      <c r="R29" s="1771">
        <v>198</v>
      </c>
      <c r="S29" s="1771">
        <v>602</v>
      </c>
      <c r="T29" s="1771">
        <v>65</v>
      </c>
      <c r="U29" s="1673"/>
      <c r="V29" s="1771">
        <v>492</v>
      </c>
      <c r="W29" s="1771">
        <v>60</v>
      </c>
      <c r="X29" s="1771">
        <v>12</v>
      </c>
      <c r="Y29" s="1771">
        <v>15</v>
      </c>
      <c r="Z29" s="1771">
        <v>12</v>
      </c>
      <c r="AA29" s="1771">
        <v>152</v>
      </c>
      <c r="AB29" s="1831">
        <v>1553</v>
      </c>
      <c r="AC29" s="1771">
        <v>1</v>
      </c>
      <c r="AD29" s="1771">
        <v>279</v>
      </c>
      <c r="AE29" s="1771">
        <v>4</v>
      </c>
      <c r="AF29" s="1771">
        <v>1333</v>
      </c>
      <c r="AG29" s="1831">
        <v>2530</v>
      </c>
      <c r="AH29" s="1831">
        <v>1329</v>
      </c>
      <c r="AI29" s="1771">
        <v>655</v>
      </c>
      <c r="AJ29" s="1771">
        <v>0</v>
      </c>
      <c r="AK29" s="1771">
        <v>0</v>
      </c>
      <c r="AL29" s="1771">
        <v>32</v>
      </c>
      <c r="AM29" s="1772">
        <v>10</v>
      </c>
    </row>
    <row r="30" spans="2:39" ht="21" customHeight="1">
      <c r="B30" s="1832"/>
      <c r="C30" s="1833" t="s">
        <v>776</v>
      </c>
      <c r="D30" s="1834"/>
      <c r="E30" s="1835">
        <f>SUM(F30:T30,V30:AM30)</f>
        <v>4864</v>
      </c>
      <c r="F30" s="1810">
        <v>38</v>
      </c>
      <c r="G30" s="1811">
        <v>52</v>
      </c>
      <c r="H30" s="1811">
        <v>1</v>
      </c>
      <c r="I30" s="1811">
        <v>54</v>
      </c>
      <c r="J30" s="1811">
        <v>0</v>
      </c>
      <c r="K30" s="1811">
        <v>3</v>
      </c>
      <c r="L30" s="1811">
        <v>3</v>
      </c>
      <c r="M30" s="1811">
        <v>23</v>
      </c>
      <c r="N30" s="1811">
        <v>299</v>
      </c>
      <c r="O30" s="1811">
        <v>142</v>
      </c>
      <c r="P30" s="1811">
        <v>973</v>
      </c>
      <c r="Q30" s="1811">
        <v>207</v>
      </c>
      <c r="R30" s="1811">
        <v>136</v>
      </c>
      <c r="S30" s="1811">
        <v>91</v>
      </c>
      <c r="T30" s="1811">
        <v>41</v>
      </c>
      <c r="U30" s="1673"/>
      <c r="V30" s="1804">
        <v>624</v>
      </c>
      <c r="W30" s="1804">
        <v>23</v>
      </c>
      <c r="X30" s="1804">
        <v>1</v>
      </c>
      <c r="Y30" s="1804">
        <v>8</v>
      </c>
      <c r="Z30" s="1804">
        <v>1</v>
      </c>
      <c r="AA30" s="1804">
        <v>23</v>
      </c>
      <c r="AB30" s="1804">
        <v>641</v>
      </c>
      <c r="AC30" s="1804">
        <v>0</v>
      </c>
      <c r="AD30" s="1804">
        <v>56</v>
      </c>
      <c r="AE30" s="1804">
        <v>0</v>
      </c>
      <c r="AF30" s="1804">
        <v>250</v>
      </c>
      <c r="AG30" s="1804">
        <v>664</v>
      </c>
      <c r="AH30" s="1804">
        <v>370</v>
      </c>
      <c r="AI30" s="1804">
        <v>131</v>
      </c>
      <c r="AJ30" s="1804">
        <v>0</v>
      </c>
      <c r="AK30" s="1804">
        <v>0</v>
      </c>
      <c r="AL30" s="1804">
        <v>4</v>
      </c>
      <c r="AM30" s="1806">
        <v>5</v>
      </c>
    </row>
    <row r="31" spans="2:39" ht="21" customHeight="1">
      <c r="B31" s="1794" t="s">
        <v>777</v>
      </c>
      <c r="C31" s="1821" t="s">
        <v>46</v>
      </c>
      <c r="D31" s="1822"/>
      <c r="E31" s="1795">
        <f t="shared" ref="E31:AK31" si="5">SUM(E32:E33)</f>
        <v>8706</v>
      </c>
      <c r="F31" s="1823">
        <f t="shared" si="5"/>
        <v>40</v>
      </c>
      <c r="G31" s="1824">
        <f t="shared" si="5"/>
        <v>267</v>
      </c>
      <c r="H31" s="1824">
        <f t="shared" si="5"/>
        <v>1</v>
      </c>
      <c r="I31" s="1824">
        <f t="shared" si="5"/>
        <v>76</v>
      </c>
      <c r="J31" s="1824">
        <f t="shared" si="5"/>
        <v>0</v>
      </c>
      <c r="K31" s="1824">
        <f t="shared" si="5"/>
        <v>13</v>
      </c>
      <c r="L31" s="1824">
        <f t="shared" si="5"/>
        <v>5</v>
      </c>
      <c r="M31" s="1824">
        <f t="shared" si="5"/>
        <v>161</v>
      </c>
      <c r="N31" s="1824">
        <f t="shared" si="5"/>
        <v>519</v>
      </c>
      <c r="O31" s="1824">
        <f t="shared" si="5"/>
        <v>250</v>
      </c>
      <c r="P31" s="1824">
        <f t="shared" si="5"/>
        <v>1337</v>
      </c>
      <c r="Q31" s="1824">
        <f t="shared" si="5"/>
        <v>380</v>
      </c>
      <c r="R31" s="1824">
        <f t="shared" si="5"/>
        <v>297</v>
      </c>
      <c r="S31" s="1824">
        <f t="shared" si="5"/>
        <v>517</v>
      </c>
      <c r="T31" s="1824">
        <f t="shared" si="5"/>
        <v>79</v>
      </c>
      <c r="V31" s="1836">
        <f t="shared" si="5"/>
        <v>858</v>
      </c>
      <c r="W31" s="1836">
        <f t="shared" si="5"/>
        <v>65</v>
      </c>
      <c r="X31" s="1836">
        <f t="shared" si="5"/>
        <v>4</v>
      </c>
      <c r="Y31" s="1836">
        <f t="shared" si="5"/>
        <v>9</v>
      </c>
      <c r="Z31" s="1836">
        <f t="shared" si="5"/>
        <v>2</v>
      </c>
      <c r="AA31" s="1836">
        <f t="shared" si="5"/>
        <v>57</v>
      </c>
      <c r="AB31" s="1836">
        <f t="shared" si="5"/>
        <v>722</v>
      </c>
      <c r="AC31" s="1836">
        <f t="shared" si="5"/>
        <v>0</v>
      </c>
      <c r="AD31" s="1836">
        <f t="shared" si="5"/>
        <v>172</v>
      </c>
      <c r="AE31" s="1836">
        <f t="shared" si="5"/>
        <v>3</v>
      </c>
      <c r="AF31" s="1836">
        <f t="shared" si="5"/>
        <v>555</v>
      </c>
      <c r="AG31" s="1836">
        <f t="shared" si="5"/>
        <v>1494</v>
      </c>
      <c r="AH31" s="1836">
        <f t="shared" si="5"/>
        <v>586</v>
      </c>
      <c r="AI31" s="1836">
        <f t="shared" si="5"/>
        <v>206</v>
      </c>
      <c r="AJ31" s="1836">
        <f t="shared" si="5"/>
        <v>0</v>
      </c>
      <c r="AK31" s="1836">
        <f t="shared" si="5"/>
        <v>0</v>
      </c>
      <c r="AL31" s="1836">
        <f>SUM(AL32:AL33)</f>
        <v>28</v>
      </c>
      <c r="AM31" s="1837">
        <f>SUM(AM32:AM33)</f>
        <v>3</v>
      </c>
    </row>
    <row r="32" spans="2:39" ht="21" customHeight="1">
      <c r="B32" s="371"/>
      <c r="C32" s="1829" t="s">
        <v>775</v>
      </c>
      <c r="D32" s="840"/>
      <c r="E32" s="1759">
        <f>SUM(F32:T32,V32:AM32)</f>
        <v>5620</v>
      </c>
      <c r="F32" s="1830">
        <v>11</v>
      </c>
      <c r="G32" s="1771">
        <v>220</v>
      </c>
      <c r="H32" s="1771">
        <v>1</v>
      </c>
      <c r="I32" s="1771">
        <v>28</v>
      </c>
      <c r="J32" s="1771">
        <v>0</v>
      </c>
      <c r="K32" s="1771">
        <v>10</v>
      </c>
      <c r="L32" s="1771">
        <v>3</v>
      </c>
      <c r="M32" s="1771">
        <v>151</v>
      </c>
      <c r="N32" s="1771">
        <v>297</v>
      </c>
      <c r="O32" s="1771">
        <v>136</v>
      </c>
      <c r="P32" s="1771">
        <v>841</v>
      </c>
      <c r="Q32" s="1771">
        <v>215</v>
      </c>
      <c r="R32" s="1771">
        <v>173</v>
      </c>
      <c r="S32" s="1771">
        <v>433</v>
      </c>
      <c r="T32" s="1771">
        <v>48</v>
      </c>
      <c r="U32" s="1673"/>
      <c r="V32" s="1771">
        <v>400</v>
      </c>
      <c r="W32" s="1771">
        <v>45</v>
      </c>
      <c r="X32" s="1771">
        <v>3</v>
      </c>
      <c r="Y32" s="1771">
        <v>4</v>
      </c>
      <c r="Z32" s="1771">
        <v>2</v>
      </c>
      <c r="AA32" s="1771">
        <v>47</v>
      </c>
      <c r="AB32" s="1771">
        <v>419</v>
      </c>
      <c r="AC32" s="1771">
        <v>0</v>
      </c>
      <c r="AD32" s="1771">
        <v>132</v>
      </c>
      <c r="AE32" s="1771">
        <v>3</v>
      </c>
      <c r="AF32" s="1771">
        <v>442</v>
      </c>
      <c r="AG32" s="1771">
        <v>1069</v>
      </c>
      <c r="AH32" s="1771">
        <v>326</v>
      </c>
      <c r="AI32" s="1771">
        <v>133</v>
      </c>
      <c r="AJ32" s="1771">
        <v>0</v>
      </c>
      <c r="AK32" s="1771">
        <v>0</v>
      </c>
      <c r="AL32" s="1771">
        <v>27</v>
      </c>
      <c r="AM32" s="1772">
        <v>1</v>
      </c>
    </row>
    <row r="33" spans="2:39" ht="21" customHeight="1">
      <c r="B33" s="396"/>
      <c r="C33" s="1833" t="s">
        <v>776</v>
      </c>
      <c r="D33" s="1834"/>
      <c r="E33" s="1835">
        <f>SUM(F33:T33,V33:AM33)</f>
        <v>3086</v>
      </c>
      <c r="F33" s="1810">
        <v>29</v>
      </c>
      <c r="G33" s="1811">
        <v>47</v>
      </c>
      <c r="H33" s="1811">
        <v>0</v>
      </c>
      <c r="I33" s="1811">
        <v>48</v>
      </c>
      <c r="J33" s="1811">
        <v>0</v>
      </c>
      <c r="K33" s="1811">
        <v>3</v>
      </c>
      <c r="L33" s="1811">
        <v>2</v>
      </c>
      <c r="M33" s="1811">
        <v>10</v>
      </c>
      <c r="N33" s="1811">
        <v>222</v>
      </c>
      <c r="O33" s="1811">
        <v>114</v>
      </c>
      <c r="P33" s="1811">
        <v>496</v>
      </c>
      <c r="Q33" s="1811">
        <v>165</v>
      </c>
      <c r="R33" s="1811">
        <v>124</v>
      </c>
      <c r="S33" s="1811">
        <v>84</v>
      </c>
      <c r="T33" s="1811">
        <v>31</v>
      </c>
      <c r="U33" s="1673"/>
      <c r="V33" s="1804">
        <v>458</v>
      </c>
      <c r="W33" s="1804">
        <v>20</v>
      </c>
      <c r="X33" s="1804">
        <v>1</v>
      </c>
      <c r="Y33" s="1804">
        <v>5</v>
      </c>
      <c r="Z33" s="1804">
        <v>0</v>
      </c>
      <c r="AA33" s="1804">
        <v>10</v>
      </c>
      <c r="AB33" s="1804">
        <v>303</v>
      </c>
      <c r="AC33" s="1804">
        <v>0</v>
      </c>
      <c r="AD33" s="1804">
        <v>40</v>
      </c>
      <c r="AE33" s="1804">
        <v>0</v>
      </c>
      <c r="AF33" s="1804">
        <v>113</v>
      </c>
      <c r="AG33" s="1804">
        <v>425</v>
      </c>
      <c r="AH33" s="1804">
        <v>260</v>
      </c>
      <c r="AI33" s="1804">
        <v>73</v>
      </c>
      <c r="AJ33" s="1804">
        <v>0</v>
      </c>
      <c r="AK33" s="1804">
        <v>0</v>
      </c>
      <c r="AL33" s="1804">
        <v>1</v>
      </c>
      <c r="AM33" s="1806">
        <v>2</v>
      </c>
    </row>
    <row r="46" spans="2:39">
      <c r="U46" s="619"/>
    </row>
  </sheetData>
  <mergeCells count="80">
    <mergeCell ref="B31:B33"/>
    <mergeCell ref="C31:D31"/>
    <mergeCell ref="C32:D32"/>
    <mergeCell ref="C33:D33"/>
    <mergeCell ref="AJ26:AJ27"/>
    <mergeCell ref="AK26:AK27"/>
    <mergeCell ref="AL26:AL27"/>
    <mergeCell ref="AM26:AM27"/>
    <mergeCell ref="B28:B30"/>
    <mergeCell ref="C28:D28"/>
    <mergeCell ref="C29:D29"/>
    <mergeCell ref="C30:D30"/>
    <mergeCell ref="AA26:AA27"/>
    <mergeCell ref="AB26:AC26"/>
    <mergeCell ref="AD26:AE26"/>
    <mergeCell ref="AF26:AF27"/>
    <mergeCell ref="AG26:AG27"/>
    <mergeCell ref="AH26:AI26"/>
    <mergeCell ref="O26:P26"/>
    <mergeCell ref="Q26:T26"/>
    <mergeCell ref="V26:V27"/>
    <mergeCell ref="W26:W27"/>
    <mergeCell ref="X26:Y26"/>
    <mergeCell ref="Z26:Z27"/>
    <mergeCell ref="B25:H25"/>
    <mergeCell ref="E26:E27"/>
    <mergeCell ref="F26:G26"/>
    <mergeCell ref="H26:K26"/>
    <mergeCell ref="L26:M26"/>
    <mergeCell ref="N26:N27"/>
    <mergeCell ref="AK18:AK19"/>
    <mergeCell ref="AL18:AL19"/>
    <mergeCell ref="B20:B21"/>
    <mergeCell ref="C20:D20"/>
    <mergeCell ref="C21:D21"/>
    <mergeCell ref="B22:B23"/>
    <mergeCell ref="C22:D22"/>
    <mergeCell ref="C23:D23"/>
    <mergeCell ref="AB18:AC18"/>
    <mergeCell ref="AD18:AE18"/>
    <mergeCell ref="AF18:AF19"/>
    <mergeCell ref="AG18:AG19"/>
    <mergeCell ref="AH18:AI18"/>
    <mergeCell ref="AJ18:AJ19"/>
    <mergeCell ref="Q18:T18"/>
    <mergeCell ref="V18:V19"/>
    <mergeCell ref="W18:W19"/>
    <mergeCell ref="X18:Y18"/>
    <mergeCell ref="Z18:Z19"/>
    <mergeCell ref="AA18:AA19"/>
    <mergeCell ref="E18:E19"/>
    <mergeCell ref="F18:G18"/>
    <mergeCell ref="H18:K18"/>
    <mergeCell ref="L18:M18"/>
    <mergeCell ref="N18:N19"/>
    <mergeCell ref="O18:P18"/>
    <mergeCell ref="AJ2:AJ3"/>
    <mergeCell ref="AK2:AK3"/>
    <mergeCell ref="B5:C5"/>
    <mergeCell ref="B8:C8"/>
    <mergeCell ref="B11:C11"/>
    <mergeCell ref="B17:M17"/>
    <mergeCell ref="AA2:AA3"/>
    <mergeCell ref="AB2:AC2"/>
    <mergeCell ref="AD2:AE2"/>
    <mergeCell ref="AF2:AF3"/>
    <mergeCell ref="AG2:AG3"/>
    <mergeCell ref="AH2:AI2"/>
    <mergeCell ref="O2:P2"/>
    <mergeCell ref="Q2:T2"/>
    <mergeCell ref="V2:V3"/>
    <mergeCell ref="W2:W3"/>
    <mergeCell ref="X2:Y2"/>
    <mergeCell ref="Z2:Z3"/>
    <mergeCell ref="C2:D2"/>
    <mergeCell ref="E2:E3"/>
    <mergeCell ref="F2:G2"/>
    <mergeCell ref="H2:K2"/>
    <mergeCell ref="L2:M2"/>
    <mergeCell ref="N2:N3"/>
  </mergeCells>
  <phoneticPr fontId="1"/>
  <printOptions horizontalCentered="1"/>
  <pageMargins left="0.39370078740157483" right="0.39370078740157483" top="0.39370078740157483" bottom="0.39370078740157483" header="0.51181102362204722" footer="0.51181102362204722"/>
  <pageSetup paperSize="8" scale="9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sheetPr>
    <tabColor rgb="FF92D050"/>
  </sheetPr>
  <dimension ref="B1:W49"/>
  <sheetViews>
    <sheetView workbookViewId="0">
      <selection activeCell="R10" sqref="R10"/>
    </sheetView>
  </sheetViews>
  <sheetFormatPr defaultRowHeight="13.5"/>
  <cols>
    <col min="1" max="1" width="2" style="1843" customWidth="1"/>
    <col min="2" max="2" width="3.875" style="1843" customWidth="1"/>
    <col min="3" max="3" width="13.375" style="1843" customWidth="1"/>
    <col min="4" max="10" width="5.625" style="1843" customWidth="1"/>
    <col min="11" max="12" width="5.625" style="1931" customWidth="1"/>
    <col min="13" max="17" width="5.625" style="1843" customWidth="1"/>
    <col min="18" max="18" width="15.625" style="1843" customWidth="1"/>
    <col min="19" max="22" width="5.625" style="1843" customWidth="1"/>
    <col min="23" max="256" width="9" style="1843"/>
    <col min="257" max="257" width="2" style="1843" customWidth="1"/>
    <col min="258" max="258" width="3.875" style="1843" customWidth="1"/>
    <col min="259" max="259" width="13.375" style="1843" customWidth="1"/>
    <col min="260" max="273" width="5.625" style="1843" customWidth="1"/>
    <col min="274" max="274" width="15.625" style="1843" customWidth="1"/>
    <col min="275" max="278" width="5.625" style="1843" customWidth="1"/>
    <col min="279" max="512" width="9" style="1843"/>
    <col min="513" max="513" width="2" style="1843" customWidth="1"/>
    <col min="514" max="514" width="3.875" style="1843" customWidth="1"/>
    <col min="515" max="515" width="13.375" style="1843" customWidth="1"/>
    <col min="516" max="529" width="5.625" style="1843" customWidth="1"/>
    <col min="530" max="530" width="15.625" style="1843" customWidth="1"/>
    <col min="531" max="534" width="5.625" style="1843" customWidth="1"/>
    <col min="535" max="768" width="9" style="1843"/>
    <col min="769" max="769" width="2" style="1843" customWidth="1"/>
    <col min="770" max="770" width="3.875" style="1843" customWidth="1"/>
    <col min="771" max="771" width="13.375" style="1843" customWidth="1"/>
    <col min="772" max="785" width="5.625" style="1843" customWidth="1"/>
    <col min="786" max="786" width="15.625" style="1843" customWidth="1"/>
    <col min="787" max="790" width="5.625" style="1843" customWidth="1"/>
    <col min="791" max="1024" width="9" style="1843"/>
    <col min="1025" max="1025" width="2" style="1843" customWidth="1"/>
    <col min="1026" max="1026" width="3.875" style="1843" customWidth="1"/>
    <col min="1027" max="1027" width="13.375" style="1843" customWidth="1"/>
    <col min="1028" max="1041" width="5.625" style="1843" customWidth="1"/>
    <col min="1042" max="1042" width="15.625" style="1843" customWidth="1"/>
    <col min="1043" max="1046" width="5.625" style="1843" customWidth="1"/>
    <col min="1047" max="1280" width="9" style="1843"/>
    <col min="1281" max="1281" width="2" style="1843" customWidth="1"/>
    <col min="1282" max="1282" width="3.875" style="1843" customWidth="1"/>
    <col min="1283" max="1283" width="13.375" style="1843" customWidth="1"/>
    <col min="1284" max="1297" width="5.625" style="1843" customWidth="1"/>
    <col min="1298" max="1298" width="15.625" style="1843" customWidth="1"/>
    <col min="1299" max="1302" width="5.625" style="1843" customWidth="1"/>
    <col min="1303" max="1536" width="9" style="1843"/>
    <col min="1537" max="1537" width="2" style="1843" customWidth="1"/>
    <col min="1538" max="1538" width="3.875" style="1843" customWidth="1"/>
    <col min="1539" max="1539" width="13.375" style="1843" customWidth="1"/>
    <col min="1540" max="1553" width="5.625" style="1843" customWidth="1"/>
    <col min="1554" max="1554" width="15.625" style="1843" customWidth="1"/>
    <col min="1555" max="1558" width="5.625" style="1843" customWidth="1"/>
    <col min="1559" max="1792" width="9" style="1843"/>
    <col min="1793" max="1793" width="2" style="1843" customWidth="1"/>
    <col min="1794" max="1794" width="3.875" style="1843" customWidth="1"/>
    <col min="1795" max="1795" width="13.375" style="1843" customWidth="1"/>
    <col min="1796" max="1809" width="5.625" style="1843" customWidth="1"/>
    <col min="1810" max="1810" width="15.625" style="1843" customWidth="1"/>
    <col min="1811" max="1814" width="5.625" style="1843" customWidth="1"/>
    <col min="1815" max="2048" width="9" style="1843"/>
    <col min="2049" max="2049" width="2" style="1843" customWidth="1"/>
    <col min="2050" max="2050" width="3.875" style="1843" customWidth="1"/>
    <col min="2051" max="2051" width="13.375" style="1843" customWidth="1"/>
    <col min="2052" max="2065" width="5.625" style="1843" customWidth="1"/>
    <col min="2066" max="2066" width="15.625" style="1843" customWidth="1"/>
    <col min="2067" max="2070" width="5.625" style="1843" customWidth="1"/>
    <col min="2071" max="2304" width="9" style="1843"/>
    <col min="2305" max="2305" width="2" style="1843" customWidth="1"/>
    <col min="2306" max="2306" width="3.875" style="1843" customWidth="1"/>
    <col min="2307" max="2307" width="13.375" style="1843" customWidth="1"/>
    <col min="2308" max="2321" width="5.625" style="1843" customWidth="1"/>
    <col min="2322" max="2322" width="15.625" style="1843" customWidth="1"/>
    <col min="2323" max="2326" width="5.625" style="1843" customWidth="1"/>
    <col min="2327" max="2560" width="9" style="1843"/>
    <col min="2561" max="2561" width="2" style="1843" customWidth="1"/>
    <col min="2562" max="2562" width="3.875" style="1843" customWidth="1"/>
    <col min="2563" max="2563" width="13.375" style="1843" customWidth="1"/>
    <col min="2564" max="2577" width="5.625" style="1843" customWidth="1"/>
    <col min="2578" max="2578" width="15.625" style="1843" customWidth="1"/>
    <col min="2579" max="2582" width="5.625" style="1843" customWidth="1"/>
    <col min="2583" max="2816" width="9" style="1843"/>
    <col min="2817" max="2817" width="2" style="1843" customWidth="1"/>
    <col min="2818" max="2818" width="3.875" style="1843" customWidth="1"/>
    <col min="2819" max="2819" width="13.375" style="1843" customWidth="1"/>
    <col min="2820" max="2833" width="5.625" style="1843" customWidth="1"/>
    <col min="2834" max="2834" width="15.625" style="1843" customWidth="1"/>
    <col min="2835" max="2838" width="5.625" style="1843" customWidth="1"/>
    <col min="2839" max="3072" width="9" style="1843"/>
    <col min="3073" max="3073" width="2" style="1843" customWidth="1"/>
    <col min="3074" max="3074" width="3.875" style="1843" customWidth="1"/>
    <col min="3075" max="3075" width="13.375" style="1843" customWidth="1"/>
    <col min="3076" max="3089" width="5.625" style="1843" customWidth="1"/>
    <col min="3090" max="3090" width="15.625" style="1843" customWidth="1"/>
    <col min="3091" max="3094" width="5.625" style="1843" customWidth="1"/>
    <col min="3095" max="3328" width="9" style="1843"/>
    <col min="3329" max="3329" width="2" style="1843" customWidth="1"/>
    <col min="3330" max="3330" width="3.875" style="1843" customWidth="1"/>
    <col min="3331" max="3331" width="13.375" style="1843" customWidth="1"/>
    <col min="3332" max="3345" width="5.625" style="1843" customWidth="1"/>
    <col min="3346" max="3346" width="15.625" style="1843" customWidth="1"/>
    <col min="3347" max="3350" width="5.625" style="1843" customWidth="1"/>
    <col min="3351" max="3584" width="9" style="1843"/>
    <col min="3585" max="3585" width="2" style="1843" customWidth="1"/>
    <col min="3586" max="3586" width="3.875" style="1843" customWidth="1"/>
    <col min="3587" max="3587" width="13.375" style="1843" customWidth="1"/>
    <col min="3588" max="3601" width="5.625" style="1843" customWidth="1"/>
    <col min="3602" max="3602" width="15.625" style="1843" customWidth="1"/>
    <col min="3603" max="3606" width="5.625" style="1843" customWidth="1"/>
    <col min="3607" max="3840" width="9" style="1843"/>
    <col min="3841" max="3841" width="2" style="1843" customWidth="1"/>
    <col min="3842" max="3842" width="3.875" style="1843" customWidth="1"/>
    <col min="3843" max="3843" width="13.375" style="1843" customWidth="1"/>
    <col min="3844" max="3857" width="5.625" style="1843" customWidth="1"/>
    <col min="3858" max="3858" width="15.625" style="1843" customWidth="1"/>
    <col min="3859" max="3862" width="5.625" style="1843" customWidth="1"/>
    <col min="3863" max="4096" width="9" style="1843"/>
    <col min="4097" max="4097" width="2" style="1843" customWidth="1"/>
    <col min="4098" max="4098" width="3.875" style="1843" customWidth="1"/>
    <col min="4099" max="4099" width="13.375" style="1843" customWidth="1"/>
    <col min="4100" max="4113" width="5.625" style="1843" customWidth="1"/>
    <col min="4114" max="4114" width="15.625" style="1843" customWidth="1"/>
    <col min="4115" max="4118" width="5.625" style="1843" customWidth="1"/>
    <col min="4119" max="4352" width="9" style="1843"/>
    <col min="4353" max="4353" width="2" style="1843" customWidth="1"/>
    <col min="4354" max="4354" width="3.875" style="1843" customWidth="1"/>
    <col min="4355" max="4355" width="13.375" style="1843" customWidth="1"/>
    <col min="4356" max="4369" width="5.625" style="1843" customWidth="1"/>
    <col min="4370" max="4370" width="15.625" style="1843" customWidth="1"/>
    <col min="4371" max="4374" width="5.625" style="1843" customWidth="1"/>
    <col min="4375" max="4608" width="9" style="1843"/>
    <col min="4609" max="4609" width="2" style="1843" customWidth="1"/>
    <col min="4610" max="4610" width="3.875" style="1843" customWidth="1"/>
    <col min="4611" max="4611" width="13.375" style="1843" customWidth="1"/>
    <col min="4612" max="4625" width="5.625" style="1843" customWidth="1"/>
    <col min="4626" max="4626" width="15.625" style="1843" customWidth="1"/>
    <col min="4627" max="4630" width="5.625" style="1843" customWidth="1"/>
    <col min="4631" max="4864" width="9" style="1843"/>
    <col min="4865" max="4865" width="2" style="1843" customWidth="1"/>
    <col min="4866" max="4866" width="3.875" style="1843" customWidth="1"/>
    <col min="4867" max="4867" width="13.375" style="1843" customWidth="1"/>
    <col min="4868" max="4881" width="5.625" style="1843" customWidth="1"/>
    <col min="4882" max="4882" width="15.625" style="1843" customWidth="1"/>
    <col min="4883" max="4886" width="5.625" style="1843" customWidth="1"/>
    <col min="4887" max="5120" width="9" style="1843"/>
    <col min="5121" max="5121" width="2" style="1843" customWidth="1"/>
    <col min="5122" max="5122" width="3.875" style="1843" customWidth="1"/>
    <col min="5123" max="5123" width="13.375" style="1843" customWidth="1"/>
    <col min="5124" max="5137" width="5.625" style="1843" customWidth="1"/>
    <col min="5138" max="5138" width="15.625" style="1843" customWidth="1"/>
    <col min="5139" max="5142" width="5.625" style="1843" customWidth="1"/>
    <col min="5143" max="5376" width="9" style="1843"/>
    <col min="5377" max="5377" width="2" style="1843" customWidth="1"/>
    <col min="5378" max="5378" width="3.875" style="1843" customWidth="1"/>
    <col min="5379" max="5379" width="13.375" style="1843" customWidth="1"/>
    <col min="5380" max="5393" width="5.625" style="1843" customWidth="1"/>
    <col min="5394" max="5394" width="15.625" style="1843" customWidth="1"/>
    <col min="5395" max="5398" width="5.625" style="1843" customWidth="1"/>
    <col min="5399" max="5632" width="9" style="1843"/>
    <col min="5633" max="5633" width="2" style="1843" customWidth="1"/>
    <col min="5634" max="5634" width="3.875" style="1843" customWidth="1"/>
    <col min="5635" max="5635" width="13.375" style="1843" customWidth="1"/>
    <col min="5636" max="5649" width="5.625" style="1843" customWidth="1"/>
    <col min="5650" max="5650" width="15.625" style="1843" customWidth="1"/>
    <col min="5651" max="5654" width="5.625" style="1843" customWidth="1"/>
    <col min="5655" max="5888" width="9" style="1843"/>
    <col min="5889" max="5889" width="2" style="1843" customWidth="1"/>
    <col min="5890" max="5890" width="3.875" style="1843" customWidth="1"/>
    <col min="5891" max="5891" width="13.375" style="1843" customWidth="1"/>
    <col min="5892" max="5905" width="5.625" style="1843" customWidth="1"/>
    <col min="5906" max="5906" width="15.625" style="1843" customWidth="1"/>
    <col min="5907" max="5910" width="5.625" style="1843" customWidth="1"/>
    <col min="5911" max="6144" width="9" style="1843"/>
    <col min="6145" max="6145" width="2" style="1843" customWidth="1"/>
    <col min="6146" max="6146" width="3.875" style="1843" customWidth="1"/>
    <col min="6147" max="6147" width="13.375" style="1843" customWidth="1"/>
    <col min="6148" max="6161" width="5.625" style="1843" customWidth="1"/>
    <col min="6162" max="6162" width="15.625" style="1843" customWidth="1"/>
    <col min="6163" max="6166" width="5.625" style="1843" customWidth="1"/>
    <col min="6167" max="6400" width="9" style="1843"/>
    <col min="6401" max="6401" width="2" style="1843" customWidth="1"/>
    <col min="6402" max="6402" width="3.875" style="1843" customWidth="1"/>
    <col min="6403" max="6403" width="13.375" style="1843" customWidth="1"/>
    <col min="6404" max="6417" width="5.625" style="1843" customWidth="1"/>
    <col min="6418" max="6418" width="15.625" style="1843" customWidth="1"/>
    <col min="6419" max="6422" width="5.625" style="1843" customWidth="1"/>
    <col min="6423" max="6656" width="9" style="1843"/>
    <col min="6657" max="6657" width="2" style="1843" customWidth="1"/>
    <col min="6658" max="6658" width="3.875" style="1843" customWidth="1"/>
    <col min="6659" max="6659" width="13.375" style="1843" customWidth="1"/>
    <col min="6660" max="6673" width="5.625" style="1843" customWidth="1"/>
    <col min="6674" max="6674" width="15.625" style="1843" customWidth="1"/>
    <col min="6675" max="6678" width="5.625" style="1843" customWidth="1"/>
    <col min="6679" max="6912" width="9" style="1843"/>
    <col min="6913" max="6913" width="2" style="1843" customWidth="1"/>
    <col min="6914" max="6914" width="3.875" style="1843" customWidth="1"/>
    <col min="6915" max="6915" width="13.375" style="1843" customWidth="1"/>
    <col min="6916" max="6929" width="5.625" style="1843" customWidth="1"/>
    <col min="6930" max="6930" width="15.625" style="1843" customWidth="1"/>
    <col min="6931" max="6934" width="5.625" style="1843" customWidth="1"/>
    <col min="6935" max="7168" width="9" style="1843"/>
    <col min="7169" max="7169" width="2" style="1843" customWidth="1"/>
    <col min="7170" max="7170" width="3.875" style="1843" customWidth="1"/>
    <col min="7171" max="7171" width="13.375" style="1843" customWidth="1"/>
    <col min="7172" max="7185" width="5.625" style="1843" customWidth="1"/>
    <col min="7186" max="7186" width="15.625" style="1843" customWidth="1"/>
    <col min="7187" max="7190" width="5.625" style="1843" customWidth="1"/>
    <col min="7191" max="7424" width="9" style="1843"/>
    <col min="7425" max="7425" width="2" style="1843" customWidth="1"/>
    <col min="7426" max="7426" width="3.875" style="1843" customWidth="1"/>
    <col min="7427" max="7427" width="13.375" style="1843" customWidth="1"/>
    <col min="7428" max="7441" width="5.625" style="1843" customWidth="1"/>
    <col min="7442" max="7442" width="15.625" style="1843" customWidth="1"/>
    <col min="7443" max="7446" width="5.625" style="1843" customWidth="1"/>
    <col min="7447" max="7680" width="9" style="1843"/>
    <col min="7681" max="7681" width="2" style="1843" customWidth="1"/>
    <col min="7682" max="7682" width="3.875" style="1843" customWidth="1"/>
    <col min="7683" max="7683" width="13.375" style="1843" customWidth="1"/>
    <col min="7684" max="7697" width="5.625" style="1843" customWidth="1"/>
    <col min="7698" max="7698" width="15.625" style="1843" customWidth="1"/>
    <col min="7699" max="7702" width="5.625" style="1843" customWidth="1"/>
    <col min="7703" max="7936" width="9" style="1843"/>
    <col min="7937" max="7937" width="2" style="1843" customWidth="1"/>
    <col min="7938" max="7938" width="3.875" style="1843" customWidth="1"/>
    <col min="7939" max="7939" width="13.375" style="1843" customWidth="1"/>
    <col min="7940" max="7953" width="5.625" style="1843" customWidth="1"/>
    <col min="7954" max="7954" width="15.625" style="1843" customWidth="1"/>
    <col min="7955" max="7958" width="5.625" style="1843" customWidth="1"/>
    <col min="7959" max="8192" width="9" style="1843"/>
    <col min="8193" max="8193" width="2" style="1843" customWidth="1"/>
    <col min="8194" max="8194" width="3.875" style="1843" customWidth="1"/>
    <col min="8195" max="8195" width="13.375" style="1843" customWidth="1"/>
    <col min="8196" max="8209" width="5.625" style="1843" customWidth="1"/>
    <col min="8210" max="8210" width="15.625" style="1843" customWidth="1"/>
    <col min="8211" max="8214" width="5.625" style="1843" customWidth="1"/>
    <col min="8215" max="8448" width="9" style="1843"/>
    <col min="8449" max="8449" width="2" style="1843" customWidth="1"/>
    <col min="8450" max="8450" width="3.875" style="1843" customWidth="1"/>
    <col min="8451" max="8451" width="13.375" style="1843" customWidth="1"/>
    <col min="8452" max="8465" width="5.625" style="1843" customWidth="1"/>
    <col min="8466" max="8466" width="15.625" style="1843" customWidth="1"/>
    <col min="8467" max="8470" width="5.625" style="1843" customWidth="1"/>
    <col min="8471" max="8704" width="9" style="1843"/>
    <col min="8705" max="8705" width="2" style="1843" customWidth="1"/>
    <col min="8706" max="8706" width="3.875" style="1843" customWidth="1"/>
    <col min="8707" max="8707" width="13.375" style="1843" customWidth="1"/>
    <col min="8708" max="8721" width="5.625" style="1843" customWidth="1"/>
    <col min="8722" max="8722" width="15.625" style="1843" customWidth="1"/>
    <col min="8723" max="8726" width="5.625" style="1843" customWidth="1"/>
    <col min="8727" max="8960" width="9" style="1843"/>
    <col min="8961" max="8961" width="2" style="1843" customWidth="1"/>
    <col min="8962" max="8962" width="3.875" style="1843" customWidth="1"/>
    <col min="8963" max="8963" width="13.375" style="1843" customWidth="1"/>
    <col min="8964" max="8977" width="5.625" style="1843" customWidth="1"/>
    <col min="8978" max="8978" width="15.625" style="1843" customWidth="1"/>
    <col min="8979" max="8982" width="5.625" style="1843" customWidth="1"/>
    <col min="8983" max="9216" width="9" style="1843"/>
    <col min="9217" max="9217" width="2" style="1843" customWidth="1"/>
    <col min="9218" max="9218" width="3.875" style="1843" customWidth="1"/>
    <col min="9219" max="9219" width="13.375" style="1843" customWidth="1"/>
    <col min="9220" max="9233" width="5.625" style="1843" customWidth="1"/>
    <col min="9234" max="9234" width="15.625" style="1843" customWidth="1"/>
    <col min="9235" max="9238" width="5.625" style="1843" customWidth="1"/>
    <col min="9239" max="9472" width="9" style="1843"/>
    <col min="9473" max="9473" width="2" style="1843" customWidth="1"/>
    <col min="9474" max="9474" width="3.875" style="1843" customWidth="1"/>
    <col min="9475" max="9475" width="13.375" style="1843" customWidth="1"/>
    <col min="9476" max="9489" width="5.625" style="1843" customWidth="1"/>
    <col min="9490" max="9490" width="15.625" style="1843" customWidth="1"/>
    <col min="9491" max="9494" width="5.625" style="1843" customWidth="1"/>
    <col min="9495" max="9728" width="9" style="1843"/>
    <col min="9729" max="9729" width="2" style="1843" customWidth="1"/>
    <col min="9730" max="9730" width="3.875" style="1843" customWidth="1"/>
    <col min="9731" max="9731" width="13.375" style="1843" customWidth="1"/>
    <col min="9732" max="9745" width="5.625" style="1843" customWidth="1"/>
    <col min="9746" max="9746" width="15.625" style="1843" customWidth="1"/>
    <col min="9747" max="9750" width="5.625" style="1843" customWidth="1"/>
    <col min="9751" max="9984" width="9" style="1843"/>
    <col min="9985" max="9985" width="2" style="1843" customWidth="1"/>
    <col min="9986" max="9986" width="3.875" style="1843" customWidth="1"/>
    <col min="9987" max="9987" width="13.375" style="1843" customWidth="1"/>
    <col min="9988" max="10001" width="5.625" style="1843" customWidth="1"/>
    <col min="10002" max="10002" width="15.625" style="1843" customWidth="1"/>
    <col min="10003" max="10006" width="5.625" style="1843" customWidth="1"/>
    <col min="10007" max="10240" width="9" style="1843"/>
    <col min="10241" max="10241" width="2" style="1843" customWidth="1"/>
    <col min="10242" max="10242" width="3.875" style="1843" customWidth="1"/>
    <col min="10243" max="10243" width="13.375" style="1843" customWidth="1"/>
    <col min="10244" max="10257" width="5.625" style="1843" customWidth="1"/>
    <col min="10258" max="10258" width="15.625" style="1843" customWidth="1"/>
    <col min="10259" max="10262" width="5.625" style="1843" customWidth="1"/>
    <col min="10263" max="10496" width="9" style="1843"/>
    <col min="10497" max="10497" width="2" style="1843" customWidth="1"/>
    <col min="10498" max="10498" width="3.875" style="1843" customWidth="1"/>
    <col min="10499" max="10499" width="13.375" style="1843" customWidth="1"/>
    <col min="10500" max="10513" width="5.625" style="1843" customWidth="1"/>
    <col min="10514" max="10514" width="15.625" style="1843" customWidth="1"/>
    <col min="10515" max="10518" width="5.625" style="1843" customWidth="1"/>
    <col min="10519" max="10752" width="9" style="1843"/>
    <col min="10753" max="10753" width="2" style="1843" customWidth="1"/>
    <col min="10754" max="10754" width="3.875" style="1843" customWidth="1"/>
    <col min="10755" max="10755" width="13.375" style="1843" customWidth="1"/>
    <col min="10756" max="10769" width="5.625" style="1843" customWidth="1"/>
    <col min="10770" max="10770" width="15.625" style="1843" customWidth="1"/>
    <col min="10771" max="10774" width="5.625" style="1843" customWidth="1"/>
    <col min="10775" max="11008" width="9" style="1843"/>
    <col min="11009" max="11009" width="2" style="1843" customWidth="1"/>
    <col min="11010" max="11010" width="3.875" style="1843" customWidth="1"/>
    <col min="11011" max="11011" width="13.375" style="1843" customWidth="1"/>
    <col min="11012" max="11025" width="5.625" style="1843" customWidth="1"/>
    <col min="11026" max="11026" width="15.625" style="1843" customWidth="1"/>
    <col min="11027" max="11030" width="5.625" style="1843" customWidth="1"/>
    <col min="11031" max="11264" width="9" style="1843"/>
    <col min="11265" max="11265" width="2" style="1843" customWidth="1"/>
    <col min="11266" max="11266" width="3.875" style="1843" customWidth="1"/>
    <col min="11267" max="11267" width="13.375" style="1843" customWidth="1"/>
    <col min="11268" max="11281" width="5.625" style="1843" customWidth="1"/>
    <col min="11282" max="11282" width="15.625" style="1843" customWidth="1"/>
    <col min="11283" max="11286" width="5.625" style="1843" customWidth="1"/>
    <col min="11287" max="11520" width="9" style="1843"/>
    <col min="11521" max="11521" width="2" style="1843" customWidth="1"/>
    <col min="11522" max="11522" width="3.875" style="1843" customWidth="1"/>
    <col min="11523" max="11523" width="13.375" style="1843" customWidth="1"/>
    <col min="11524" max="11537" width="5.625" style="1843" customWidth="1"/>
    <col min="11538" max="11538" width="15.625" style="1843" customWidth="1"/>
    <col min="11539" max="11542" width="5.625" style="1843" customWidth="1"/>
    <col min="11543" max="11776" width="9" style="1843"/>
    <col min="11777" max="11777" width="2" style="1843" customWidth="1"/>
    <col min="11778" max="11778" width="3.875" style="1843" customWidth="1"/>
    <col min="11779" max="11779" width="13.375" style="1843" customWidth="1"/>
    <col min="11780" max="11793" width="5.625" style="1843" customWidth="1"/>
    <col min="11794" max="11794" width="15.625" style="1843" customWidth="1"/>
    <col min="11795" max="11798" width="5.625" style="1843" customWidth="1"/>
    <col min="11799" max="12032" width="9" style="1843"/>
    <col min="12033" max="12033" width="2" style="1843" customWidth="1"/>
    <col min="12034" max="12034" width="3.875" style="1843" customWidth="1"/>
    <col min="12035" max="12035" width="13.375" style="1843" customWidth="1"/>
    <col min="12036" max="12049" width="5.625" style="1843" customWidth="1"/>
    <col min="12050" max="12050" width="15.625" style="1843" customWidth="1"/>
    <col min="12051" max="12054" width="5.625" style="1843" customWidth="1"/>
    <col min="12055" max="12288" width="9" style="1843"/>
    <col min="12289" max="12289" width="2" style="1843" customWidth="1"/>
    <col min="12290" max="12290" width="3.875" style="1843" customWidth="1"/>
    <col min="12291" max="12291" width="13.375" style="1843" customWidth="1"/>
    <col min="12292" max="12305" width="5.625" style="1843" customWidth="1"/>
    <col min="12306" max="12306" width="15.625" style="1843" customWidth="1"/>
    <col min="12307" max="12310" width="5.625" style="1843" customWidth="1"/>
    <col min="12311" max="12544" width="9" style="1843"/>
    <col min="12545" max="12545" width="2" style="1843" customWidth="1"/>
    <col min="12546" max="12546" width="3.875" style="1843" customWidth="1"/>
    <col min="12547" max="12547" width="13.375" style="1843" customWidth="1"/>
    <col min="12548" max="12561" width="5.625" style="1843" customWidth="1"/>
    <col min="12562" max="12562" width="15.625" style="1843" customWidth="1"/>
    <col min="12563" max="12566" width="5.625" style="1843" customWidth="1"/>
    <col min="12567" max="12800" width="9" style="1843"/>
    <col min="12801" max="12801" width="2" style="1843" customWidth="1"/>
    <col min="12802" max="12802" width="3.875" style="1843" customWidth="1"/>
    <col min="12803" max="12803" width="13.375" style="1843" customWidth="1"/>
    <col min="12804" max="12817" width="5.625" style="1843" customWidth="1"/>
    <col min="12818" max="12818" width="15.625" style="1843" customWidth="1"/>
    <col min="12819" max="12822" width="5.625" style="1843" customWidth="1"/>
    <col min="12823" max="13056" width="9" style="1843"/>
    <col min="13057" max="13057" width="2" style="1843" customWidth="1"/>
    <col min="13058" max="13058" width="3.875" style="1843" customWidth="1"/>
    <col min="13059" max="13059" width="13.375" style="1843" customWidth="1"/>
    <col min="13060" max="13073" width="5.625" style="1843" customWidth="1"/>
    <col min="13074" max="13074" width="15.625" style="1843" customWidth="1"/>
    <col min="13075" max="13078" width="5.625" style="1843" customWidth="1"/>
    <col min="13079" max="13312" width="9" style="1843"/>
    <col min="13313" max="13313" width="2" style="1843" customWidth="1"/>
    <col min="13314" max="13314" width="3.875" style="1843" customWidth="1"/>
    <col min="13315" max="13315" width="13.375" style="1843" customWidth="1"/>
    <col min="13316" max="13329" width="5.625" style="1843" customWidth="1"/>
    <col min="13330" max="13330" width="15.625" style="1843" customWidth="1"/>
    <col min="13331" max="13334" width="5.625" style="1843" customWidth="1"/>
    <col min="13335" max="13568" width="9" style="1843"/>
    <col min="13569" max="13569" width="2" style="1843" customWidth="1"/>
    <col min="13570" max="13570" width="3.875" style="1843" customWidth="1"/>
    <col min="13571" max="13571" width="13.375" style="1843" customWidth="1"/>
    <col min="13572" max="13585" width="5.625" style="1843" customWidth="1"/>
    <col min="13586" max="13586" width="15.625" style="1843" customWidth="1"/>
    <col min="13587" max="13590" width="5.625" style="1843" customWidth="1"/>
    <col min="13591" max="13824" width="9" style="1843"/>
    <col min="13825" max="13825" width="2" style="1843" customWidth="1"/>
    <col min="13826" max="13826" width="3.875" style="1843" customWidth="1"/>
    <col min="13827" max="13827" width="13.375" style="1843" customWidth="1"/>
    <col min="13828" max="13841" width="5.625" style="1843" customWidth="1"/>
    <col min="13842" max="13842" width="15.625" style="1843" customWidth="1"/>
    <col min="13843" max="13846" width="5.625" style="1843" customWidth="1"/>
    <col min="13847" max="14080" width="9" style="1843"/>
    <col min="14081" max="14081" width="2" style="1843" customWidth="1"/>
    <col min="14082" max="14082" width="3.875" style="1843" customWidth="1"/>
    <col min="14083" max="14083" width="13.375" style="1843" customWidth="1"/>
    <col min="14084" max="14097" width="5.625" style="1843" customWidth="1"/>
    <col min="14098" max="14098" width="15.625" style="1843" customWidth="1"/>
    <col min="14099" max="14102" width="5.625" style="1843" customWidth="1"/>
    <col min="14103" max="14336" width="9" style="1843"/>
    <col min="14337" max="14337" width="2" style="1843" customWidth="1"/>
    <col min="14338" max="14338" width="3.875" style="1843" customWidth="1"/>
    <col min="14339" max="14339" width="13.375" style="1843" customWidth="1"/>
    <col min="14340" max="14353" width="5.625" style="1843" customWidth="1"/>
    <col min="14354" max="14354" width="15.625" style="1843" customWidth="1"/>
    <col min="14355" max="14358" width="5.625" style="1843" customWidth="1"/>
    <col min="14359" max="14592" width="9" style="1843"/>
    <col min="14593" max="14593" width="2" style="1843" customWidth="1"/>
    <col min="14594" max="14594" width="3.875" style="1843" customWidth="1"/>
    <col min="14595" max="14595" width="13.375" style="1843" customWidth="1"/>
    <col min="14596" max="14609" width="5.625" style="1843" customWidth="1"/>
    <col min="14610" max="14610" width="15.625" style="1843" customWidth="1"/>
    <col min="14611" max="14614" width="5.625" style="1843" customWidth="1"/>
    <col min="14615" max="14848" width="9" style="1843"/>
    <col min="14849" max="14849" width="2" style="1843" customWidth="1"/>
    <col min="14850" max="14850" width="3.875" style="1843" customWidth="1"/>
    <col min="14851" max="14851" width="13.375" style="1843" customWidth="1"/>
    <col min="14852" max="14865" width="5.625" style="1843" customWidth="1"/>
    <col min="14866" max="14866" width="15.625" style="1843" customWidth="1"/>
    <col min="14867" max="14870" width="5.625" style="1843" customWidth="1"/>
    <col min="14871" max="15104" width="9" style="1843"/>
    <col min="15105" max="15105" width="2" style="1843" customWidth="1"/>
    <col min="15106" max="15106" width="3.875" style="1843" customWidth="1"/>
    <col min="15107" max="15107" width="13.375" style="1843" customWidth="1"/>
    <col min="15108" max="15121" width="5.625" style="1843" customWidth="1"/>
    <col min="15122" max="15122" width="15.625" style="1843" customWidth="1"/>
    <col min="15123" max="15126" width="5.625" style="1843" customWidth="1"/>
    <col min="15127" max="15360" width="9" style="1843"/>
    <col min="15361" max="15361" width="2" style="1843" customWidth="1"/>
    <col min="15362" max="15362" width="3.875" style="1843" customWidth="1"/>
    <col min="15363" max="15363" width="13.375" style="1843" customWidth="1"/>
    <col min="15364" max="15377" width="5.625" style="1843" customWidth="1"/>
    <col min="15378" max="15378" width="15.625" style="1843" customWidth="1"/>
    <col min="15379" max="15382" width="5.625" style="1843" customWidth="1"/>
    <col min="15383" max="15616" width="9" style="1843"/>
    <col min="15617" max="15617" width="2" style="1843" customWidth="1"/>
    <col min="15618" max="15618" width="3.875" style="1843" customWidth="1"/>
    <col min="15619" max="15619" width="13.375" style="1843" customWidth="1"/>
    <col min="15620" max="15633" width="5.625" style="1843" customWidth="1"/>
    <col min="15634" max="15634" width="15.625" style="1843" customWidth="1"/>
    <col min="15635" max="15638" width="5.625" style="1843" customWidth="1"/>
    <col min="15639" max="15872" width="9" style="1843"/>
    <col min="15873" max="15873" width="2" style="1843" customWidth="1"/>
    <col min="15874" max="15874" width="3.875" style="1843" customWidth="1"/>
    <col min="15875" max="15875" width="13.375" style="1843" customWidth="1"/>
    <col min="15876" max="15889" width="5.625" style="1843" customWidth="1"/>
    <col min="15890" max="15890" width="15.625" style="1843" customWidth="1"/>
    <col min="15891" max="15894" width="5.625" style="1843" customWidth="1"/>
    <col min="15895" max="16128" width="9" style="1843"/>
    <col min="16129" max="16129" width="2" style="1843" customWidth="1"/>
    <col min="16130" max="16130" width="3.875" style="1843" customWidth="1"/>
    <col min="16131" max="16131" width="13.375" style="1843" customWidth="1"/>
    <col min="16132" max="16145" width="5.625" style="1843" customWidth="1"/>
    <col min="16146" max="16146" width="15.625" style="1843" customWidth="1"/>
    <col min="16147" max="16150" width="5.625" style="1843" customWidth="1"/>
    <col min="16151" max="16384" width="9" style="1843"/>
  </cols>
  <sheetData>
    <row r="1" spans="2:22" ht="24" customHeight="1">
      <c r="B1" s="1838" t="s">
        <v>778</v>
      </c>
      <c r="C1" s="1838"/>
      <c r="D1" s="1838"/>
      <c r="E1" s="1838"/>
      <c r="F1" s="1838"/>
      <c r="G1" s="1838"/>
      <c r="H1" s="1838"/>
      <c r="I1" s="1838"/>
      <c r="J1" s="1838"/>
      <c r="K1" s="1838"/>
      <c r="L1" s="1839"/>
      <c r="M1" s="1840"/>
      <c r="N1" s="1840"/>
      <c r="O1" s="1840"/>
      <c r="P1" s="1841"/>
      <c r="Q1" s="1841"/>
      <c r="R1" s="1841"/>
      <c r="S1" s="1842" t="s">
        <v>779</v>
      </c>
      <c r="T1" s="1842"/>
      <c r="U1" s="1842"/>
      <c r="V1" s="1842"/>
    </row>
    <row r="2" spans="2:22" ht="17.25" customHeight="1">
      <c r="B2" s="1844"/>
      <c r="C2" s="1845"/>
      <c r="D2" s="1846" t="s">
        <v>780</v>
      </c>
      <c r="E2" s="1847"/>
      <c r="F2" s="1847"/>
      <c r="G2" s="1848"/>
      <c r="H2" s="1849" t="s">
        <v>781</v>
      </c>
      <c r="I2" s="1850"/>
      <c r="J2" s="1850"/>
      <c r="K2" s="1850"/>
      <c r="L2" s="1850"/>
      <c r="M2" s="1851"/>
      <c r="N2" s="1846" t="s">
        <v>782</v>
      </c>
      <c r="O2" s="1847"/>
      <c r="P2" s="1847"/>
      <c r="Q2" s="1848"/>
      <c r="R2" s="1852"/>
      <c r="S2" s="1853" t="s">
        <v>783</v>
      </c>
      <c r="T2" s="1853"/>
      <c r="U2" s="1848" t="s">
        <v>784</v>
      </c>
      <c r="V2" s="1853"/>
    </row>
    <row r="3" spans="2:22" ht="13.5" customHeight="1">
      <c r="B3" s="1854"/>
      <c r="C3" s="1855"/>
      <c r="D3" s="1856" t="s">
        <v>785</v>
      </c>
      <c r="E3" s="1857"/>
      <c r="F3" s="1856" t="s">
        <v>786</v>
      </c>
      <c r="G3" s="1858"/>
      <c r="H3" s="1856" t="s">
        <v>785</v>
      </c>
      <c r="I3" s="1859"/>
      <c r="J3" s="1857"/>
      <c r="K3" s="1856" t="s">
        <v>786</v>
      </c>
      <c r="L3" s="1859"/>
      <c r="M3" s="1858"/>
      <c r="N3" s="1856" t="s">
        <v>785</v>
      </c>
      <c r="O3" s="1857"/>
      <c r="P3" s="1856" t="s">
        <v>786</v>
      </c>
      <c r="Q3" s="1858"/>
      <c r="R3" s="1860"/>
      <c r="S3" s="1861" t="s">
        <v>787</v>
      </c>
      <c r="T3" s="1861" t="s">
        <v>788</v>
      </c>
      <c r="U3" s="1862" t="s">
        <v>787</v>
      </c>
      <c r="V3" s="1861" t="s">
        <v>788</v>
      </c>
    </row>
    <row r="4" spans="2:22" ht="27.75" customHeight="1">
      <c r="B4" s="1863"/>
      <c r="C4" s="1864"/>
      <c r="D4" s="1865"/>
      <c r="E4" s="1866" t="s">
        <v>789</v>
      </c>
      <c r="F4" s="1867"/>
      <c r="G4" s="1868" t="s">
        <v>789</v>
      </c>
      <c r="H4" s="1867"/>
      <c r="I4" s="1866" t="s">
        <v>790</v>
      </c>
      <c r="J4" s="1868" t="s">
        <v>789</v>
      </c>
      <c r="K4" s="1867"/>
      <c r="L4" s="1866" t="s">
        <v>790</v>
      </c>
      <c r="M4" s="1868" t="s">
        <v>789</v>
      </c>
      <c r="N4" s="1867"/>
      <c r="O4" s="1868" t="s">
        <v>789</v>
      </c>
      <c r="P4" s="1867"/>
      <c r="Q4" s="1868" t="s">
        <v>789</v>
      </c>
      <c r="R4" s="1869"/>
      <c r="S4" s="1870"/>
      <c r="T4" s="1870"/>
      <c r="U4" s="1871"/>
      <c r="V4" s="1870"/>
    </row>
    <row r="5" spans="2:22" s="719" customFormat="1" ht="16.350000000000001" customHeight="1" thickBot="1">
      <c r="B5" s="1872" t="s">
        <v>791</v>
      </c>
      <c r="C5" s="1873"/>
      <c r="D5" s="1874">
        <f t="shared" ref="D5:V5" si="0">SUM(D14,D46,D47:D48)</f>
        <v>539</v>
      </c>
      <c r="E5" s="873">
        <f t="shared" si="0"/>
        <v>24</v>
      </c>
      <c r="F5" s="873">
        <f t="shared" si="0"/>
        <v>188</v>
      </c>
      <c r="G5" s="876">
        <f t="shared" si="0"/>
        <v>38</v>
      </c>
      <c r="H5" s="1874">
        <f t="shared" si="0"/>
        <v>210</v>
      </c>
      <c r="I5" s="1875">
        <f t="shared" si="0"/>
        <v>114</v>
      </c>
      <c r="J5" s="873">
        <f t="shared" si="0"/>
        <v>5</v>
      </c>
      <c r="K5" s="873">
        <f t="shared" si="0"/>
        <v>26</v>
      </c>
      <c r="L5" s="1876">
        <f t="shared" si="0"/>
        <v>20</v>
      </c>
      <c r="M5" s="876">
        <f t="shared" si="0"/>
        <v>1</v>
      </c>
      <c r="N5" s="1874">
        <f t="shared" si="0"/>
        <v>58</v>
      </c>
      <c r="O5" s="873">
        <f t="shared" si="0"/>
        <v>1</v>
      </c>
      <c r="P5" s="873">
        <f t="shared" si="0"/>
        <v>12</v>
      </c>
      <c r="Q5" s="876">
        <f t="shared" si="0"/>
        <v>0</v>
      </c>
      <c r="R5" s="1877"/>
      <c r="S5" s="1874">
        <f t="shared" si="0"/>
        <v>253</v>
      </c>
      <c r="T5" s="876">
        <f t="shared" si="0"/>
        <v>34</v>
      </c>
      <c r="U5" s="1875">
        <f t="shared" si="0"/>
        <v>22</v>
      </c>
      <c r="V5" s="876">
        <f t="shared" si="0"/>
        <v>3</v>
      </c>
    </row>
    <row r="6" spans="2:22" s="719" customFormat="1" ht="16.350000000000001" customHeight="1" thickTop="1">
      <c r="B6" s="1696" t="s">
        <v>54</v>
      </c>
      <c r="C6" s="1878" t="s">
        <v>228</v>
      </c>
      <c r="D6" s="1879">
        <v>216</v>
      </c>
      <c r="E6" s="862">
        <v>22</v>
      </c>
      <c r="F6" s="862">
        <v>170</v>
      </c>
      <c r="G6" s="1880">
        <v>37</v>
      </c>
      <c r="H6" s="1879">
        <v>64</v>
      </c>
      <c r="I6" s="1881">
        <v>58</v>
      </c>
      <c r="J6" s="862">
        <v>5</v>
      </c>
      <c r="K6" s="862">
        <v>23</v>
      </c>
      <c r="L6" s="1882">
        <v>19</v>
      </c>
      <c r="M6" s="1880">
        <v>1</v>
      </c>
      <c r="N6" s="1879">
        <v>18</v>
      </c>
      <c r="O6" s="862">
        <v>1</v>
      </c>
      <c r="P6" s="862">
        <v>5</v>
      </c>
      <c r="Q6" s="1880">
        <v>0</v>
      </c>
      <c r="R6" s="1877"/>
      <c r="S6" s="1879">
        <v>96</v>
      </c>
      <c r="T6" s="1880">
        <v>30</v>
      </c>
      <c r="U6" s="1881">
        <v>5</v>
      </c>
      <c r="V6" s="1880">
        <v>1</v>
      </c>
    </row>
    <row r="7" spans="2:22" s="719" customFormat="1" ht="16.350000000000001" customHeight="1">
      <c r="B7" s="1696"/>
      <c r="C7" s="1883" t="s">
        <v>137</v>
      </c>
      <c r="D7" s="1884">
        <v>3</v>
      </c>
      <c r="E7" s="849">
        <v>0</v>
      </c>
      <c r="F7" s="849">
        <v>0</v>
      </c>
      <c r="G7" s="851">
        <v>0</v>
      </c>
      <c r="H7" s="1884">
        <v>3</v>
      </c>
      <c r="I7" s="1885">
        <v>0</v>
      </c>
      <c r="J7" s="849">
        <v>0</v>
      </c>
      <c r="K7" s="849">
        <v>0</v>
      </c>
      <c r="L7" s="850">
        <v>0</v>
      </c>
      <c r="M7" s="851">
        <v>0</v>
      </c>
      <c r="N7" s="1884">
        <v>0</v>
      </c>
      <c r="O7" s="849">
        <v>0</v>
      </c>
      <c r="P7" s="849">
        <v>0</v>
      </c>
      <c r="Q7" s="851">
        <v>0</v>
      </c>
      <c r="R7" s="1877"/>
      <c r="S7" s="1884">
        <v>3</v>
      </c>
      <c r="T7" s="851">
        <v>0</v>
      </c>
      <c r="U7" s="1885">
        <v>0</v>
      </c>
      <c r="V7" s="851">
        <v>0</v>
      </c>
    </row>
    <row r="8" spans="2:22" s="719" customFormat="1" ht="16.350000000000001" customHeight="1">
      <c r="B8" s="1696"/>
      <c r="C8" s="1883" t="s">
        <v>139</v>
      </c>
      <c r="D8" s="1884">
        <v>10</v>
      </c>
      <c r="E8" s="849">
        <v>0</v>
      </c>
      <c r="F8" s="849">
        <v>2</v>
      </c>
      <c r="G8" s="851">
        <v>0</v>
      </c>
      <c r="H8" s="1884">
        <v>7</v>
      </c>
      <c r="I8" s="1885">
        <v>0</v>
      </c>
      <c r="J8" s="849">
        <v>0</v>
      </c>
      <c r="K8" s="849">
        <v>0</v>
      </c>
      <c r="L8" s="850">
        <v>0</v>
      </c>
      <c r="M8" s="851">
        <v>0</v>
      </c>
      <c r="N8" s="1884">
        <v>0</v>
      </c>
      <c r="O8" s="849">
        <v>0</v>
      </c>
      <c r="P8" s="849">
        <v>0</v>
      </c>
      <c r="Q8" s="851">
        <v>0</v>
      </c>
      <c r="R8" s="1877"/>
      <c r="S8" s="1884">
        <v>7</v>
      </c>
      <c r="T8" s="851">
        <v>0</v>
      </c>
      <c r="U8" s="1885">
        <v>0</v>
      </c>
      <c r="V8" s="851">
        <v>0</v>
      </c>
    </row>
    <row r="9" spans="2:22" s="719" customFormat="1" ht="16.350000000000001" customHeight="1">
      <c r="B9" s="1696"/>
      <c r="C9" s="1883" t="s">
        <v>229</v>
      </c>
      <c r="D9" s="1884">
        <v>24</v>
      </c>
      <c r="E9" s="849">
        <v>0</v>
      </c>
      <c r="F9" s="849">
        <v>4</v>
      </c>
      <c r="G9" s="851">
        <v>0</v>
      </c>
      <c r="H9" s="1884">
        <v>12</v>
      </c>
      <c r="I9" s="1885">
        <v>0</v>
      </c>
      <c r="J9" s="849">
        <v>0</v>
      </c>
      <c r="K9" s="849">
        <v>0</v>
      </c>
      <c r="L9" s="850">
        <v>0</v>
      </c>
      <c r="M9" s="851">
        <v>0</v>
      </c>
      <c r="N9" s="1884">
        <v>2</v>
      </c>
      <c r="O9" s="849">
        <v>0</v>
      </c>
      <c r="P9" s="849">
        <v>4</v>
      </c>
      <c r="Q9" s="851">
        <v>0</v>
      </c>
      <c r="R9" s="1877"/>
      <c r="S9" s="1884">
        <v>12</v>
      </c>
      <c r="T9" s="851">
        <v>0</v>
      </c>
      <c r="U9" s="1885">
        <v>0</v>
      </c>
      <c r="V9" s="851">
        <v>0</v>
      </c>
    </row>
    <row r="10" spans="2:22" s="719" customFormat="1" ht="16.350000000000001" customHeight="1">
      <c r="B10" s="1696"/>
      <c r="C10" s="1883" t="s">
        <v>235</v>
      </c>
      <c r="D10" s="1884">
        <v>19</v>
      </c>
      <c r="E10" s="849">
        <v>0</v>
      </c>
      <c r="F10" s="849">
        <v>4</v>
      </c>
      <c r="G10" s="851">
        <v>0</v>
      </c>
      <c r="H10" s="1884">
        <v>11</v>
      </c>
      <c r="I10" s="1885">
        <v>11</v>
      </c>
      <c r="J10" s="849">
        <v>0</v>
      </c>
      <c r="K10" s="849">
        <v>2</v>
      </c>
      <c r="L10" s="850">
        <v>1</v>
      </c>
      <c r="M10" s="851">
        <v>0</v>
      </c>
      <c r="N10" s="1884">
        <v>0</v>
      </c>
      <c r="O10" s="849">
        <v>0</v>
      </c>
      <c r="P10" s="849">
        <v>0</v>
      </c>
      <c r="Q10" s="851">
        <v>0</v>
      </c>
      <c r="R10" s="1877"/>
      <c r="S10" s="1884">
        <v>11</v>
      </c>
      <c r="T10" s="851">
        <v>3</v>
      </c>
      <c r="U10" s="1885">
        <v>0</v>
      </c>
      <c r="V10" s="851">
        <v>0</v>
      </c>
    </row>
    <row r="11" spans="2:22" s="719" customFormat="1" ht="16.350000000000001" customHeight="1">
      <c r="B11" s="1696"/>
      <c r="C11" s="1883" t="s">
        <v>143</v>
      </c>
      <c r="D11" s="1884">
        <v>26</v>
      </c>
      <c r="E11" s="849">
        <v>0</v>
      </c>
      <c r="F11" s="849">
        <v>0</v>
      </c>
      <c r="G11" s="851">
        <v>0</v>
      </c>
      <c r="H11" s="1884">
        <v>9</v>
      </c>
      <c r="I11" s="1885">
        <v>9</v>
      </c>
      <c r="J11" s="849">
        <v>0</v>
      </c>
      <c r="K11" s="849">
        <v>0</v>
      </c>
      <c r="L11" s="850">
        <v>0</v>
      </c>
      <c r="M11" s="851">
        <v>0</v>
      </c>
      <c r="N11" s="1884">
        <v>8</v>
      </c>
      <c r="O11" s="849">
        <v>0</v>
      </c>
      <c r="P11" s="849">
        <v>0</v>
      </c>
      <c r="Q11" s="851">
        <v>0</v>
      </c>
      <c r="R11" s="1877"/>
      <c r="S11" s="1884">
        <v>20</v>
      </c>
      <c r="T11" s="851">
        <v>0</v>
      </c>
      <c r="U11" s="1885">
        <v>0</v>
      </c>
      <c r="V11" s="851">
        <v>0</v>
      </c>
    </row>
    <row r="12" spans="2:22" s="719" customFormat="1" ht="16.350000000000001" customHeight="1">
      <c r="B12" s="1696"/>
      <c r="C12" s="1883" t="s">
        <v>145</v>
      </c>
      <c r="D12" s="1884">
        <v>19</v>
      </c>
      <c r="E12" s="849">
        <v>0</v>
      </c>
      <c r="F12" s="849">
        <v>0</v>
      </c>
      <c r="G12" s="851">
        <v>0</v>
      </c>
      <c r="H12" s="1884">
        <v>13</v>
      </c>
      <c r="I12" s="1885">
        <v>0</v>
      </c>
      <c r="J12" s="849">
        <v>0</v>
      </c>
      <c r="K12" s="849">
        <v>0</v>
      </c>
      <c r="L12" s="850">
        <v>0</v>
      </c>
      <c r="M12" s="851">
        <v>0</v>
      </c>
      <c r="N12" s="1884">
        <v>0</v>
      </c>
      <c r="O12" s="849">
        <v>0</v>
      </c>
      <c r="P12" s="849">
        <v>0</v>
      </c>
      <c r="Q12" s="851">
        <v>0</v>
      </c>
      <c r="R12" s="1877"/>
      <c r="S12" s="1884">
        <v>13</v>
      </c>
      <c r="T12" s="851">
        <v>0</v>
      </c>
      <c r="U12" s="1885">
        <v>0</v>
      </c>
      <c r="V12" s="851">
        <v>0</v>
      </c>
    </row>
    <row r="13" spans="2:22" s="719" customFormat="1" ht="16.350000000000001" customHeight="1">
      <c r="B13" s="1696"/>
      <c r="C13" s="1883" t="s">
        <v>147</v>
      </c>
      <c r="D13" s="1884">
        <v>15</v>
      </c>
      <c r="E13" s="849">
        <v>0</v>
      </c>
      <c r="F13" s="849">
        <v>4</v>
      </c>
      <c r="G13" s="851">
        <v>0</v>
      </c>
      <c r="H13" s="1884">
        <v>0</v>
      </c>
      <c r="I13" s="1885">
        <v>0</v>
      </c>
      <c r="J13" s="849">
        <v>0</v>
      </c>
      <c r="K13" s="849">
        <v>1</v>
      </c>
      <c r="L13" s="850">
        <v>0</v>
      </c>
      <c r="M13" s="851">
        <v>0</v>
      </c>
      <c r="N13" s="1884">
        <v>12</v>
      </c>
      <c r="O13" s="849">
        <v>0</v>
      </c>
      <c r="P13" s="849">
        <v>2</v>
      </c>
      <c r="Q13" s="851">
        <v>0</v>
      </c>
      <c r="R13" s="1877"/>
      <c r="S13" s="1884">
        <v>0</v>
      </c>
      <c r="T13" s="851">
        <v>1</v>
      </c>
      <c r="U13" s="1885">
        <v>12</v>
      </c>
      <c r="V13" s="851">
        <v>2</v>
      </c>
    </row>
    <row r="14" spans="2:22" s="719" customFormat="1" ht="16.350000000000001" customHeight="1">
      <c r="B14" s="1701"/>
      <c r="C14" s="1886" t="s">
        <v>63</v>
      </c>
      <c r="D14" s="1887">
        <f t="shared" ref="D14:P14" si="1">SUM(D6:D13)</f>
        <v>332</v>
      </c>
      <c r="E14" s="1888">
        <f>SUM(E6:E13)</f>
        <v>22</v>
      </c>
      <c r="F14" s="1888">
        <f t="shared" si="1"/>
        <v>184</v>
      </c>
      <c r="G14" s="1889">
        <f t="shared" si="1"/>
        <v>37</v>
      </c>
      <c r="H14" s="1887">
        <f t="shared" si="1"/>
        <v>119</v>
      </c>
      <c r="I14" s="1888">
        <f t="shared" si="1"/>
        <v>78</v>
      </c>
      <c r="J14" s="1888">
        <f t="shared" si="1"/>
        <v>5</v>
      </c>
      <c r="K14" s="1888">
        <f t="shared" si="1"/>
        <v>26</v>
      </c>
      <c r="L14" s="1890">
        <f t="shared" si="1"/>
        <v>20</v>
      </c>
      <c r="M14" s="1889">
        <f t="shared" si="1"/>
        <v>1</v>
      </c>
      <c r="N14" s="1887">
        <f t="shared" si="1"/>
        <v>40</v>
      </c>
      <c r="O14" s="1888">
        <f t="shared" si="1"/>
        <v>1</v>
      </c>
      <c r="P14" s="1888">
        <f t="shared" si="1"/>
        <v>11</v>
      </c>
      <c r="Q14" s="1889">
        <f>SUM(Q6:Q13)</f>
        <v>0</v>
      </c>
      <c r="R14" s="1877"/>
      <c r="S14" s="1887">
        <f>SUM(S6:S13)</f>
        <v>162</v>
      </c>
      <c r="T14" s="1889">
        <f>SUM(T6:T13)</f>
        <v>34</v>
      </c>
      <c r="U14" s="1891">
        <f>SUM(U6:U13)</f>
        <v>17</v>
      </c>
      <c r="V14" s="1889">
        <f>SUM(V6:V13)</f>
        <v>3</v>
      </c>
    </row>
    <row r="15" spans="2:22" s="719" customFormat="1" ht="16.350000000000001" customHeight="1">
      <c r="B15" s="310" t="s">
        <v>64</v>
      </c>
      <c r="C15" s="1892" t="s">
        <v>66</v>
      </c>
      <c r="D15" s="1893">
        <f t="shared" ref="D15:V15" si="2">SUM(D16:D20)</f>
        <v>45</v>
      </c>
      <c r="E15" s="1894">
        <f t="shared" si="2"/>
        <v>0</v>
      </c>
      <c r="F15" s="1894">
        <f t="shared" si="2"/>
        <v>0</v>
      </c>
      <c r="G15" s="1895">
        <f t="shared" si="2"/>
        <v>0</v>
      </c>
      <c r="H15" s="1893">
        <f t="shared" si="2"/>
        <v>23</v>
      </c>
      <c r="I15" s="1894">
        <f>SUM(I16:I20)</f>
        <v>10</v>
      </c>
      <c r="J15" s="1894">
        <f>SUM(J16:J20)</f>
        <v>0</v>
      </c>
      <c r="K15" s="1894">
        <f t="shared" si="2"/>
        <v>0</v>
      </c>
      <c r="L15" s="1896">
        <f t="shared" si="2"/>
        <v>0</v>
      </c>
      <c r="M15" s="1895">
        <f t="shared" si="2"/>
        <v>0</v>
      </c>
      <c r="N15" s="1893">
        <f t="shared" si="2"/>
        <v>1</v>
      </c>
      <c r="O15" s="1894">
        <f t="shared" si="2"/>
        <v>0</v>
      </c>
      <c r="P15" s="1894">
        <f t="shared" si="2"/>
        <v>0</v>
      </c>
      <c r="Q15" s="1895">
        <f t="shared" si="2"/>
        <v>0</v>
      </c>
      <c r="R15" s="1877"/>
      <c r="S15" s="1893">
        <f t="shared" si="2"/>
        <v>23</v>
      </c>
      <c r="T15" s="1895">
        <f t="shared" si="2"/>
        <v>0</v>
      </c>
      <c r="U15" s="1897">
        <f t="shared" si="2"/>
        <v>2</v>
      </c>
      <c r="V15" s="1895">
        <f t="shared" si="2"/>
        <v>0</v>
      </c>
    </row>
    <row r="16" spans="2:22" s="719" customFormat="1" ht="16.350000000000001" customHeight="1">
      <c r="B16" s="1696"/>
      <c r="C16" s="1883" t="s">
        <v>149</v>
      </c>
      <c r="D16" s="1884">
        <v>18</v>
      </c>
      <c r="E16" s="849">
        <v>0</v>
      </c>
      <c r="F16" s="849">
        <v>0</v>
      </c>
      <c r="G16" s="851">
        <v>0</v>
      </c>
      <c r="H16" s="1884">
        <v>5</v>
      </c>
      <c r="I16" s="1885">
        <v>2</v>
      </c>
      <c r="J16" s="849">
        <v>0</v>
      </c>
      <c r="K16" s="849">
        <v>0</v>
      </c>
      <c r="L16" s="850">
        <v>0</v>
      </c>
      <c r="M16" s="851">
        <v>0</v>
      </c>
      <c r="N16" s="1884">
        <v>1</v>
      </c>
      <c r="O16" s="849">
        <v>0</v>
      </c>
      <c r="P16" s="849">
        <v>0</v>
      </c>
      <c r="Q16" s="851">
        <v>0</v>
      </c>
      <c r="R16" s="1877"/>
      <c r="S16" s="1884">
        <v>5</v>
      </c>
      <c r="T16" s="851">
        <v>0</v>
      </c>
      <c r="U16" s="1885">
        <v>1</v>
      </c>
      <c r="V16" s="851">
        <v>0</v>
      </c>
    </row>
    <row r="17" spans="2:23" s="719" customFormat="1" ht="16.350000000000001" customHeight="1">
      <c r="B17" s="1696"/>
      <c r="C17" s="1883" t="s">
        <v>150</v>
      </c>
      <c r="D17" s="1884">
        <v>8</v>
      </c>
      <c r="E17" s="849">
        <v>0</v>
      </c>
      <c r="F17" s="849">
        <v>0</v>
      </c>
      <c r="G17" s="851">
        <v>0</v>
      </c>
      <c r="H17" s="1884">
        <v>5</v>
      </c>
      <c r="I17" s="1885">
        <v>5</v>
      </c>
      <c r="J17" s="849">
        <v>0</v>
      </c>
      <c r="K17" s="849">
        <v>0</v>
      </c>
      <c r="L17" s="850">
        <v>0</v>
      </c>
      <c r="M17" s="851">
        <v>0</v>
      </c>
      <c r="N17" s="1884">
        <v>0</v>
      </c>
      <c r="O17" s="849">
        <v>0</v>
      </c>
      <c r="P17" s="849">
        <v>0</v>
      </c>
      <c r="Q17" s="851">
        <v>0</v>
      </c>
      <c r="R17" s="1877"/>
      <c r="S17" s="1884">
        <v>5</v>
      </c>
      <c r="T17" s="851">
        <v>0</v>
      </c>
      <c r="U17" s="1885">
        <v>0</v>
      </c>
      <c r="V17" s="851">
        <v>0</v>
      </c>
    </row>
    <row r="18" spans="2:23" s="719" customFormat="1" ht="16.350000000000001" customHeight="1">
      <c r="B18" s="1696"/>
      <c r="C18" s="1883" t="s">
        <v>153</v>
      </c>
      <c r="D18" s="1884">
        <v>2</v>
      </c>
      <c r="E18" s="849">
        <v>0</v>
      </c>
      <c r="F18" s="849">
        <v>0</v>
      </c>
      <c r="G18" s="851">
        <v>0</v>
      </c>
      <c r="H18" s="1884">
        <v>2</v>
      </c>
      <c r="I18" s="1885">
        <v>0</v>
      </c>
      <c r="J18" s="849">
        <v>0</v>
      </c>
      <c r="K18" s="849">
        <v>0</v>
      </c>
      <c r="L18" s="850">
        <v>0</v>
      </c>
      <c r="M18" s="851">
        <v>0</v>
      </c>
      <c r="N18" s="1884">
        <v>0</v>
      </c>
      <c r="O18" s="849">
        <v>0</v>
      </c>
      <c r="P18" s="849">
        <v>0</v>
      </c>
      <c r="Q18" s="851">
        <v>0</v>
      </c>
      <c r="R18" s="1877"/>
      <c r="S18" s="1884">
        <v>2</v>
      </c>
      <c r="T18" s="851">
        <v>0</v>
      </c>
      <c r="U18" s="1885">
        <v>0</v>
      </c>
      <c r="V18" s="851">
        <v>0</v>
      </c>
    </row>
    <row r="19" spans="2:23" s="719" customFormat="1" ht="16.350000000000001" customHeight="1">
      <c r="B19" s="1696"/>
      <c r="C19" s="1883" t="s">
        <v>370</v>
      </c>
      <c r="D19" s="1884">
        <v>3</v>
      </c>
      <c r="E19" s="849">
        <v>0</v>
      </c>
      <c r="F19" s="849">
        <v>0</v>
      </c>
      <c r="G19" s="851">
        <v>0</v>
      </c>
      <c r="H19" s="1884">
        <v>3</v>
      </c>
      <c r="I19" s="1885">
        <v>0</v>
      </c>
      <c r="J19" s="849">
        <v>0</v>
      </c>
      <c r="K19" s="849">
        <v>0</v>
      </c>
      <c r="L19" s="850">
        <v>0</v>
      </c>
      <c r="M19" s="851">
        <v>0</v>
      </c>
      <c r="N19" s="1884">
        <v>0</v>
      </c>
      <c r="O19" s="849">
        <v>0</v>
      </c>
      <c r="P19" s="849">
        <v>0</v>
      </c>
      <c r="Q19" s="851">
        <v>0</v>
      </c>
      <c r="R19" s="1877"/>
      <c r="S19" s="1884">
        <v>3</v>
      </c>
      <c r="T19" s="851">
        <v>0</v>
      </c>
      <c r="U19" s="1885">
        <v>0</v>
      </c>
      <c r="V19" s="851">
        <v>0</v>
      </c>
    </row>
    <row r="20" spans="2:23" s="719" customFormat="1" ht="16.350000000000001" customHeight="1">
      <c r="B20" s="1701"/>
      <c r="C20" s="1898" t="s">
        <v>151</v>
      </c>
      <c r="D20" s="1899">
        <v>14</v>
      </c>
      <c r="E20" s="1900">
        <v>0</v>
      </c>
      <c r="F20" s="1900">
        <v>0</v>
      </c>
      <c r="G20" s="1901">
        <v>0</v>
      </c>
      <c r="H20" s="1899">
        <v>8</v>
      </c>
      <c r="I20" s="1902">
        <v>3</v>
      </c>
      <c r="J20" s="1900">
        <v>0</v>
      </c>
      <c r="K20" s="1900">
        <v>0</v>
      </c>
      <c r="L20" s="1903">
        <v>0</v>
      </c>
      <c r="M20" s="1901">
        <v>0</v>
      </c>
      <c r="N20" s="1899">
        <v>0</v>
      </c>
      <c r="O20" s="1900">
        <v>0</v>
      </c>
      <c r="P20" s="1900">
        <v>0</v>
      </c>
      <c r="Q20" s="1901">
        <v>0</v>
      </c>
      <c r="R20" s="1877"/>
      <c r="S20" s="1899">
        <v>8</v>
      </c>
      <c r="T20" s="1901">
        <v>0</v>
      </c>
      <c r="U20" s="1902">
        <v>1</v>
      </c>
      <c r="V20" s="1901">
        <v>0</v>
      </c>
    </row>
    <row r="21" spans="2:23" s="719" customFormat="1" ht="16.350000000000001" customHeight="1">
      <c r="B21" s="1696" t="s">
        <v>72</v>
      </c>
      <c r="C21" s="1904" t="s">
        <v>66</v>
      </c>
      <c r="D21" s="1905">
        <f t="shared" ref="D21:P21" si="3">SUM(D22:D26)</f>
        <v>8</v>
      </c>
      <c r="E21" s="1906">
        <f t="shared" si="3"/>
        <v>0</v>
      </c>
      <c r="F21" s="1906">
        <f t="shared" si="3"/>
        <v>0</v>
      </c>
      <c r="G21" s="1907">
        <f t="shared" si="3"/>
        <v>0</v>
      </c>
      <c r="H21" s="1905">
        <f t="shared" si="3"/>
        <v>3</v>
      </c>
      <c r="I21" s="1906">
        <f t="shared" si="3"/>
        <v>3</v>
      </c>
      <c r="J21" s="1906">
        <f t="shared" si="3"/>
        <v>0</v>
      </c>
      <c r="K21" s="1906">
        <f t="shared" si="3"/>
        <v>0</v>
      </c>
      <c r="L21" s="1908">
        <f t="shared" si="3"/>
        <v>0</v>
      </c>
      <c r="M21" s="1907">
        <f t="shared" si="3"/>
        <v>0</v>
      </c>
      <c r="N21" s="1905">
        <f t="shared" si="3"/>
        <v>0</v>
      </c>
      <c r="O21" s="1906">
        <f t="shared" si="3"/>
        <v>0</v>
      </c>
      <c r="P21" s="1906">
        <f t="shared" si="3"/>
        <v>0</v>
      </c>
      <c r="Q21" s="1907">
        <f>SUM(Q22:Q26)</f>
        <v>0</v>
      </c>
      <c r="R21" s="1877"/>
      <c r="S21" s="1905">
        <f>SUM(S22:S26)</f>
        <v>3</v>
      </c>
      <c r="T21" s="1907">
        <f>SUM(T22:T26)</f>
        <v>0</v>
      </c>
      <c r="U21" s="1909">
        <f>SUM(U22:U26)</f>
        <v>0</v>
      </c>
      <c r="V21" s="1907">
        <f>SUM(V22:V26)</f>
        <v>0</v>
      </c>
    </row>
    <row r="22" spans="2:23" s="719" customFormat="1" ht="16.350000000000001" customHeight="1">
      <c r="B22" s="1696"/>
      <c r="C22" s="1883" t="s">
        <v>154</v>
      </c>
      <c r="D22" s="1884">
        <v>3</v>
      </c>
      <c r="E22" s="849">
        <v>0</v>
      </c>
      <c r="F22" s="849">
        <v>0</v>
      </c>
      <c r="G22" s="851">
        <v>0</v>
      </c>
      <c r="H22" s="1884">
        <v>3</v>
      </c>
      <c r="I22" s="1885">
        <v>3</v>
      </c>
      <c r="J22" s="849">
        <v>0</v>
      </c>
      <c r="K22" s="849">
        <v>0</v>
      </c>
      <c r="L22" s="850">
        <v>0</v>
      </c>
      <c r="M22" s="851">
        <v>0</v>
      </c>
      <c r="N22" s="1884">
        <v>0</v>
      </c>
      <c r="O22" s="849">
        <v>0</v>
      </c>
      <c r="P22" s="849">
        <v>0</v>
      </c>
      <c r="Q22" s="851">
        <v>0</v>
      </c>
      <c r="R22" s="1877"/>
      <c r="S22" s="1884">
        <v>3</v>
      </c>
      <c r="T22" s="851">
        <v>0</v>
      </c>
      <c r="U22" s="1885">
        <v>0</v>
      </c>
      <c r="V22" s="851">
        <v>0</v>
      </c>
    </row>
    <row r="23" spans="2:23" s="719" customFormat="1" ht="16.350000000000001" customHeight="1">
      <c r="B23" s="1696"/>
      <c r="C23" s="1883" t="s">
        <v>155</v>
      </c>
      <c r="D23" s="1884">
        <v>0</v>
      </c>
      <c r="E23" s="849">
        <v>0</v>
      </c>
      <c r="F23" s="849">
        <v>0</v>
      </c>
      <c r="G23" s="851">
        <v>0</v>
      </c>
      <c r="H23" s="1884">
        <v>0</v>
      </c>
      <c r="I23" s="1885">
        <v>0</v>
      </c>
      <c r="J23" s="849">
        <v>0</v>
      </c>
      <c r="K23" s="849">
        <v>0</v>
      </c>
      <c r="L23" s="850">
        <v>0</v>
      </c>
      <c r="M23" s="851">
        <v>0</v>
      </c>
      <c r="N23" s="1884">
        <v>0</v>
      </c>
      <c r="O23" s="849">
        <v>0</v>
      </c>
      <c r="P23" s="849">
        <v>0</v>
      </c>
      <c r="Q23" s="851">
        <v>0</v>
      </c>
      <c r="R23" s="1877"/>
      <c r="S23" s="1884">
        <v>0</v>
      </c>
      <c r="T23" s="851">
        <v>0</v>
      </c>
      <c r="U23" s="1885">
        <v>0</v>
      </c>
      <c r="V23" s="851">
        <v>0</v>
      </c>
    </row>
    <row r="24" spans="2:23" s="719" customFormat="1" ht="16.350000000000001" customHeight="1">
      <c r="B24" s="1696"/>
      <c r="C24" s="1883" t="s">
        <v>156</v>
      </c>
      <c r="D24" s="1884">
        <v>5</v>
      </c>
      <c r="E24" s="849">
        <v>0</v>
      </c>
      <c r="F24" s="849">
        <v>0</v>
      </c>
      <c r="G24" s="851">
        <v>0</v>
      </c>
      <c r="H24" s="1884">
        <v>0</v>
      </c>
      <c r="I24" s="1885">
        <v>0</v>
      </c>
      <c r="J24" s="849">
        <v>0</v>
      </c>
      <c r="K24" s="849">
        <v>0</v>
      </c>
      <c r="L24" s="850">
        <v>0</v>
      </c>
      <c r="M24" s="851">
        <v>0</v>
      </c>
      <c r="N24" s="1884">
        <v>0</v>
      </c>
      <c r="O24" s="849">
        <v>0</v>
      </c>
      <c r="P24" s="849">
        <v>0</v>
      </c>
      <c r="Q24" s="851">
        <v>0</v>
      </c>
      <c r="R24" s="1877"/>
      <c r="S24" s="1884">
        <v>0</v>
      </c>
      <c r="T24" s="851">
        <v>0</v>
      </c>
      <c r="U24" s="1885">
        <v>0</v>
      </c>
      <c r="V24" s="851">
        <v>0</v>
      </c>
    </row>
    <row r="25" spans="2:23" s="719" customFormat="1" ht="16.350000000000001" customHeight="1">
      <c r="B25" s="1696"/>
      <c r="C25" s="1883" t="s">
        <v>157</v>
      </c>
      <c r="D25" s="1884">
        <v>0</v>
      </c>
      <c r="E25" s="849">
        <v>0</v>
      </c>
      <c r="F25" s="849">
        <v>0</v>
      </c>
      <c r="G25" s="851">
        <v>0</v>
      </c>
      <c r="H25" s="1884">
        <v>0</v>
      </c>
      <c r="I25" s="1885">
        <v>0</v>
      </c>
      <c r="J25" s="849">
        <v>0</v>
      </c>
      <c r="K25" s="849">
        <v>0</v>
      </c>
      <c r="L25" s="850">
        <v>0</v>
      </c>
      <c r="M25" s="851">
        <v>0</v>
      </c>
      <c r="N25" s="1884">
        <v>0</v>
      </c>
      <c r="O25" s="849">
        <v>0</v>
      </c>
      <c r="P25" s="849">
        <v>0</v>
      </c>
      <c r="Q25" s="851">
        <v>0</v>
      </c>
      <c r="R25" s="1877"/>
      <c r="S25" s="1884">
        <v>0</v>
      </c>
      <c r="T25" s="851">
        <v>0</v>
      </c>
      <c r="U25" s="1885">
        <v>0</v>
      </c>
      <c r="V25" s="851">
        <v>0</v>
      </c>
    </row>
    <row r="26" spans="2:23" s="719" customFormat="1" ht="16.350000000000001" customHeight="1">
      <c r="B26" s="1696"/>
      <c r="C26" s="1910" t="s">
        <v>158</v>
      </c>
      <c r="D26" s="1911">
        <v>0</v>
      </c>
      <c r="E26" s="863">
        <v>0</v>
      </c>
      <c r="F26" s="863">
        <v>0</v>
      </c>
      <c r="G26" s="865">
        <v>0</v>
      </c>
      <c r="H26" s="1911">
        <v>0</v>
      </c>
      <c r="I26" s="1912">
        <v>0</v>
      </c>
      <c r="J26" s="863">
        <v>0</v>
      </c>
      <c r="K26" s="863">
        <v>0</v>
      </c>
      <c r="L26" s="864">
        <v>0</v>
      </c>
      <c r="M26" s="865">
        <v>0</v>
      </c>
      <c r="N26" s="1911">
        <v>0</v>
      </c>
      <c r="O26" s="863">
        <v>0</v>
      </c>
      <c r="P26" s="863">
        <v>0</v>
      </c>
      <c r="Q26" s="865">
        <v>0</v>
      </c>
      <c r="R26" s="1877"/>
      <c r="S26" s="1911">
        <v>0</v>
      </c>
      <c r="T26" s="865">
        <v>0</v>
      </c>
      <c r="U26" s="1912">
        <v>0</v>
      </c>
      <c r="V26" s="865">
        <v>0</v>
      </c>
    </row>
    <row r="27" spans="2:23" s="719" customFormat="1" ht="16.350000000000001" customHeight="1">
      <c r="B27" s="590" t="s">
        <v>792</v>
      </c>
      <c r="C27" s="1892" t="s">
        <v>66</v>
      </c>
      <c r="D27" s="1893">
        <f t="shared" ref="D27:V27" si="4">SUM(D28:D30)</f>
        <v>15</v>
      </c>
      <c r="E27" s="1894">
        <f t="shared" si="4"/>
        <v>0</v>
      </c>
      <c r="F27" s="1894">
        <f t="shared" si="4"/>
        <v>1</v>
      </c>
      <c r="G27" s="1895">
        <f t="shared" si="4"/>
        <v>0</v>
      </c>
      <c r="H27" s="1893">
        <f t="shared" si="4"/>
        <v>11</v>
      </c>
      <c r="I27" s="1894">
        <f t="shared" si="4"/>
        <v>0</v>
      </c>
      <c r="J27" s="1894">
        <f t="shared" si="4"/>
        <v>0</v>
      </c>
      <c r="K27" s="1894">
        <f t="shared" si="4"/>
        <v>0</v>
      </c>
      <c r="L27" s="1896">
        <f t="shared" si="4"/>
        <v>0</v>
      </c>
      <c r="M27" s="1895">
        <f t="shared" si="4"/>
        <v>0</v>
      </c>
      <c r="N27" s="1893">
        <f t="shared" si="4"/>
        <v>0</v>
      </c>
      <c r="O27" s="1894">
        <f t="shared" si="4"/>
        <v>0</v>
      </c>
      <c r="P27" s="1894">
        <f t="shared" si="4"/>
        <v>0</v>
      </c>
      <c r="Q27" s="1895">
        <f t="shared" si="4"/>
        <v>0</v>
      </c>
      <c r="R27" s="1877"/>
      <c r="S27" s="1893">
        <f t="shared" si="4"/>
        <v>11</v>
      </c>
      <c r="T27" s="1895">
        <f t="shared" si="4"/>
        <v>0</v>
      </c>
      <c r="U27" s="1897">
        <f t="shared" si="4"/>
        <v>0</v>
      </c>
      <c r="V27" s="1895">
        <f t="shared" si="4"/>
        <v>0</v>
      </c>
    </row>
    <row r="28" spans="2:23" s="719" customFormat="1" ht="16.350000000000001" customHeight="1">
      <c r="B28" s="592"/>
      <c r="C28" s="1913" t="s">
        <v>748</v>
      </c>
      <c r="D28" s="1884">
        <v>5</v>
      </c>
      <c r="E28" s="849">
        <v>0</v>
      </c>
      <c r="F28" s="849">
        <v>0</v>
      </c>
      <c r="G28" s="851">
        <v>0</v>
      </c>
      <c r="H28" s="1884">
        <v>5</v>
      </c>
      <c r="I28" s="1885">
        <v>0</v>
      </c>
      <c r="J28" s="849">
        <v>0</v>
      </c>
      <c r="K28" s="849">
        <v>0</v>
      </c>
      <c r="L28" s="850">
        <v>0</v>
      </c>
      <c r="M28" s="851">
        <v>0</v>
      </c>
      <c r="N28" s="1884">
        <v>0</v>
      </c>
      <c r="O28" s="849">
        <v>0</v>
      </c>
      <c r="P28" s="849">
        <v>0</v>
      </c>
      <c r="Q28" s="851">
        <v>0</v>
      </c>
      <c r="R28" s="1877"/>
      <c r="S28" s="1884">
        <v>5</v>
      </c>
      <c r="T28" s="851">
        <v>0</v>
      </c>
      <c r="U28" s="1885">
        <v>0</v>
      </c>
      <c r="V28" s="851">
        <v>0</v>
      </c>
    </row>
    <row r="29" spans="2:23" s="719" customFormat="1" ht="16.350000000000001" customHeight="1">
      <c r="B29" s="592"/>
      <c r="C29" s="1913" t="s">
        <v>80</v>
      </c>
      <c r="D29" s="1884">
        <v>9</v>
      </c>
      <c r="E29" s="849">
        <v>0</v>
      </c>
      <c r="F29" s="849">
        <v>0</v>
      </c>
      <c r="G29" s="851">
        <v>0</v>
      </c>
      <c r="H29" s="1884">
        <v>5</v>
      </c>
      <c r="I29" s="1885">
        <v>0</v>
      </c>
      <c r="J29" s="849">
        <v>0</v>
      </c>
      <c r="K29" s="849">
        <v>0</v>
      </c>
      <c r="L29" s="850">
        <v>0</v>
      </c>
      <c r="M29" s="851">
        <v>0</v>
      </c>
      <c r="N29" s="1884">
        <v>0</v>
      </c>
      <c r="O29" s="849">
        <v>0</v>
      </c>
      <c r="P29" s="849">
        <v>0</v>
      </c>
      <c r="Q29" s="851">
        <v>0</v>
      </c>
      <c r="R29" s="1877"/>
      <c r="S29" s="1884">
        <v>5</v>
      </c>
      <c r="T29" s="851">
        <v>0</v>
      </c>
      <c r="U29" s="1885">
        <v>0</v>
      </c>
      <c r="V29" s="851">
        <v>0</v>
      </c>
    </row>
    <row r="30" spans="2:23" s="719" customFormat="1" ht="16.350000000000001" customHeight="1">
      <c r="B30" s="594"/>
      <c r="C30" s="1914" t="s">
        <v>81</v>
      </c>
      <c r="D30" s="1899">
        <v>1</v>
      </c>
      <c r="E30" s="1900">
        <v>0</v>
      </c>
      <c r="F30" s="1900">
        <v>1</v>
      </c>
      <c r="G30" s="1901">
        <v>0</v>
      </c>
      <c r="H30" s="1899">
        <v>1</v>
      </c>
      <c r="I30" s="1902">
        <v>0</v>
      </c>
      <c r="J30" s="1900">
        <v>0</v>
      </c>
      <c r="K30" s="1900">
        <v>0</v>
      </c>
      <c r="L30" s="1903">
        <v>0</v>
      </c>
      <c r="M30" s="1901">
        <v>0</v>
      </c>
      <c r="N30" s="1899">
        <v>0</v>
      </c>
      <c r="O30" s="1900">
        <v>0</v>
      </c>
      <c r="P30" s="1900">
        <v>0</v>
      </c>
      <c r="Q30" s="1901">
        <v>0</v>
      </c>
      <c r="R30" s="1877"/>
      <c r="S30" s="1899">
        <v>1</v>
      </c>
      <c r="T30" s="1901">
        <v>0</v>
      </c>
      <c r="U30" s="1902">
        <v>0</v>
      </c>
      <c r="V30" s="1901">
        <v>0</v>
      </c>
    </row>
    <row r="31" spans="2:23" s="719" customFormat="1" ht="16.350000000000001" customHeight="1">
      <c r="B31" s="1722" t="s">
        <v>749</v>
      </c>
      <c r="C31" s="1904" t="s">
        <v>66</v>
      </c>
      <c r="D31" s="1905">
        <f t="shared" ref="D31:V31" si="5">SUM(D32:D33)</f>
        <v>32</v>
      </c>
      <c r="E31" s="1906">
        <f t="shared" si="5"/>
        <v>1</v>
      </c>
      <c r="F31" s="1906">
        <f t="shared" si="5"/>
        <v>0</v>
      </c>
      <c r="G31" s="1907">
        <f t="shared" si="5"/>
        <v>0</v>
      </c>
      <c r="H31" s="1905">
        <f t="shared" si="5"/>
        <v>20</v>
      </c>
      <c r="I31" s="1906">
        <f t="shared" si="5"/>
        <v>6</v>
      </c>
      <c r="J31" s="1906">
        <f t="shared" si="5"/>
        <v>0</v>
      </c>
      <c r="K31" s="1906">
        <f t="shared" si="5"/>
        <v>0</v>
      </c>
      <c r="L31" s="1908">
        <f t="shared" si="5"/>
        <v>0</v>
      </c>
      <c r="M31" s="1907">
        <f t="shared" si="5"/>
        <v>0</v>
      </c>
      <c r="N31" s="1905">
        <f t="shared" si="5"/>
        <v>1</v>
      </c>
      <c r="O31" s="1906">
        <f t="shared" si="5"/>
        <v>0</v>
      </c>
      <c r="P31" s="1906">
        <f t="shared" si="5"/>
        <v>0</v>
      </c>
      <c r="Q31" s="1907">
        <f t="shared" si="5"/>
        <v>0</v>
      </c>
      <c r="R31" s="1877"/>
      <c r="S31" s="1905">
        <f t="shared" si="5"/>
        <v>20</v>
      </c>
      <c r="T31" s="1907">
        <f t="shared" si="5"/>
        <v>0</v>
      </c>
      <c r="U31" s="1909">
        <f t="shared" si="5"/>
        <v>0</v>
      </c>
      <c r="V31" s="1907">
        <f t="shared" si="5"/>
        <v>0</v>
      </c>
    </row>
    <row r="32" spans="2:23" s="719" customFormat="1" ht="16.350000000000001" customHeight="1">
      <c r="B32" s="1722"/>
      <c r="C32" s="1913" t="s">
        <v>373</v>
      </c>
      <c r="D32" s="1884">
        <v>30</v>
      </c>
      <c r="E32" s="849">
        <v>1</v>
      </c>
      <c r="F32" s="849">
        <v>0</v>
      </c>
      <c r="G32" s="851">
        <v>0</v>
      </c>
      <c r="H32" s="1884">
        <v>20</v>
      </c>
      <c r="I32" s="1885">
        <v>6</v>
      </c>
      <c r="J32" s="849">
        <v>0</v>
      </c>
      <c r="K32" s="849">
        <v>0</v>
      </c>
      <c r="L32" s="850">
        <v>0</v>
      </c>
      <c r="M32" s="851">
        <v>0</v>
      </c>
      <c r="N32" s="1884">
        <v>1</v>
      </c>
      <c r="O32" s="849">
        <v>0</v>
      </c>
      <c r="P32" s="849">
        <v>0</v>
      </c>
      <c r="Q32" s="851">
        <v>0</v>
      </c>
      <c r="R32" s="1877"/>
      <c r="S32" s="1884">
        <v>20</v>
      </c>
      <c r="T32" s="851">
        <v>0</v>
      </c>
      <c r="U32" s="1885">
        <v>0</v>
      </c>
      <c r="V32" s="851">
        <v>0</v>
      </c>
      <c r="W32" s="1915"/>
    </row>
    <row r="33" spans="2:23" s="719" customFormat="1" ht="16.350000000000001" customHeight="1">
      <c r="B33" s="1723"/>
      <c r="C33" s="1916" t="s">
        <v>161</v>
      </c>
      <c r="D33" s="1899">
        <v>2</v>
      </c>
      <c r="E33" s="1900">
        <v>0</v>
      </c>
      <c r="F33" s="1900">
        <v>0</v>
      </c>
      <c r="G33" s="1901">
        <v>0</v>
      </c>
      <c r="H33" s="1899">
        <v>0</v>
      </c>
      <c r="I33" s="1902">
        <v>0</v>
      </c>
      <c r="J33" s="1900">
        <v>0</v>
      </c>
      <c r="K33" s="1900">
        <v>0</v>
      </c>
      <c r="L33" s="1903">
        <v>0</v>
      </c>
      <c r="M33" s="1901">
        <v>0</v>
      </c>
      <c r="N33" s="1899">
        <v>0</v>
      </c>
      <c r="O33" s="1900">
        <v>0</v>
      </c>
      <c r="P33" s="1900">
        <v>0</v>
      </c>
      <c r="Q33" s="1901">
        <v>0</v>
      </c>
      <c r="R33" s="1877"/>
      <c r="S33" s="1899">
        <v>0</v>
      </c>
      <c r="T33" s="1901">
        <v>0</v>
      </c>
      <c r="U33" s="1902">
        <v>0</v>
      </c>
      <c r="V33" s="1901">
        <v>0</v>
      </c>
      <c r="W33" s="1915"/>
    </row>
    <row r="34" spans="2:23" s="719" customFormat="1" ht="16.350000000000001" customHeight="1">
      <c r="B34" s="310" t="s">
        <v>793</v>
      </c>
      <c r="C34" s="1892" t="s">
        <v>66</v>
      </c>
      <c r="D34" s="1905">
        <f t="shared" ref="D34:V34" si="6">SUM(D35:D38)</f>
        <v>27</v>
      </c>
      <c r="E34" s="1906">
        <f t="shared" si="6"/>
        <v>0</v>
      </c>
      <c r="F34" s="1906">
        <f t="shared" si="6"/>
        <v>0</v>
      </c>
      <c r="G34" s="1907">
        <f t="shared" si="6"/>
        <v>0</v>
      </c>
      <c r="H34" s="1905">
        <f t="shared" si="6"/>
        <v>0</v>
      </c>
      <c r="I34" s="1906">
        <f t="shared" si="6"/>
        <v>0</v>
      </c>
      <c r="J34" s="1906">
        <f t="shared" si="6"/>
        <v>0</v>
      </c>
      <c r="K34" s="1906">
        <f t="shared" si="6"/>
        <v>0</v>
      </c>
      <c r="L34" s="1908">
        <f t="shared" si="6"/>
        <v>0</v>
      </c>
      <c r="M34" s="1907">
        <f t="shared" si="6"/>
        <v>0</v>
      </c>
      <c r="N34" s="1905">
        <f t="shared" si="6"/>
        <v>0</v>
      </c>
      <c r="O34" s="1906">
        <f t="shared" si="6"/>
        <v>0</v>
      </c>
      <c r="P34" s="1906">
        <f t="shared" si="6"/>
        <v>0</v>
      </c>
      <c r="Q34" s="1907">
        <f t="shared" si="6"/>
        <v>0</v>
      </c>
      <c r="R34" s="1877"/>
      <c r="S34" s="1905">
        <f t="shared" si="6"/>
        <v>0</v>
      </c>
      <c r="T34" s="1907">
        <f t="shared" si="6"/>
        <v>0</v>
      </c>
      <c r="U34" s="1909">
        <f t="shared" si="6"/>
        <v>0</v>
      </c>
      <c r="V34" s="1907">
        <f t="shared" si="6"/>
        <v>0</v>
      </c>
    </row>
    <row r="35" spans="2:23" s="719" customFormat="1" ht="16.350000000000001" customHeight="1">
      <c r="B35" s="1696"/>
      <c r="C35" s="1913" t="s">
        <v>86</v>
      </c>
      <c r="D35" s="1884">
        <v>0</v>
      </c>
      <c r="E35" s="849">
        <v>0</v>
      </c>
      <c r="F35" s="849">
        <v>0</v>
      </c>
      <c r="G35" s="851">
        <v>0</v>
      </c>
      <c r="H35" s="1884">
        <v>0</v>
      </c>
      <c r="I35" s="1885">
        <v>0</v>
      </c>
      <c r="J35" s="849">
        <v>0</v>
      </c>
      <c r="K35" s="849">
        <v>0</v>
      </c>
      <c r="L35" s="850">
        <v>0</v>
      </c>
      <c r="M35" s="851">
        <v>0</v>
      </c>
      <c r="N35" s="1884">
        <v>0</v>
      </c>
      <c r="O35" s="849">
        <v>0</v>
      </c>
      <c r="P35" s="849">
        <v>0</v>
      </c>
      <c r="Q35" s="851">
        <v>0</v>
      </c>
      <c r="R35" s="1877"/>
      <c r="S35" s="1884">
        <v>0</v>
      </c>
      <c r="T35" s="851">
        <v>0</v>
      </c>
      <c r="U35" s="1885">
        <v>0</v>
      </c>
      <c r="V35" s="851">
        <v>0</v>
      </c>
    </row>
    <row r="36" spans="2:23" s="719" customFormat="1" ht="16.350000000000001" customHeight="1">
      <c r="B36" s="1696"/>
      <c r="C36" s="1913" t="s">
        <v>87</v>
      </c>
      <c r="D36" s="1884">
        <v>0</v>
      </c>
      <c r="E36" s="849">
        <v>0</v>
      </c>
      <c r="F36" s="849">
        <v>0</v>
      </c>
      <c r="G36" s="851">
        <v>0</v>
      </c>
      <c r="H36" s="1884">
        <v>0</v>
      </c>
      <c r="I36" s="1885">
        <v>0</v>
      </c>
      <c r="J36" s="849">
        <v>0</v>
      </c>
      <c r="K36" s="849">
        <v>0</v>
      </c>
      <c r="L36" s="850">
        <v>0</v>
      </c>
      <c r="M36" s="851">
        <v>0</v>
      </c>
      <c r="N36" s="1884">
        <v>0</v>
      </c>
      <c r="O36" s="849">
        <v>0</v>
      </c>
      <c r="P36" s="849">
        <v>0</v>
      </c>
      <c r="Q36" s="851">
        <v>0</v>
      </c>
      <c r="R36" s="1877"/>
      <c r="S36" s="1884">
        <v>0</v>
      </c>
      <c r="T36" s="851">
        <v>0</v>
      </c>
      <c r="U36" s="1885">
        <v>0</v>
      </c>
      <c r="V36" s="851">
        <v>0</v>
      </c>
    </row>
    <row r="37" spans="2:23" s="719" customFormat="1" ht="16.350000000000001" customHeight="1">
      <c r="B37" s="1696"/>
      <c r="C37" s="1913" t="s">
        <v>88</v>
      </c>
      <c r="D37" s="1884">
        <v>27</v>
      </c>
      <c r="E37" s="849">
        <v>0</v>
      </c>
      <c r="F37" s="849">
        <v>0</v>
      </c>
      <c r="G37" s="851">
        <v>0</v>
      </c>
      <c r="H37" s="1884">
        <v>0</v>
      </c>
      <c r="I37" s="1885">
        <v>0</v>
      </c>
      <c r="J37" s="849">
        <v>0</v>
      </c>
      <c r="K37" s="849">
        <v>0</v>
      </c>
      <c r="L37" s="850">
        <v>0</v>
      </c>
      <c r="M37" s="851">
        <v>0</v>
      </c>
      <c r="N37" s="1884">
        <v>0</v>
      </c>
      <c r="O37" s="849">
        <v>0</v>
      </c>
      <c r="P37" s="849">
        <v>0</v>
      </c>
      <c r="Q37" s="851">
        <v>0</v>
      </c>
      <c r="R37" s="1877"/>
      <c r="S37" s="1884">
        <v>0</v>
      </c>
      <c r="T37" s="851">
        <v>0</v>
      </c>
      <c r="U37" s="1885">
        <v>0</v>
      </c>
      <c r="V37" s="851">
        <v>0</v>
      </c>
    </row>
    <row r="38" spans="2:23" s="719" customFormat="1" ht="16.350000000000001" customHeight="1">
      <c r="B38" s="1696"/>
      <c r="C38" s="1917" t="s">
        <v>165</v>
      </c>
      <c r="D38" s="1884">
        <v>0</v>
      </c>
      <c r="E38" s="849">
        <v>0</v>
      </c>
      <c r="F38" s="849">
        <v>0</v>
      </c>
      <c r="G38" s="851">
        <v>0</v>
      </c>
      <c r="H38" s="1884">
        <v>0</v>
      </c>
      <c r="I38" s="1885">
        <v>0</v>
      </c>
      <c r="J38" s="849">
        <v>0</v>
      </c>
      <c r="K38" s="849">
        <v>0</v>
      </c>
      <c r="L38" s="850">
        <v>0</v>
      </c>
      <c r="M38" s="851">
        <v>0</v>
      </c>
      <c r="N38" s="1884">
        <v>0</v>
      </c>
      <c r="O38" s="849">
        <v>0</v>
      </c>
      <c r="P38" s="849">
        <v>0</v>
      </c>
      <c r="Q38" s="851">
        <v>0</v>
      </c>
      <c r="R38" s="1877"/>
      <c r="S38" s="1884">
        <v>0</v>
      </c>
      <c r="T38" s="851">
        <v>0</v>
      </c>
      <c r="U38" s="1885">
        <v>0</v>
      </c>
      <c r="V38" s="851">
        <v>0</v>
      </c>
    </row>
    <row r="39" spans="2:23" s="719" customFormat="1" ht="16.350000000000001" customHeight="1">
      <c r="B39" s="310" t="s">
        <v>375</v>
      </c>
      <c r="C39" s="1904" t="s">
        <v>66</v>
      </c>
      <c r="D39" s="1893">
        <f t="shared" ref="D39:V39" si="7">SUM(D40:D41)</f>
        <v>56</v>
      </c>
      <c r="E39" s="1894">
        <f t="shared" si="7"/>
        <v>1</v>
      </c>
      <c r="F39" s="1894">
        <f t="shared" si="7"/>
        <v>2</v>
      </c>
      <c r="G39" s="1895">
        <f t="shared" si="7"/>
        <v>1</v>
      </c>
      <c r="H39" s="1893">
        <f t="shared" si="7"/>
        <v>21</v>
      </c>
      <c r="I39" s="1894">
        <f t="shared" si="7"/>
        <v>17</v>
      </c>
      <c r="J39" s="1894">
        <f t="shared" si="7"/>
        <v>0</v>
      </c>
      <c r="K39" s="1894">
        <f t="shared" si="7"/>
        <v>0</v>
      </c>
      <c r="L39" s="1896">
        <f t="shared" si="7"/>
        <v>0</v>
      </c>
      <c r="M39" s="1895">
        <f t="shared" si="7"/>
        <v>0</v>
      </c>
      <c r="N39" s="1893">
        <f t="shared" si="7"/>
        <v>9</v>
      </c>
      <c r="O39" s="1894">
        <f t="shared" si="7"/>
        <v>0</v>
      </c>
      <c r="P39" s="1894">
        <f t="shared" si="7"/>
        <v>1</v>
      </c>
      <c r="Q39" s="1895">
        <f t="shared" si="7"/>
        <v>0</v>
      </c>
      <c r="R39" s="1877"/>
      <c r="S39" s="1893">
        <f t="shared" si="7"/>
        <v>21</v>
      </c>
      <c r="T39" s="1895">
        <f t="shared" si="7"/>
        <v>0</v>
      </c>
      <c r="U39" s="1897">
        <f t="shared" si="7"/>
        <v>2</v>
      </c>
      <c r="V39" s="1895">
        <f t="shared" si="7"/>
        <v>0</v>
      </c>
    </row>
    <row r="40" spans="2:23" s="719" customFormat="1" ht="16.350000000000001" customHeight="1">
      <c r="B40" s="1696"/>
      <c r="C40" s="1913" t="s">
        <v>376</v>
      </c>
      <c r="D40" s="1884">
        <v>39</v>
      </c>
      <c r="E40" s="849">
        <v>1</v>
      </c>
      <c r="F40" s="849">
        <v>2</v>
      </c>
      <c r="G40" s="851">
        <v>1</v>
      </c>
      <c r="H40" s="1884">
        <v>18</v>
      </c>
      <c r="I40" s="1885">
        <v>17</v>
      </c>
      <c r="J40" s="849">
        <v>0</v>
      </c>
      <c r="K40" s="849">
        <v>0</v>
      </c>
      <c r="L40" s="850">
        <v>0</v>
      </c>
      <c r="M40" s="851">
        <v>0</v>
      </c>
      <c r="N40" s="1884">
        <v>9</v>
      </c>
      <c r="O40" s="849">
        <v>0</v>
      </c>
      <c r="P40" s="849">
        <v>1</v>
      </c>
      <c r="Q40" s="851">
        <v>0</v>
      </c>
      <c r="R40" s="1877"/>
      <c r="S40" s="1884">
        <v>18</v>
      </c>
      <c r="T40" s="851">
        <v>0</v>
      </c>
      <c r="U40" s="1885">
        <v>2</v>
      </c>
      <c r="V40" s="851">
        <v>0</v>
      </c>
    </row>
    <row r="41" spans="2:23" s="719" customFormat="1" ht="16.350000000000001" customHeight="1">
      <c r="B41" s="1696"/>
      <c r="C41" s="1916" t="s">
        <v>167</v>
      </c>
      <c r="D41" s="1911">
        <v>17</v>
      </c>
      <c r="E41" s="863">
        <v>0</v>
      </c>
      <c r="F41" s="863">
        <v>0</v>
      </c>
      <c r="G41" s="865">
        <v>0</v>
      </c>
      <c r="H41" s="1911">
        <v>3</v>
      </c>
      <c r="I41" s="1912">
        <v>0</v>
      </c>
      <c r="J41" s="863">
        <v>0</v>
      </c>
      <c r="K41" s="863">
        <v>0</v>
      </c>
      <c r="L41" s="864">
        <v>0</v>
      </c>
      <c r="M41" s="865">
        <v>0</v>
      </c>
      <c r="N41" s="1911">
        <v>0</v>
      </c>
      <c r="O41" s="863">
        <v>0</v>
      </c>
      <c r="P41" s="863">
        <v>0</v>
      </c>
      <c r="Q41" s="865">
        <v>0</v>
      </c>
      <c r="R41" s="1877"/>
      <c r="S41" s="1911">
        <v>3</v>
      </c>
      <c r="T41" s="865">
        <v>0</v>
      </c>
      <c r="U41" s="1912">
        <v>0</v>
      </c>
      <c r="V41" s="865">
        <v>0</v>
      </c>
    </row>
    <row r="42" spans="2:23" s="719" customFormat="1" ht="16.350000000000001" customHeight="1">
      <c r="B42" s="322" t="s">
        <v>794</v>
      </c>
      <c r="C42" s="1892" t="s">
        <v>66</v>
      </c>
      <c r="D42" s="1893">
        <f t="shared" ref="D42:P42" si="8">SUM(D43:D45)</f>
        <v>23</v>
      </c>
      <c r="E42" s="1894">
        <f t="shared" si="8"/>
        <v>0</v>
      </c>
      <c r="F42" s="1894">
        <f t="shared" si="8"/>
        <v>0</v>
      </c>
      <c r="G42" s="1895">
        <f t="shared" si="8"/>
        <v>0</v>
      </c>
      <c r="H42" s="1893">
        <f t="shared" si="8"/>
        <v>13</v>
      </c>
      <c r="I42" s="1894">
        <f t="shared" si="8"/>
        <v>0</v>
      </c>
      <c r="J42" s="1894">
        <f t="shared" si="8"/>
        <v>0</v>
      </c>
      <c r="K42" s="1894">
        <f t="shared" si="8"/>
        <v>0</v>
      </c>
      <c r="L42" s="1896">
        <f t="shared" si="8"/>
        <v>0</v>
      </c>
      <c r="M42" s="1895">
        <f t="shared" si="8"/>
        <v>0</v>
      </c>
      <c r="N42" s="1893">
        <f t="shared" si="8"/>
        <v>7</v>
      </c>
      <c r="O42" s="1894">
        <f t="shared" si="8"/>
        <v>0</v>
      </c>
      <c r="P42" s="1894">
        <f t="shared" si="8"/>
        <v>0</v>
      </c>
      <c r="Q42" s="1895">
        <f>SUM(Q43:Q45)</f>
        <v>0</v>
      </c>
      <c r="R42" s="1877"/>
      <c r="S42" s="1893">
        <f>SUM(S43:S45)</f>
        <v>13</v>
      </c>
      <c r="T42" s="1895">
        <f>SUM(T43:T45)</f>
        <v>0</v>
      </c>
      <c r="U42" s="1897">
        <f>SUM(U43:U45)</f>
        <v>1</v>
      </c>
      <c r="V42" s="1895">
        <f>SUM(V43:V45)</f>
        <v>0</v>
      </c>
    </row>
    <row r="43" spans="2:23" s="719" customFormat="1" ht="16.350000000000001" customHeight="1">
      <c r="B43" s="1725"/>
      <c r="C43" s="1913" t="s">
        <v>168</v>
      </c>
      <c r="D43" s="1884">
        <v>22</v>
      </c>
      <c r="E43" s="849">
        <v>0</v>
      </c>
      <c r="F43" s="849">
        <v>0</v>
      </c>
      <c r="G43" s="851">
        <v>0</v>
      </c>
      <c r="H43" s="1884">
        <v>13</v>
      </c>
      <c r="I43" s="1885">
        <v>0</v>
      </c>
      <c r="J43" s="849">
        <v>0</v>
      </c>
      <c r="K43" s="849">
        <v>0</v>
      </c>
      <c r="L43" s="850">
        <v>0</v>
      </c>
      <c r="M43" s="851">
        <v>0</v>
      </c>
      <c r="N43" s="1884">
        <v>7</v>
      </c>
      <c r="O43" s="849">
        <v>0</v>
      </c>
      <c r="P43" s="849">
        <v>0</v>
      </c>
      <c r="Q43" s="851">
        <v>0</v>
      </c>
      <c r="R43" s="1918"/>
      <c r="S43" s="1884">
        <v>13</v>
      </c>
      <c r="T43" s="851">
        <v>0</v>
      </c>
      <c r="U43" s="1885">
        <v>1</v>
      </c>
      <c r="V43" s="851">
        <v>0</v>
      </c>
    </row>
    <row r="44" spans="2:23" s="719" customFormat="1" ht="16.350000000000001" customHeight="1">
      <c r="B44" s="1725"/>
      <c r="C44" s="1913" t="s">
        <v>169</v>
      </c>
      <c r="D44" s="1884">
        <v>0</v>
      </c>
      <c r="E44" s="849">
        <v>0</v>
      </c>
      <c r="F44" s="849">
        <v>0</v>
      </c>
      <c r="G44" s="851">
        <v>0</v>
      </c>
      <c r="H44" s="1884">
        <v>0</v>
      </c>
      <c r="I44" s="1885">
        <v>0</v>
      </c>
      <c r="J44" s="849">
        <v>0</v>
      </c>
      <c r="K44" s="849">
        <v>0</v>
      </c>
      <c r="L44" s="850">
        <v>0</v>
      </c>
      <c r="M44" s="851">
        <v>0</v>
      </c>
      <c r="N44" s="1884">
        <v>0</v>
      </c>
      <c r="O44" s="849">
        <v>0</v>
      </c>
      <c r="P44" s="849">
        <v>0</v>
      </c>
      <c r="Q44" s="851">
        <v>0</v>
      </c>
      <c r="R44" s="1918"/>
      <c r="S44" s="1884">
        <v>0</v>
      </c>
      <c r="T44" s="851">
        <v>0</v>
      </c>
      <c r="U44" s="1885">
        <v>0</v>
      </c>
      <c r="V44" s="851">
        <v>0</v>
      </c>
    </row>
    <row r="45" spans="2:23" s="719" customFormat="1" ht="16.350000000000001" customHeight="1">
      <c r="B45" s="1726"/>
      <c r="C45" s="1914" t="s">
        <v>170</v>
      </c>
      <c r="D45" s="1899">
        <v>1</v>
      </c>
      <c r="E45" s="1900">
        <v>0</v>
      </c>
      <c r="F45" s="1900">
        <v>0</v>
      </c>
      <c r="G45" s="1901">
        <v>0</v>
      </c>
      <c r="H45" s="1899">
        <v>0</v>
      </c>
      <c r="I45" s="1902">
        <v>0</v>
      </c>
      <c r="J45" s="1900">
        <v>0</v>
      </c>
      <c r="K45" s="1900">
        <v>0</v>
      </c>
      <c r="L45" s="1903">
        <v>0</v>
      </c>
      <c r="M45" s="1901">
        <v>0</v>
      </c>
      <c r="N45" s="1899">
        <v>0</v>
      </c>
      <c r="O45" s="1900">
        <v>0</v>
      </c>
      <c r="P45" s="1900">
        <v>0</v>
      </c>
      <c r="Q45" s="1901">
        <v>0</v>
      </c>
      <c r="R45" s="1918"/>
      <c r="S45" s="1899">
        <v>0</v>
      </c>
      <c r="T45" s="1901">
        <v>0</v>
      </c>
      <c r="U45" s="1902">
        <v>0</v>
      </c>
      <c r="V45" s="1901">
        <v>0</v>
      </c>
    </row>
    <row r="46" spans="2:23" s="719" customFormat="1" ht="16.350000000000001" customHeight="1">
      <c r="B46" s="1919" t="s">
        <v>97</v>
      </c>
      <c r="C46" s="1920"/>
      <c r="D46" s="1921">
        <f t="shared" ref="D46:V46" si="9">SUM(D42,D39,D34,D31,D27,D21,D15)</f>
        <v>206</v>
      </c>
      <c r="E46" s="1922">
        <f t="shared" si="9"/>
        <v>2</v>
      </c>
      <c r="F46" s="1922">
        <f t="shared" si="9"/>
        <v>3</v>
      </c>
      <c r="G46" s="1923">
        <f t="shared" si="9"/>
        <v>1</v>
      </c>
      <c r="H46" s="1921">
        <f t="shared" si="9"/>
        <v>91</v>
      </c>
      <c r="I46" s="1922">
        <f>SUM(I42,I39,I34,I31,I27,I21,I15)</f>
        <v>36</v>
      </c>
      <c r="J46" s="1922">
        <f>SUM(J42,J39,J34,J31,J27,J21,J15)</f>
        <v>0</v>
      </c>
      <c r="K46" s="1922">
        <f t="shared" si="9"/>
        <v>0</v>
      </c>
      <c r="L46" s="1924">
        <f t="shared" si="9"/>
        <v>0</v>
      </c>
      <c r="M46" s="1923">
        <f t="shared" si="9"/>
        <v>0</v>
      </c>
      <c r="N46" s="1921">
        <f t="shared" si="9"/>
        <v>18</v>
      </c>
      <c r="O46" s="1922">
        <f t="shared" si="9"/>
        <v>0</v>
      </c>
      <c r="P46" s="1922">
        <f t="shared" si="9"/>
        <v>1</v>
      </c>
      <c r="Q46" s="1923">
        <f t="shared" si="9"/>
        <v>0</v>
      </c>
      <c r="R46" s="1877"/>
      <c r="S46" s="1921">
        <f t="shared" si="9"/>
        <v>91</v>
      </c>
      <c r="T46" s="1923">
        <f t="shared" si="9"/>
        <v>0</v>
      </c>
      <c r="U46" s="1925">
        <f t="shared" si="9"/>
        <v>5</v>
      </c>
      <c r="V46" s="1923">
        <f t="shared" si="9"/>
        <v>0</v>
      </c>
    </row>
    <row r="47" spans="2:23" s="719" customFormat="1" ht="16.350000000000001" customHeight="1">
      <c r="B47" s="1926" t="s">
        <v>22</v>
      </c>
      <c r="C47" s="1927" t="s">
        <v>171</v>
      </c>
      <c r="D47" s="1928">
        <v>0</v>
      </c>
      <c r="E47" s="836">
        <v>0</v>
      </c>
      <c r="F47" s="836">
        <v>0</v>
      </c>
      <c r="G47" s="838">
        <v>0</v>
      </c>
      <c r="H47" s="1928">
        <v>0</v>
      </c>
      <c r="I47" s="1929">
        <v>0</v>
      </c>
      <c r="J47" s="836">
        <v>0</v>
      </c>
      <c r="K47" s="836">
        <v>0</v>
      </c>
      <c r="L47" s="837">
        <v>0</v>
      </c>
      <c r="M47" s="838">
        <v>0</v>
      </c>
      <c r="N47" s="1928">
        <v>0</v>
      </c>
      <c r="O47" s="836">
        <v>0</v>
      </c>
      <c r="P47" s="836">
        <v>0</v>
      </c>
      <c r="Q47" s="838">
        <v>0</v>
      </c>
      <c r="R47" s="1918"/>
      <c r="S47" s="1928">
        <v>0</v>
      </c>
      <c r="T47" s="838">
        <v>0</v>
      </c>
      <c r="U47" s="1929">
        <v>0</v>
      </c>
      <c r="V47" s="838">
        <v>0</v>
      </c>
    </row>
    <row r="48" spans="2:23" s="719" customFormat="1" ht="16.350000000000001" customHeight="1">
      <c r="B48" s="1930"/>
      <c r="C48" s="1914" t="s">
        <v>172</v>
      </c>
      <c r="D48" s="1899">
        <v>1</v>
      </c>
      <c r="E48" s="1900">
        <v>0</v>
      </c>
      <c r="F48" s="1900">
        <v>1</v>
      </c>
      <c r="G48" s="1901">
        <v>0</v>
      </c>
      <c r="H48" s="1899">
        <v>0</v>
      </c>
      <c r="I48" s="1902">
        <v>0</v>
      </c>
      <c r="J48" s="1900">
        <v>0</v>
      </c>
      <c r="K48" s="1900">
        <v>0</v>
      </c>
      <c r="L48" s="1903">
        <v>0</v>
      </c>
      <c r="M48" s="1901">
        <v>0</v>
      </c>
      <c r="N48" s="1899">
        <v>0</v>
      </c>
      <c r="O48" s="1900">
        <v>0</v>
      </c>
      <c r="P48" s="1900">
        <v>0</v>
      </c>
      <c r="Q48" s="1901">
        <v>0</v>
      </c>
      <c r="R48" s="1918"/>
      <c r="S48" s="1899">
        <v>0</v>
      </c>
      <c r="T48" s="1901">
        <v>0</v>
      </c>
      <c r="U48" s="1902">
        <v>0</v>
      </c>
      <c r="V48" s="1901">
        <v>0</v>
      </c>
    </row>
    <row r="49" spans="3:18">
      <c r="C49" s="1841"/>
      <c r="R49" s="1932"/>
    </row>
  </sheetData>
  <mergeCells count="29">
    <mergeCell ref="B47:B48"/>
    <mergeCell ref="B27:B30"/>
    <mergeCell ref="B31:B33"/>
    <mergeCell ref="B34:B38"/>
    <mergeCell ref="B39:B41"/>
    <mergeCell ref="B42:B45"/>
    <mergeCell ref="B46:C46"/>
    <mergeCell ref="U3:U4"/>
    <mergeCell ref="V3:V4"/>
    <mergeCell ref="B5:C5"/>
    <mergeCell ref="B6:B14"/>
    <mergeCell ref="B15:B20"/>
    <mergeCell ref="B21:B26"/>
    <mergeCell ref="H3:J3"/>
    <mergeCell ref="K3:M3"/>
    <mergeCell ref="N3:O3"/>
    <mergeCell ref="P3:Q3"/>
    <mergeCell ref="S3:S4"/>
    <mergeCell ref="T3:T4"/>
    <mergeCell ref="B1:K1"/>
    <mergeCell ref="S1:V1"/>
    <mergeCell ref="B2:C4"/>
    <mergeCell ref="D2:G2"/>
    <mergeCell ref="H2:M2"/>
    <mergeCell ref="N2:Q2"/>
    <mergeCell ref="S2:T2"/>
    <mergeCell ref="U2:V2"/>
    <mergeCell ref="D3:E3"/>
    <mergeCell ref="F3:G3"/>
  </mergeCells>
  <phoneticPr fontId="1"/>
  <pageMargins left="0.39370078740157483" right="0.39370078740157483" top="0.39370078740157483" bottom="0.39370078740157483" header="0.51181102362204722" footer="0.51181102362204722"/>
  <pageSetup paperSize="8" orientation="landscape" r:id="rId1"/>
  <headerFooter alignWithMargins="0"/>
</worksheet>
</file>

<file path=xl/worksheets/sheet21.xml><?xml version="1.0" encoding="utf-8"?>
<worksheet xmlns="http://schemas.openxmlformats.org/spreadsheetml/2006/main" xmlns:r="http://schemas.openxmlformats.org/officeDocument/2006/relationships">
  <sheetPr>
    <tabColor rgb="FF92D050"/>
  </sheetPr>
  <dimension ref="A1:AN39"/>
  <sheetViews>
    <sheetView view="pageBreakPreview" zoomScaleNormal="100" zoomScaleSheetLayoutView="100" workbookViewId="0">
      <pane xSplit="3" ySplit="3" topLeftCell="D25" activePane="bottomRight" state="frozen"/>
      <selection activeCell="R10" sqref="R10"/>
      <selection pane="topRight" activeCell="R10" sqref="R10"/>
      <selection pane="bottomLeft" activeCell="R10" sqref="R10"/>
      <selection pane="bottomRight" activeCell="R10" sqref="R10"/>
    </sheetView>
  </sheetViews>
  <sheetFormatPr defaultRowHeight="12"/>
  <cols>
    <col min="1" max="1" width="1.625" style="420" customWidth="1"/>
    <col min="2" max="2" width="7.5" style="420" customWidth="1"/>
    <col min="3" max="3" width="4.5" style="420" customWidth="1"/>
    <col min="4" max="6" width="4.625" style="420" customWidth="1"/>
    <col min="7" max="7" width="5.125" style="1935" customWidth="1"/>
    <col min="8" max="10" width="4.625" style="420" customWidth="1"/>
    <col min="11" max="11" width="5.125" style="1935" customWidth="1"/>
    <col min="12" max="14" width="4.625" style="420" customWidth="1"/>
    <col min="15" max="15" width="5.125" style="1935" customWidth="1"/>
    <col min="16" max="18" width="4.625" style="420" customWidth="1"/>
    <col min="19" max="19" width="5.125" style="1935" customWidth="1"/>
    <col min="20" max="20" width="15.625" style="420" customWidth="1"/>
    <col min="21" max="23" width="4.625" style="420" customWidth="1"/>
    <col min="24" max="24" width="5.125" style="1935" customWidth="1"/>
    <col min="25" max="27" width="4.625" style="420" customWidth="1"/>
    <col min="28" max="28" width="5.125" style="1935" customWidth="1"/>
    <col min="29" max="31" width="4.625" style="420" customWidth="1"/>
    <col min="32" max="32" width="5.125" style="1935" customWidth="1"/>
    <col min="33" max="35" width="4.625" style="420" customWidth="1"/>
    <col min="36" max="36" width="5.125" style="1935" customWidth="1"/>
    <col min="37" max="39" width="4.625" style="420" customWidth="1"/>
    <col min="40" max="40" width="5.125" style="1935" customWidth="1"/>
    <col min="41" max="256" width="9" style="420"/>
    <col min="257" max="257" width="1.625" style="420" customWidth="1"/>
    <col min="258" max="258" width="7.5" style="420" customWidth="1"/>
    <col min="259" max="259" width="4.5" style="420" customWidth="1"/>
    <col min="260" max="262" width="4.625" style="420" customWidth="1"/>
    <col min="263" max="263" width="5.125" style="420" customWidth="1"/>
    <col min="264" max="266" width="4.625" style="420" customWidth="1"/>
    <col min="267" max="267" width="5.125" style="420" customWidth="1"/>
    <col min="268" max="270" width="4.625" style="420" customWidth="1"/>
    <col min="271" max="271" width="5.125" style="420" customWidth="1"/>
    <col min="272" max="274" width="4.625" style="420" customWidth="1"/>
    <col min="275" max="275" width="5.125" style="420" customWidth="1"/>
    <col min="276" max="276" width="15.625" style="420" customWidth="1"/>
    <col min="277" max="279" width="4.625" style="420" customWidth="1"/>
    <col min="280" max="280" width="5.125" style="420" customWidth="1"/>
    <col min="281" max="283" width="4.625" style="420" customWidth="1"/>
    <col min="284" max="284" width="5.125" style="420" customWidth="1"/>
    <col min="285" max="287" width="4.625" style="420" customWidth="1"/>
    <col min="288" max="288" width="5.125" style="420" customWidth="1"/>
    <col min="289" max="291" width="4.625" style="420" customWidth="1"/>
    <col min="292" max="292" width="5.125" style="420" customWidth="1"/>
    <col min="293" max="295" width="4.625" style="420" customWidth="1"/>
    <col min="296" max="296" width="5.125" style="420" customWidth="1"/>
    <col min="297" max="512" width="9" style="420"/>
    <col min="513" max="513" width="1.625" style="420" customWidth="1"/>
    <col min="514" max="514" width="7.5" style="420" customWidth="1"/>
    <col min="515" max="515" width="4.5" style="420" customWidth="1"/>
    <col min="516" max="518" width="4.625" style="420" customWidth="1"/>
    <col min="519" max="519" width="5.125" style="420" customWidth="1"/>
    <col min="520" max="522" width="4.625" style="420" customWidth="1"/>
    <col min="523" max="523" width="5.125" style="420" customWidth="1"/>
    <col min="524" max="526" width="4.625" style="420" customWidth="1"/>
    <col min="527" max="527" width="5.125" style="420" customWidth="1"/>
    <col min="528" max="530" width="4.625" style="420" customWidth="1"/>
    <col min="531" max="531" width="5.125" style="420" customWidth="1"/>
    <col min="532" max="532" width="15.625" style="420" customWidth="1"/>
    <col min="533" max="535" width="4.625" style="420" customWidth="1"/>
    <col min="536" max="536" width="5.125" style="420" customWidth="1"/>
    <col min="537" max="539" width="4.625" style="420" customWidth="1"/>
    <col min="540" max="540" width="5.125" style="420" customWidth="1"/>
    <col min="541" max="543" width="4.625" style="420" customWidth="1"/>
    <col min="544" max="544" width="5.125" style="420" customWidth="1"/>
    <col min="545" max="547" width="4.625" style="420" customWidth="1"/>
    <col min="548" max="548" width="5.125" style="420" customWidth="1"/>
    <col min="549" max="551" width="4.625" style="420" customWidth="1"/>
    <col min="552" max="552" width="5.125" style="420" customWidth="1"/>
    <col min="553" max="768" width="9" style="420"/>
    <col min="769" max="769" width="1.625" style="420" customWidth="1"/>
    <col min="770" max="770" width="7.5" style="420" customWidth="1"/>
    <col min="771" max="771" width="4.5" style="420" customWidth="1"/>
    <col min="772" max="774" width="4.625" style="420" customWidth="1"/>
    <col min="775" max="775" width="5.125" style="420" customWidth="1"/>
    <col min="776" max="778" width="4.625" style="420" customWidth="1"/>
    <col min="779" max="779" width="5.125" style="420" customWidth="1"/>
    <col min="780" max="782" width="4.625" style="420" customWidth="1"/>
    <col min="783" max="783" width="5.125" style="420" customWidth="1"/>
    <col min="784" max="786" width="4.625" style="420" customWidth="1"/>
    <col min="787" max="787" width="5.125" style="420" customWidth="1"/>
    <col min="788" max="788" width="15.625" style="420" customWidth="1"/>
    <col min="789" max="791" width="4.625" style="420" customWidth="1"/>
    <col min="792" max="792" width="5.125" style="420" customWidth="1"/>
    <col min="793" max="795" width="4.625" style="420" customWidth="1"/>
    <col min="796" max="796" width="5.125" style="420" customWidth="1"/>
    <col min="797" max="799" width="4.625" style="420" customWidth="1"/>
    <col min="800" max="800" width="5.125" style="420" customWidth="1"/>
    <col min="801" max="803" width="4.625" style="420" customWidth="1"/>
    <col min="804" max="804" width="5.125" style="420" customWidth="1"/>
    <col min="805" max="807" width="4.625" style="420" customWidth="1"/>
    <col min="808" max="808" width="5.125" style="420" customWidth="1"/>
    <col min="809" max="1024" width="9" style="420"/>
    <col min="1025" max="1025" width="1.625" style="420" customWidth="1"/>
    <col min="1026" max="1026" width="7.5" style="420" customWidth="1"/>
    <col min="1027" max="1027" width="4.5" style="420" customWidth="1"/>
    <col min="1028" max="1030" width="4.625" style="420" customWidth="1"/>
    <col min="1031" max="1031" width="5.125" style="420" customWidth="1"/>
    <col min="1032" max="1034" width="4.625" style="420" customWidth="1"/>
    <col min="1035" max="1035" width="5.125" style="420" customWidth="1"/>
    <col min="1036" max="1038" width="4.625" style="420" customWidth="1"/>
    <col min="1039" max="1039" width="5.125" style="420" customWidth="1"/>
    <col min="1040" max="1042" width="4.625" style="420" customWidth="1"/>
    <col min="1043" max="1043" width="5.125" style="420" customWidth="1"/>
    <col min="1044" max="1044" width="15.625" style="420" customWidth="1"/>
    <col min="1045" max="1047" width="4.625" style="420" customWidth="1"/>
    <col min="1048" max="1048" width="5.125" style="420" customWidth="1"/>
    <col min="1049" max="1051" width="4.625" style="420" customWidth="1"/>
    <col min="1052" max="1052" width="5.125" style="420" customWidth="1"/>
    <col min="1053" max="1055" width="4.625" style="420" customWidth="1"/>
    <col min="1056" max="1056" width="5.125" style="420" customWidth="1"/>
    <col min="1057" max="1059" width="4.625" style="420" customWidth="1"/>
    <col min="1060" max="1060" width="5.125" style="420" customWidth="1"/>
    <col min="1061" max="1063" width="4.625" style="420" customWidth="1"/>
    <col min="1064" max="1064" width="5.125" style="420" customWidth="1"/>
    <col min="1065" max="1280" width="9" style="420"/>
    <col min="1281" max="1281" width="1.625" style="420" customWidth="1"/>
    <col min="1282" max="1282" width="7.5" style="420" customWidth="1"/>
    <col min="1283" max="1283" width="4.5" style="420" customWidth="1"/>
    <col min="1284" max="1286" width="4.625" style="420" customWidth="1"/>
    <col min="1287" max="1287" width="5.125" style="420" customWidth="1"/>
    <col min="1288" max="1290" width="4.625" style="420" customWidth="1"/>
    <col min="1291" max="1291" width="5.125" style="420" customWidth="1"/>
    <col min="1292" max="1294" width="4.625" style="420" customWidth="1"/>
    <col min="1295" max="1295" width="5.125" style="420" customWidth="1"/>
    <col min="1296" max="1298" width="4.625" style="420" customWidth="1"/>
    <col min="1299" max="1299" width="5.125" style="420" customWidth="1"/>
    <col min="1300" max="1300" width="15.625" style="420" customWidth="1"/>
    <col min="1301" max="1303" width="4.625" style="420" customWidth="1"/>
    <col min="1304" max="1304" width="5.125" style="420" customWidth="1"/>
    <col min="1305" max="1307" width="4.625" style="420" customWidth="1"/>
    <col min="1308" max="1308" width="5.125" style="420" customWidth="1"/>
    <col min="1309" max="1311" width="4.625" style="420" customWidth="1"/>
    <col min="1312" max="1312" width="5.125" style="420" customWidth="1"/>
    <col min="1313" max="1315" width="4.625" style="420" customWidth="1"/>
    <col min="1316" max="1316" width="5.125" style="420" customWidth="1"/>
    <col min="1317" max="1319" width="4.625" style="420" customWidth="1"/>
    <col min="1320" max="1320" width="5.125" style="420" customWidth="1"/>
    <col min="1321" max="1536" width="9" style="420"/>
    <col min="1537" max="1537" width="1.625" style="420" customWidth="1"/>
    <col min="1538" max="1538" width="7.5" style="420" customWidth="1"/>
    <col min="1539" max="1539" width="4.5" style="420" customWidth="1"/>
    <col min="1540" max="1542" width="4.625" style="420" customWidth="1"/>
    <col min="1543" max="1543" width="5.125" style="420" customWidth="1"/>
    <col min="1544" max="1546" width="4.625" style="420" customWidth="1"/>
    <col min="1547" max="1547" width="5.125" style="420" customWidth="1"/>
    <col min="1548" max="1550" width="4.625" style="420" customWidth="1"/>
    <col min="1551" max="1551" width="5.125" style="420" customWidth="1"/>
    <col min="1552" max="1554" width="4.625" style="420" customWidth="1"/>
    <col min="1555" max="1555" width="5.125" style="420" customWidth="1"/>
    <col min="1556" max="1556" width="15.625" style="420" customWidth="1"/>
    <col min="1557" max="1559" width="4.625" style="420" customWidth="1"/>
    <col min="1560" max="1560" width="5.125" style="420" customWidth="1"/>
    <col min="1561" max="1563" width="4.625" style="420" customWidth="1"/>
    <col min="1564" max="1564" width="5.125" style="420" customWidth="1"/>
    <col min="1565" max="1567" width="4.625" style="420" customWidth="1"/>
    <col min="1568" max="1568" width="5.125" style="420" customWidth="1"/>
    <col min="1569" max="1571" width="4.625" style="420" customWidth="1"/>
    <col min="1572" max="1572" width="5.125" style="420" customWidth="1"/>
    <col min="1573" max="1575" width="4.625" style="420" customWidth="1"/>
    <col min="1576" max="1576" width="5.125" style="420" customWidth="1"/>
    <col min="1577" max="1792" width="9" style="420"/>
    <col min="1793" max="1793" width="1.625" style="420" customWidth="1"/>
    <col min="1794" max="1794" width="7.5" style="420" customWidth="1"/>
    <col min="1795" max="1795" width="4.5" style="420" customWidth="1"/>
    <col min="1796" max="1798" width="4.625" style="420" customWidth="1"/>
    <col min="1799" max="1799" width="5.125" style="420" customWidth="1"/>
    <col min="1800" max="1802" width="4.625" style="420" customWidth="1"/>
    <col min="1803" max="1803" width="5.125" style="420" customWidth="1"/>
    <col min="1804" max="1806" width="4.625" style="420" customWidth="1"/>
    <col min="1807" max="1807" width="5.125" style="420" customWidth="1"/>
    <col min="1808" max="1810" width="4.625" style="420" customWidth="1"/>
    <col min="1811" max="1811" width="5.125" style="420" customWidth="1"/>
    <col min="1812" max="1812" width="15.625" style="420" customWidth="1"/>
    <col min="1813" max="1815" width="4.625" style="420" customWidth="1"/>
    <col min="1816" max="1816" width="5.125" style="420" customWidth="1"/>
    <col min="1817" max="1819" width="4.625" style="420" customWidth="1"/>
    <col min="1820" max="1820" width="5.125" style="420" customWidth="1"/>
    <col min="1821" max="1823" width="4.625" style="420" customWidth="1"/>
    <col min="1824" max="1824" width="5.125" style="420" customWidth="1"/>
    <col min="1825" max="1827" width="4.625" style="420" customWidth="1"/>
    <col min="1828" max="1828" width="5.125" style="420" customWidth="1"/>
    <col min="1829" max="1831" width="4.625" style="420" customWidth="1"/>
    <col min="1832" max="1832" width="5.125" style="420" customWidth="1"/>
    <col min="1833" max="2048" width="9" style="420"/>
    <col min="2049" max="2049" width="1.625" style="420" customWidth="1"/>
    <col min="2050" max="2050" width="7.5" style="420" customWidth="1"/>
    <col min="2051" max="2051" width="4.5" style="420" customWidth="1"/>
    <col min="2052" max="2054" width="4.625" style="420" customWidth="1"/>
    <col min="2055" max="2055" width="5.125" style="420" customWidth="1"/>
    <col min="2056" max="2058" width="4.625" style="420" customWidth="1"/>
    <col min="2059" max="2059" width="5.125" style="420" customWidth="1"/>
    <col min="2060" max="2062" width="4.625" style="420" customWidth="1"/>
    <col min="2063" max="2063" width="5.125" style="420" customWidth="1"/>
    <col min="2064" max="2066" width="4.625" style="420" customWidth="1"/>
    <col min="2067" max="2067" width="5.125" style="420" customWidth="1"/>
    <col min="2068" max="2068" width="15.625" style="420" customWidth="1"/>
    <col min="2069" max="2071" width="4.625" style="420" customWidth="1"/>
    <col min="2072" max="2072" width="5.125" style="420" customWidth="1"/>
    <col min="2073" max="2075" width="4.625" style="420" customWidth="1"/>
    <col min="2076" max="2076" width="5.125" style="420" customWidth="1"/>
    <col min="2077" max="2079" width="4.625" style="420" customWidth="1"/>
    <col min="2080" max="2080" width="5.125" style="420" customWidth="1"/>
    <col min="2081" max="2083" width="4.625" style="420" customWidth="1"/>
    <col min="2084" max="2084" width="5.125" style="420" customWidth="1"/>
    <col min="2085" max="2087" width="4.625" style="420" customWidth="1"/>
    <col min="2088" max="2088" width="5.125" style="420" customWidth="1"/>
    <col min="2089" max="2304" width="9" style="420"/>
    <col min="2305" max="2305" width="1.625" style="420" customWidth="1"/>
    <col min="2306" max="2306" width="7.5" style="420" customWidth="1"/>
    <col min="2307" max="2307" width="4.5" style="420" customWidth="1"/>
    <col min="2308" max="2310" width="4.625" style="420" customWidth="1"/>
    <col min="2311" max="2311" width="5.125" style="420" customWidth="1"/>
    <col min="2312" max="2314" width="4.625" style="420" customWidth="1"/>
    <col min="2315" max="2315" width="5.125" style="420" customWidth="1"/>
    <col min="2316" max="2318" width="4.625" style="420" customWidth="1"/>
    <col min="2319" max="2319" width="5.125" style="420" customWidth="1"/>
    <col min="2320" max="2322" width="4.625" style="420" customWidth="1"/>
    <col min="2323" max="2323" width="5.125" style="420" customWidth="1"/>
    <col min="2324" max="2324" width="15.625" style="420" customWidth="1"/>
    <col min="2325" max="2327" width="4.625" style="420" customWidth="1"/>
    <col min="2328" max="2328" width="5.125" style="420" customWidth="1"/>
    <col min="2329" max="2331" width="4.625" style="420" customWidth="1"/>
    <col min="2332" max="2332" width="5.125" style="420" customWidth="1"/>
    <col min="2333" max="2335" width="4.625" style="420" customWidth="1"/>
    <col min="2336" max="2336" width="5.125" style="420" customWidth="1"/>
    <col min="2337" max="2339" width="4.625" style="420" customWidth="1"/>
    <col min="2340" max="2340" width="5.125" style="420" customWidth="1"/>
    <col min="2341" max="2343" width="4.625" style="420" customWidth="1"/>
    <col min="2344" max="2344" width="5.125" style="420" customWidth="1"/>
    <col min="2345" max="2560" width="9" style="420"/>
    <col min="2561" max="2561" width="1.625" style="420" customWidth="1"/>
    <col min="2562" max="2562" width="7.5" style="420" customWidth="1"/>
    <col min="2563" max="2563" width="4.5" style="420" customWidth="1"/>
    <col min="2564" max="2566" width="4.625" style="420" customWidth="1"/>
    <col min="2567" max="2567" width="5.125" style="420" customWidth="1"/>
    <col min="2568" max="2570" width="4.625" style="420" customWidth="1"/>
    <col min="2571" max="2571" width="5.125" style="420" customWidth="1"/>
    <col min="2572" max="2574" width="4.625" style="420" customWidth="1"/>
    <col min="2575" max="2575" width="5.125" style="420" customWidth="1"/>
    <col min="2576" max="2578" width="4.625" style="420" customWidth="1"/>
    <col min="2579" max="2579" width="5.125" style="420" customWidth="1"/>
    <col min="2580" max="2580" width="15.625" style="420" customWidth="1"/>
    <col min="2581" max="2583" width="4.625" style="420" customWidth="1"/>
    <col min="2584" max="2584" width="5.125" style="420" customWidth="1"/>
    <col min="2585" max="2587" width="4.625" style="420" customWidth="1"/>
    <col min="2588" max="2588" width="5.125" style="420" customWidth="1"/>
    <col min="2589" max="2591" width="4.625" style="420" customWidth="1"/>
    <col min="2592" max="2592" width="5.125" style="420" customWidth="1"/>
    <col min="2593" max="2595" width="4.625" style="420" customWidth="1"/>
    <col min="2596" max="2596" width="5.125" style="420" customWidth="1"/>
    <col min="2597" max="2599" width="4.625" style="420" customWidth="1"/>
    <col min="2600" max="2600" width="5.125" style="420" customWidth="1"/>
    <col min="2601" max="2816" width="9" style="420"/>
    <col min="2817" max="2817" width="1.625" style="420" customWidth="1"/>
    <col min="2818" max="2818" width="7.5" style="420" customWidth="1"/>
    <col min="2819" max="2819" width="4.5" style="420" customWidth="1"/>
    <col min="2820" max="2822" width="4.625" style="420" customWidth="1"/>
    <col min="2823" max="2823" width="5.125" style="420" customWidth="1"/>
    <col min="2824" max="2826" width="4.625" style="420" customWidth="1"/>
    <col min="2827" max="2827" width="5.125" style="420" customWidth="1"/>
    <col min="2828" max="2830" width="4.625" style="420" customWidth="1"/>
    <col min="2831" max="2831" width="5.125" style="420" customWidth="1"/>
    <col min="2832" max="2834" width="4.625" style="420" customWidth="1"/>
    <col min="2835" max="2835" width="5.125" style="420" customWidth="1"/>
    <col min="2836" max="2836" width="15.625" style="420" customWidth="1"/>
    <col min="2837" max="2839" width="4.625" style="420" customWidth="1"/>
    <col min="2840" max="2840" width="5.125" style="420" customWidth="1"/>
    <col min="2841" max="2843" width="4.625" style="420" customWidth="1"/>
    <col min="2844" max="2844" width="5.125" style="420" customWidth="1"/>
    <col min="2845" max="2847" width="4.625" style="420" customWidth="1"/>
    <col min="2848" max="2848" width="5.125" style="420" customWidth="1"/>
    <col min="2849" max="2851" width="4.625" style="420" customWidth="1"/>
    <col min="2852" max="2852" width="5.125" style="420" customWidth="1"/>
    <col min="2853" max="2855" width="4.625" style="420" customWidth="1"/>
    <col min="2856" max="2856" width="5.125" style="420" customWidth="1"/>
    <col min="2857" max="3072" width="9" style="420"/>
    <col min="3073" max="3073" width="1.625" style="420" customWidth="1"/>
    <col min="3074" max="3074" width="7.5" style="420" customWidth="1"/>
    <col min="3075" max="3075" width="4.5" style="420" customWidth="1"/>
    <col min="3076" max="3078" width="4.625" style="420" customWidth="1"/>
    <col min="3079" max="3079" width="5.125" style="420" customWidth="1"/>
    <col min="3080" max="3082" width="4.625" style="420" customWidth="1"/>
    <col min="3083" max="3083" width="5.125" style="420" customWidth="1"/>
    <col min="3084" max="3086" width="4.625" style="420" customWidth="1"/>
    <col min="3087" max="3087" width="5.125" style="420" customWidth="1"/>
    <col min="3088" max="3090" width="4.625" style="420" customWidth="1"/>
    <col min="3091" max="3091" width="5.125" style="420" customWidth="1"/>
    <col min="3092" max="3092" width="15.625" style="420" customWidth="1"/>
    <col min="3093" max="3095" width="4.625" style="420" customWidth="1"/>
    <col min="3096" max="3096" width="5.125" style="420" customWidth="1"/>
    <col min="3097" max="3099" width="4.625" style="420" customWidth="1"/>
    <col min="3100" max="3100" width="5.125" style="420" customWidth="1"/>
    <col min="3101" max="3103" width="4.625" style="420" customWidth="1"/>
    <col min="3104" max="3104" width="5.125" style="420" customWidth="1"/>
    <col min="3105" max="3107" width="4.625" style="420" customWidth="1"/>
    <col min="3108" max="3108" width="5.125" style="420" customWidth="1"/>
    <col min="3109" max="3111" width="4.625" style="420" customWidth="1"/>
    <col min="3112" max="3112" width="5.125" style="420" customWidth="1"/>
    <col min="3113" max="3328" width="9" style="420"/>
    <col min="3329" max="3329" width="1.625" style="420" customWidth="1"/>
    <col min="3330" max="3330" width="7.5" style="420" customWidth="1"/>
    <col min="3331" max="3331" width="4.5" style="420" customWidth="1"/>
    <col min="3332" max="3334" width="4.625" style="420" customWidth="1"/>
    <col min="3335" max="3335" width="5.125" style="420" customWidth="1"/>
    <col min="3336" max="3338" width="4.625" style="420" customWidth="1"/>
    <col min="3339" max="3339" width="5.125" style="420" customWidth="1"/>
    <col min="3340" max="3342" width="4.625" style="420" customWidth="1"/>
    <col min="3343" max="3343" width="5.125" style="420" customWidth="1"/>
    <col min="3344" max="3346" width="4.625" style="420" customWidth="1"/>
    <col min="3347" max="3347" width="5.125" style="420" customWidth="1"/>
    <col min="3348" max="3348" width="15.625" style="420" customWidth="1"/>
    <col min="3349" max="3351" width="4.625" style="420" customWidth="1"/>
    <col min="3352" max="3352" width="5.125" style="420" customWidth="1"/>
    <col min="3353" max="3355" width="4.625" style="420" customWidth="1"/>
    <col min="3356" max="3356" width="5.125" style="420" customWidth="1"/>
    <col min="3357" max="3359" width="4.625" style="420" customWidth="1"/>
    <col min="3360" max="3360" width="5.125" style="420" customWidth="1"/>
    <col min="3361" max="3363" width="4.625" style="420" customWidth="1"/>
    <col min="3364" max="3364" width="5.125" style="420" customWidth="1"/>
    <col min="3365" max="3367" width="4.625" style="420" customWidth="1"/>
    <col min="3368" max="3368" width="5.125" style="420" customWidth="1"/>
    <col min="3369" max="3584" width="9" style="420"/>
    <col min="3585" max="3585" width="1.625" style="420" customWidth="1"/>
    <col min="3586" max="3586" width="7.5" style="420" customWidth="1"/>
    <col min="3587" max="3587" width="4.5" style="420" customWidth="1"/>
    <col min="3588" max="3590" width="4.625" style="420" customWidth="1"/>
    <col min="3591" max="3591" width="5.125" style="420" customWidth="1"/>
    <col min="3592" max="3594" width="4.625" style="420" customWidth="1"/>
    <col min="3595" max="3595" width="5.125" style="420" customWidth="1"/>
    <col min="3596" max="3598" width="4.625" style="420" customWidth="1"/>
    <col min="3599" max="3599" width="5.125" style="420" customWidth="1"/>
    <col min="3600" max="3602" width="4.625" style="420" customWidth="1"/>
    <col min="3603" max="3603" width="5.125" style="420" customWidth="1"/>
    <col min="3604" max="3604" width="15.625" style="420" customWidth="1"/>
    <col min="3605" max="3607" width="4.625" style="420" customWidth="1"/>
    <col min="3608" max="3608" width="5.125" style="420" customWidth="1"/>
    <col min="3609" max="3611" width="4.625" style="420" customWidth="1"/>
    <col min="3612" max="3612" width="5.125" style="420" customWidth="1"/>
    <col min="3613" max="3615" width="4.625" style="420" customWidth="1"/>
    <col min="3616" max="3616" width="5.125" style="420" customWidth="1"/>
    <col min="3617" max="3619" width="4.625" style="420" customWidth="1"/>
    <col min="3620" max="3620" width="5.125" style="420" customWidth="1"/>
    <col min="3621" max="3623" width="4.625" style="420" customWidth="1"/>
    <col min="3624" max="3624" width="5.125" style="420" customWidth="1"/>
    <col min="3625" max="3840" width="9" style="420"/>
    <col min="3841" max="3841" width="1.625" style="420" customWidth="1"/>
    <col min="3842" max="3842" width="7.5" style="420" customWidth="1"/>
    <col min="3843" max="3843" width="4.5" style="420" customWidth="1"/>
    <col min="3844" max="3846" width="4.625" style="420" customWidth="1"/>
    <col min="3847" max="3847" width="5.125" style="420" customWidth="1"/>
    <col min="3848" max="3850" width="4.625" style="420" customWidth="1"/>
    <col min="3851" max="3851" width="5.125" style="420" customWidth="1"/>
    <col min="3852" max="3854" width="4.625" style="420" customWidth="1"/>
    <col min="3855" max="3855" width="5.125" style="420" customWidth="1"/>
    <col min="3856" max="3858" width="4.625" style="420" customWidth="1"/>
    <col min="3859" max="3859" width="5.125" style="420" customWidth="1"/>
    <col min="3860" max="3860" width="15.625" style="420" customWidth="1"/>
    <col min="3861" max="3863" width="4.625" style="420" customWidth="1"/>
    <col min="3864" max="3864" width="5.125" style="420" customWidth="1"/>
    <col min="3865" max="3867" width="4.625" style="420" customWidth="1"/>
    <col min="3868" max="3868" width="5.125" style="420" customWidth="1"/>
    <col min="3869" max="3871" width="4.625" style="420" customWidth="1"/>
    <col min="3872" max="3872" width="5.125" style="420" customWidth="1"/>
    <col min="3873" max="3875" width="4.625" style="420" customWidth="1"/>
    <col min="3876" max="3876" width="5.125" style="420" customWidth="1"/>
    <col min="3877" max="3879" width="4.625" style="420" customWidth="1"/>
    <col min="3880" max="3880" width="5.125" style="420" customWidth="1"/>
    <col min="3881" max="4096" width="9" style="420"/>
    <col min="4097" max="4097" width="1.625" style="420" customWidth="1"/>
    <col min="4098" max="4098" width="7.5" style="420" customWidth="1"/>
    <col min="4099" max="4099" width="4.5" style="420" customWidth="1"/>
    <col min="4100" max="4102" width="4.625" style="420" customWidth="1"/>
    <col min="4103" max="4103" width="5.125" style="420" customWidth="1"/>
    <col min="4104" max="4106" width="4.625" style="420" customWidth="1"/>
    <col min="4107" max="4107" width="5.125" style="420" customWidth="1"/>
    <col min="4108" max="4110" width="4.625" style="420" customWidth="1"/>
    <col min="4111" max="4111" width="5.125" style="420" customWidth="1"/>
    <col min="4112" max="4114" width="4.625" style="420" customWidth="1"/>
    <col min="4115" max="4115" width="5.125" style="420" customWidth="1"/>
    <col min="4116" max="4116" width="15.625" style="420" customWidth="1"/>
    <col min="4117" max="4119" width="4.625" style="420" customWidth="1"/>
    <col min="4120" max="4120" width="5.125" style="420" customWidth="1"/>
    <col min="4121" max="4123" width="4.625" style="420" customWidth="1"/>
    <col min="4124" max="4124" width="5.125" style="420" customWidth="1"/>
    <col min="4125" max="4127" width="4.625" style="420" customWidth="1"/>
    <col min="4128" max="4128" width="5.125" style="420" customWidth="1"/>
    <col min="4129" max="4131" width="4.625" style="420" customWidth="1"/>
    <col min="4132" max="4132" width="5.125" style="420" customWidth="1"/>
    <col min="4133" max="4135" width="4.625" style="420" customWidth="1"/>
    <col min="4136" max="4136" width="5.125" style="420" customWidth="1"/>
    <col min="4137" max="4352" width="9" style="420"/>
    <col min="4353" max="4353" width="1.625" style="420" customWidth="1"/>
    <col min="4354" max="4354" width="7.5" style="420" customWidth="1"/>
    <col min="4355" max="4355" width="4.5" style="420" customWidth="1"/>
    <col min="4356" max="4358" width="4.625" style="420" customWidth="1"/>
    <col min="4359" max="4359" width="5.125" style="420" customWidth="1"/>
    <col min="4360" max="4362" width="4.625" style="420" customWidth="1"/>
    <col min="4363" max="4363" width="5.125" style="420" customWidth="1"/>
    <col min="4364" max="4366" width="4.625" style="420" customWidth="1"/>
    <col min="4367" max="4367" width="5.125" style="420" customWidth="1"/>
    <col min="4368" max="4370" width="4.625" style="420" customWidth="1"/>
    <col min="4371" max="4371" width="5.125" style="420" customWidth="1"/>
    <col min="4372" max="4372" width="15.625" style="420" customWidth="1"/>
    <col min="4373" max="4375" width="4.625" style="420" customWidth="1"/>
    <col min="4376" max="4376" width="5.125" style="420" customWidth="1"/>
    <col min="4377" max="4379" width="4.625" style="420" customWidth="1"/>
    <col min="4380" max="4380" width="5.125" style="420" customWidth="1"/>
    <col min="4381" max="4383" width="4.625" style="420" customWidth="1"/>
    <col min="4384" max="4384" width="5.125" style="420" customWidth="1"/>
    <col min="4385" max="4387" width="4.625" style="420" customWidth="1"/>
    <col min="4388" max="4388" width="5.125" style="420" customWidth="1"/>
    <col min="4389" max="4391" width="4.625" style="420" customWidth="1"/>
    <col min="4392" max="4392" width="5.125" style="420" customWidth="1"/>
    <col min="4393" max="4608" width="9" style="420"/>
    <col min="4609" max="4609" width="1.625" style="420" customWidth="1"/>
    <col min="4610" max="4610" width="7.5" style="420" customWidth="1"/>
    <col min="4611" max="4611" width="4.5" style="420" customWidth="1"/>
    <col min="4612" max="4614" width="4.625" style="420" customWidth="1"/>
    <col min="4615" max="4615" width="5.125" style="420" customWidth="1"/>
    <col min="4616" max="4618" width="4.625" style="420" customWidth="1"/>
    <col min="4619" max="4619" width="5.125" style="420" customWidth="1"/>
    <col min="4620" max="4622" width="4.625" style="420" customWidth="1"/>
    <col min="4623" max="4623" width="5.125" style="420" customWidth="1"/>
    <col min="4624" max="4626" width="4.625" style="420" customWidth="1"/>
    <col min="4627" max="4627" width="5.125" style="420" customWidth="1"/>
    <col min="4628" max="4628" width="15.625" style="420" customWidth="1"/>
    <col min="4629" max="4631" width="4.625" style="420" customWidth="1"/>
    <col min="4632" max="4632" width="5.125" style="420" customWidth="1"/>
    <col min="4633" max="4635" width="4.625" style="420" customWidth="1"/>
    <col min="4636" max="4636" width="5.125" style="420" customWidth="1"/>
    <col min="4637" max="4639" width="4.625" style="420" customWidth="1"/>
    <col min="4640" max="4640" width="5.125" style="420" customWidth="1"/>
    <col min="4641" max="4643" width="4.625" style="420" customWidth="1"/>
    <col min="4644" max="4644" width="5.125" style="420" customWidth="1"/>
    <col min="4645" max="4647" width="4.625" style="420" customWidth="1"/>
    <col min="4648" max="4648" width="5.125" style="420" customWidth="1"/>
    <col min="4649" max="4864" width="9" style="420"/>
    <col min="4865" max="4865" width="1.625" style="420" customWidth="1"/>
    <col min="4866" max="4866" width="7.5" style="420" customWidth="1"/>
    <col min="4867" max="4867" width="4.5" style="420" customWidth="1"/>
    <col min="4868" max="4870" width="4.625" style="420" customWidth="1"/>
    <col min="4871" max="4871" width="5.125" style="420" customWidth="1"/>
    <col min="4872" max="4874" width="4.625" style="420" customWidth="1"/>
    <col min="4875" max="4875" width="5.125" style="420" customWidth="1"/>
    <col min="4876" max="4878" width="4.625" style="420" customWidth="1"/>
    <col min="4879" max="4879" width="5.125" style="420" customWidth="1"/>
    <col min="4880" max="4882" width="4.625" style="420" customWidth="1"/>
    <col min="4883" max="4883" width="5.125" style="420" customWidth="1"/>
    <col min="4884" max="4884" width="15.625" style="420" customWidth="1"/>
    <col min="4885" max="4887" width="4.625" style="420" customWidth="1"/>
    <col min="4888" max="4888" width="5.125" style="420" customWidth="1"/>
    <col min="4889" max="4891" width="4.625" style="420" customWidth="1"/>
    <col min="4892" max="4892" width="5.125" style="420" customWidth="1"/>
    <col min="4893" max="4895" width="4.625" style="420" customWidth="1"/>
    <col min="4896" max="4896" width="5.125" style="420" customWidth="1"/>
    <col min="4897" max="4899" width="4.625" style="420" customWidth="1"/>
    <col min="4900" max="4900" width="5.125" style="420" customWidth="1"/>
    <col min="4901" max="4903" width="4.625" style="420" customWidth="1"/>
    <col min="4904" max="4904" width="5.125" style="420" customWidth="1"/>
    <col min="4905" max="5120" width="9" style="420"/>
    <col min="5121" max="5121" width="1.625" style="420" customWidth="1"/>
    <col min="5122" max="5122" width="7.5" style="420" customWidth="1"/>
    <col min="5123" max="5123" width="4.5" style="420" customWidth="1"/>
    <col min="5124" max="5126" width="4.625" style="420" customWidth="1"/>
    <col min="5127" max="5127" width="5.125" style="420" customWidth="1"/>
    <col min="5128" max="5130" width="4.625" style="420" customWidth="1"/>
    <col min="5131" max="5131" width="5.125" style="420" customWidth="1"/>
    <col min="5132" max="5134" width="4.625" style="420" customWidth="1"/>
    <col min="5135" max="5135" width="5.125" style="420" customWidth="1"/>
    <col min="5136" max="5138" width="4.625" style="420" customWidth="1"/>
    <col min="5139" max="5139" width="5.125" style="420" customWidth="1"/>
    <col min="5140" max="5140" width="15.625" style="420" customWidth="1"/>
    <col min="5141" max="5143" width="4.625" style="420" customWidth="1"/>
    <col min="5144" max="5144" width="5.125" style="420" customWidth="1"/>
    <col min="5145" max="5147" width="4.625" style="420" customWidth="1"/>
    <col min="5148" max="5148" width="5.125" style="420" customWidth="1"/>
    <col min="5149" max="5151" width="4.625" style="420" customWidth="1"/>
    <col min="5152" max="5152" width="5.125" style="420" customWidth="1"/>
    <col min="5153" max="5155" width="4.625" style="420" customWidth="1"/>
    <col min="5156" max="5156" width="5.125" style="420" customWidth="1"/>
    <col min="5157" max="5159" width="4.625" style="420" customWidth="1"/>
    <col min="5160" max="5160" width="5.125" style="420" customWidth="1"/>
    <col min="5161" max="5376" width="9" style="420"/>
    <col min="5377" max="5377" width="1.625" style="420" customWidth="1"/>
    <col min="5378" max="5378" width="7.5" style="420" customWidth="1"/>
    <col min="5379" max="5379" width="4.5" style="420" customWidth="1"/>
    <col min="5380" max="5382" width="4.625" style="420" customWidth="1"/>
    <col min="5383" max="5383" width="5.125" style="420" customWidth="1"/>
    <col min="5384" max="5386" width="4.625" style="420" customWidth="1"/>
    <col min="5387" max="5387" width="5.125" style="420" customWidth="1"/>
    <col min="5388" max="5390" width="4.625" style="420" customWidth="1"/>
    <col min="5391" max="5391" width="5.125" style="420" customWidth="1"/>
    <col min="5392" max="5394" width="4.625" style="420" customWidth="1"/>
    <col min="5395" max="5395" width="5.125" style="420" customWidth="1"/>
    <col min="5396" max="5396" width="15.625" style="420" customWidth="1"/>
    <col min="5397" max="5399" width="4.625" style="420" customWidth="1"/>
    <col min="5400" max="5400" width="5.125" style="420" customWidth="1"/>
    <col min="5401" max="5403" width="4.625" style="420" customWidth="1"/>
    <col min="5404" max="5404" width="5.125" style="420" customWidth="1"/>
    <col min="5405" max="5407" width="4.625" style="420" customWidth="1"/>
    <col min="5408" max="5408" width="5.125" style="420" customWidth="1"/>
    <col min="5409" max="5411" width="4.625" style="420" customWidth="1"/>
    <col min="5412" max="5412" width="5.125" style="420" customWidth="1"/>
    <col min="5413" max="5415" width="4.625" style="420" customWidth="1"/>
    <col min="5416" max="5416" width="5.125" style="420" customWidth="1"/>
    <col min="5417" max="5632" width="9" style="420"/>
    <col min="5633" max="5633" width="1.625" style="420" customWidth="1"/>
    <col min="5634" max="5634" width="7.5" style="420" customWidth="1"/>
    <col min="5635" max="5635" width="4.5" style="420" customWidth="1"/>
    <col min="5636" max="5638" width="4.625" style="420" customWidth="1"/>
    <col min="5639" max="5639" width="5.125" style="420" customWidth="1"/>
    <col min="5640" max="5642" width="4.625" style="420" customWidth="1"/>
    <col min="5643" max="5643" width="5.125" style="420" customWidth="1"/>
    <col min="5644" max="5646" width="4.625" style="420" customWidth="1"/>
    <col min="5647" max="5647" width="5.125" style="420" customWidth="1"/>
    <col min="5648" max="5650" width="4.625" style="420" customWidth="1"/>
    <col min="5651" max="5651" width="5.125" style="420" customWidth="1"/>
    <col min="5652" max="5652" width="15.625" style="420" customWidth="1"/>
    <col min="5653" max="5655" width="4.625" style="420" customWidth="1"/>
    <col min="5656" max="5656" width="5.125" style="420" customWidth="1"/>
    <col min="5657" max="5659" width="4.625" style="420" customWidth="1"/>
    <col min="5660" max="5660" width="5.125" style="420" customWidth="1"/>
    <col min="5661" max="5663" width="4.625" style="420" customWidth="1"/>
    <col min="5664" max="5664" width="5.125" style="420" customWidth="1"/>
    <col min="5665" max="5667" width="4.625" style="420" customWidth="1"/>
    <col min="5668" max="5668" width="5.125" style="420" customWidth="1"/>
    <col min="5669" max="5671" width="4.625" style="420" customWidth="1"/>
    <col min="5672" max="5672" width="5.125" style="420" customWidth="1"/>
    <col min="5673" max="5888" width="9" style="420"/>
    <col min="5889" max="5889" width="1.625" style="420" customWidth="1"/>
    <col min="5890" max="5890" width="7.5" style="420" customWidth="1"/>
    <col min="5891" max="5891" width="4.5" style="420" customWidth="1"/>
    <col min="5892" max="5894" width="4.625" style="420" customWidth="1"/>
    <col min="5895" max="5895" width="5.125" style="420" customWidth="1"/>
    <col min="5896" max="5898" width="4.625" style="420" customWidth="1"/>
    <col min="5899" max="5899" width="5.125" style="420" customWidth="1"/>
    <col min="5900" max="5902" width="4.625" style="420" customWidth="1"/>
    <col min="5903" max="5903" width="5.125" style="420" customWidth="1"/>
    <col min="5904" max="5906" width="4.625" style="420" customWidth="1"/>
    <col min="5907" max="5907" width="5.125" style="420" customWidth="1"/>
    <col min="5908" max="5908" width="15.625" style="420" customWidth="1"/>
    <col min="5909" max="5911" width="4.625" style="420" customWidth="1"/>
    <col min="5912" max="5912" width="5.125" style="420" customWidth="1"/>
    <col min="5913" max="5915" width="4.625" style="420" customWidth="1"/>
    <col min="5916" max="5916" width="5.125" style="420" customWidth="1"/>
    <col min="5917" max="5919" width="4.625" style="420" customWidth="1"/>
    <col min="5920" max="5920" width="5.125" style="420" customWidth="1"/>
    <col min="5921" max="5923" width="4.625" style="420" customWidth="1"/>
    <col min="5924" max="5924" width="5.125" style="420" customWidth="1"/>
    <col min="5925" max="5927" width="4.625" style="420" customWidth="1"/>
    <col min="5928" max="5928" width="5.125" style="420" customWidth="1"/>
    <col min="5929" max="6144" width="9" style="420"/>
    <col min="6145" max="6145" width="1.625" style="420" customWidth="1"/>
    <col min="6146" max="6146" width="7.5" style="420" customWidth="1"/>
    <col min="6147" max="6147" width="4.5" style="420" customWidth="1"/>
    <col min="6148" max="6150" width="4.625" style="420" customWidth="1"/>
    <col min="6151" max="6151" width="5.125" style="420" customWidth="1"/>
    <col min="6152" max="6154" width="4.625" style="420" customWidth="1"/>
    <col min="6155" max="6155" width="5.125" style="420" customWidth="1"/>
    <col min="6156" max="6158" width="4.625" style="420" customWidth="1"/>
    <col min="6159" max="6159" width="5.125" style="420" customWidth="1"/>
    <col min="6160" max="6162" width="4.625" style="420" customWidth="1"/>
    <col min="6163" max="6163" width="5.125" style="420" customWidth="1"/>
    <col min="6164" max="6164" width="15.625" style="420" customWidth="1"/>
    <col min="6165" max="6167" width="4.625" style="420" customWidth="1"/>
    <col min="6168" max="6168" width="5.125" style="420" customWidth="1"/>
    <col min="6169" max="6171" width="4.625" style="420" customWidth="1"/>
    <col min="6172" max="6172" width="5.125" style="420" customWidth="1"/>
    <col min="6173" max="6175" width="4.625" style="420" customWidth="1"/>
    <col min="6176" max="6176" width="5.125" style="420" customWidth="1"/>
    <col min="6177" max="6179" width="4.625" style="420" customWidth="1"/>
    <col min="6180" max="6180" width="5.125" style="420" customWidth="1"/>
    <col min="6181" max="6183" width="4.625" style="420" customWidth="1"/>
    <col min="6184" max="6184" width="5.125" style="420" customWidth="1"/>
    <col min="6185" max="6400" width="9" style="420"/>
    <col min="6401" max="6401" width="1.625" style="420" customWidth="1"/>
    <col min="6402" max="6402" width="7.5" style="420" customWidth="1"/>
    <col min="6403" max="6403" width="4.5" style="420" customWidth="1"/>
    <col min="6404" max="6406" width="4.625" style="420" customWidth="1"/>
    <col min="6407" max="6407" width="5.125" style="420" customWidth="1"/>
    <col min="6408" max="6410" width="4.625" style="420" customWidth="1"/>
    <col min="6411" max="6411" width="5.125" style="420" customWidth="1"/>
    <col min="6412" max="6414" width="4.625" style="420" customWidth="1"/>
    <col min="6415" max="6415" width="5.125" style="420" customWidth="1"/>
    <col min="6416" max="6418" width="4.625" style="420" customWidth="1"/>
    <col min="6419" max="6419" width="5.125" style="420" customWidth="1"/>
    <col min="6420" max="6420" width="15.625" style="420" customWidth="1"/>
    <col min="6421" max="6423" width="4.625" style="420" customWidth="1"/>
    <col min="6424" max="6424" width="5.125" style="420" customWidth="1"/>
    <col min="6425" max="6427" width="4.625" style="420" customWidth="1"/>
    <col min="6428" max="6428" width="5.125" style="420" customWidth="1"/>
    <col min="6429" max="6431" width="4.625" style="420" customWidth="1"/>
    <col min="6432" max="6432" width="5.125" style="420" customWidth="1"/>
    <col min="6433" max="6435" width="4.625" style="420" customWidth="1"/>
    <col min="6436" max="6436" width="5.125" style="420" customWidth="1"/>
    <col min="6437" max="6439" width="4.625" style="420" customWidth="1"/>
    <col min="6440" max="6440" width="5.125" style="420" customWidth="1"/>
    <col min="6441" max="6656" width="9" style="420"/>
    <col min="6657" max="6657" width="1.625" style="420" customWidth="1"/>
    <col min="6658" max="6658" width="7.5" style="420" customWidth="1"/>
    <col min="6659" max="6659" width="4.5" style="420" customWidth="1"/>
    <col min="6660" max="6662" width="4.625" style="420" customWidth="1"/>
    <col min="6663" max="6663" width="5.125" style="420" customWidth="1"/>
    <col min="6664" max="6666" width="4.625" style="420" customWidth="1"/>
    <col min="6667" max="6667" width="5.125" style="420" customWidth="1"/>
    <col min="6668" max="6670" width="4.625" style="420" customWidth="1"/>
    <col min="6671" max="6671" width="5.125" style="420" customWidth="1"/>
    <col min="6672" max="6674" width="4.625" style="420" customWidth="1"/>
    <col min="6675" max="6675" width="5.125" style="420" customWidth="1"/>
    <col min="6676" max="6676" width="15.625" style="420" customWidth="1"/>
    <col min="6677" max="6679" width="4.625" style="420" customWidth="1"/>
    <col min="6680" max="6680" width="5.125" style="420" customWidth="1"/>
    <col min="6681" max="6683" width="4.625" style="420" customWidth="1"/>
    <col min="6684" max="6684" width="5.125" style="420" customWidth="1"/>
    <col min="6685" max="6687" width="4.625" style="420" customWidth="1"/>
    <col min="6688" max="6688" width="5.125" style="420" customWidth="1"/>
    <col min="6689" max="6691" width="4.625" style="420" customWidth="1"/>
    <col min="6692" max="6692" width="5.125" style="420" customWidth="1"/>
    <col min="6693" max="6695" width="4.625" style="420" customWidth="1"/>
    <col min="6696" max="6696" width="5.125" style="420" customWidth="1"/>
    <col min="6697" max="6912" width="9" style="420"/>
    <col min="6913" max="6913" width="1.625" style="420" customWidth="1"/>
    <col min="6914" max="6914" width="7.5" style="420" customWidth="1"/>
    <col min="6915" max="6915" width="4.5" style="420" customWidth="1"/>
    <col min="6916" max="6918" width="4.625" style="420" customWidth="1"/>
    <col min="6919" max="6919" width="5.125" style="420" customWidth="1"/>
    <col min="6920" max="6922" width="4.625" style="420" customWidth="1"/>
    <col min="6923" max="6923" width="5.125" style="420" customWidth="1"/>
    <col min="6924" max="6926" width="4.625" style="420" customWidth="1"/>
    <col min="6927" max="6927" width="5.125" style="420" customWidth="1"/>
    <col min="6928" max="6930" width="4.625" style="420" customWidth="1"/>
    <col min="6931" max="6931" width="5.125" style="420" customWidth="1"/>
    <col min="6932" max="6932" width="15.625" style="420" customWidth="1"/>
    <col min="6933" max="6935" width="4.625" style="420" customWidth="1"/>
    <col min="6936" max="6936" width="5.125" style="420" customWidth="1"/>
    <col min="6937" max="6939" width="4.625" style="420" customWidth="1"/>
    <col min="6940" max="6940" width="5.125" style="420" customWidth="1"/>
    <col min="6941" max="6943" width="4.625" style="420" customWidth="1"/>
    <col min="6944" max="6944" width="5.125" style="420" customWidth="1"/>
    <col min="6945" max="6947" width="4.625" style="420" customWidth="1"/>
    <col min="6948" max="6948" width="5.125" style="420" customWidth="1"/>
    <col min="6949" max="6951" width="4.625" style="420" customWidth="1"/>
    <col min="6952" max="6952" width="5.125" style="420" customWidth="1"/>
    <col min="6953" max="7168" width="9" style="420"/>
    <col min="7169" max="7169" width="1.625" style="420" customWidth="1"/>
    <col min="7170" max="7170" width="7.5" style="420" customWidth="1"/>
    <col min="7171" max="7171" width="4.5" style="420" customWidth="1"/>
    <col min="7172" max="7174" width="4.625" style="420" customWidth="1"/>
    <col min="7175" max="7175" width="5.125" style="420" customWidth="1"/>
    <col min="7176" max="7178" width="4.625" style="420" customWidth="1"/>
    <col min="7179" max="7179" width="5.125" style="420" customWidth="1"/>
    <col min="7180" max="7182" width="4.625" style="420" customWidth="1"/>
    <col min="7183" max="7183" width="5.125" style="420" customWidth="1"/>
    <col min="7184" max="7186" width="4.625" style="420" customWidth="1"/>
    <col min="7187" max="7187" width="5.125" style="420" customWidth="1"/>
    <col min="7188" max="7188" width="15.625" style="420" customWidth="1"/>
    <col min="7189" max="7191" width="4.625" style="420" customWidth="1"/>
    <col min="7192" max="7192" width="5.125" style="420" customWidth="1"/>
    <col min="7193" max="7195" width="4.625" style="420" customWidth="1"/>
    <col min="7196" max="7196" width="5.125" style="420" customWidth="1"/>
    <col min="7197" max="7199" width="4.625" style="420" customWidth="1"/>
    <col min="7200" max="7200" width="5.125" style="420" customWidth="1"/>
    <col min="7201" max="7203" width="4.625" style="420" customWidth="1"/>
    <col min="7204" max="7204" width="5.125" style="420" customWidth="1"/>
    <col min="7205" max="7207" width="4.625" style="420" customWidth="1"/>
    <col min="7208" max="7208" width="5.125" style="420" customWidth="1"/>
    <col min="7209" max="7424" width="9" style="420"/>
    <col min="7425" max="7425" width="1.625" style="420" customWidth="1"/>
    <col min="7426" max="7426" width="7.5" style="420" customWidth="1"/>
    <col min="7427" max="7427" width="4.5" style="420" customWidth="1"/>
    <col min="7428" max="7430" width="4.625" style="420" customWidth="1"/>
    <col min="7431" max="7431" width="5.125" style="420" customWidth="1"/>
    <col min="7432" max="7434" width="4.625" style="420" customWidth="1"/>
    <col min="7435" max="7435" width="5.125" style="420" customWidth="1"/>
    <col min="7436" max="7438" width="4.625" style="420" customWidth="1"/>
    <col min="7439" max="7439" width="5.125" style="420" customWidth="1"/>
    <col min="7440" max="7442" width="4.625" style="420" customWidth="1"/>
    <col min="7443" max="7443" width="5.125" style="420" customWidth="1"/>
    <col min="7444" max="7444" width="15.625" style="420" customWidth="1"/>
    <col min="7445" max="7447" width="4.625" style="420" customWidth="1"/>
    <col min="7448" max="7448" width="5.125" style="420" customWidth="1"/>
    <col min="7449" max="7451" width="4.625" style="420" customWidth="1"/>
    <col min="7452" max="7452" width="5.125" style="420" customWidth="1"/>
    <col min="7453" max="7455" width="4.625" style="420" customWidth="1"/>
    <col min="7456" max="7456" width="5.125" style="420" customWidth="1"/>
    <col min="7457" max="7459" width="4.625" style="420" customWidth="1"/>
    <col min="7460" max="7460" width="5.125" style="420" customWidth="1"/>
    <col min="7461" max="7463" width="4.625" style="420" customWidth="1"/>
    <col min="7464" max="7464" width="5.125" style="420" customWidth="1"/>
    <col min="7465" max="7680" width="9" style="420"/>
    <col min="7681" max="7681" width="1.625" style="420" customWidth="1"/>
    <col min="7682" max="7682" width="7.5" style="420" customWidth="1"/>
    <col min="7683" max="7683" width="4.5" style="420" customWidth="1"/>
    <col min="7684" max="7686" width="4.625" style="420" customWidth="1"/>
    <col min="7687" max="7687" width="5.125" style="420" customWidth="1"/>
    <col min="7688" max="7690" width="4.625" style="420" customWidth="1"/>
    <col min="7691" max="7691" width="5.125" style="420" customWidth="1"/>
    <col min="7692" max="7694" width="4.625" style="420" customWidth="1"/>
    <col min="7695" max="7695" width="5.125" style="420" customWidth="1"/>
    <col min="7696" max="7698" width="4.625" style="420" customWidth="1"/>
    <col min="7699" max="7699" width="5.125" style="420" customWidth="1"/>
    <col min="7700" max="7700" width="15.625" style="420" customWidth="1"/>
    <col min="7701" max="7703" width="4.625" style="420" customWidth="1"/>
    <col min="7704" max="7704" width="5.125" style="420" customWidth="1"/>
    <col min="7705" max="7707" width="4.625" style="420" customWidth="1"/>
    <col min="7708" max="7708" width="5.125" style="420" customWidth="1"/>
    <col min="7709" max="7711" width="4.625" style="420" customWidth="1"/>
    <col min="7712" max="7712" width="5.125" style="420" customWidth="1"/>
    <col min="7713" max="7715" width="4.625" style="420" customWidth="1"/>
    <col min="7716" max="7716" width="5.125" style="420" customWidth="1"/>
    <col min="7717" max="7719" width="4.625" style="420" customWidth="1"/>
    <col min="7720" max="7720" width="5.125" style="420" customWidth="1"/>
    <col min="7721" max="7936" width="9" style="420"/>
    <col min="7937" max="7937" width="1.625" style="420" customWidth="1"/>
    <col min="7938" max="7938" width="7.5" style="420" customWidth="1"/>
    <col min="7939" max="7939" width="4.5" style="420" customWidth="1"/>
    <col min="7940" max="7942" width="4.625" style="420" customWidth="1"/>
    <col min="7943" max="7943" width="5.125" style="420" customWidth="1"/>
    <col min="7944" max="7946" width="4.625" style="420" customWidth="1"/>
    <col min="7947" max="7947" width="5.125" style="420" customWidth="1"/>
    <col min="7948" max="7950" width="4.625" style="420" customWidth="1"/>
    <col min="7951" max="7951" width="5.125" style="420" customWidth="1"/>
    <col min="7952" max="7954" width="4.625" style="420" customWidth="1"/>
    <col min="7955" max="7955" width="5.125" style="420" customWidth="1"/>
    <col min="7956" max="7956" width="15.625" style="420" customWidth="1"/>
    <col min="7957" max="7959" width="4.625" style="420" customWidth="1"/>
    <col min="7960" max="7960" width="5.125" style="420" customWidth="1"/>
    <col min="7961" max="7963" width="4.625" style="420" customWidth="1"/>
    <col min="7964" max="7964" width="5.125" style="420" customWidth="1"/>
    <col min="7965" max="7967" width="4.625" style="420" customWidth="1"/>
    <col min="7968" max="7968" width="5.125" style="420" customWidth="1"/>
    <col min="7969" max="7971" width="4.625" style="420" customWidth="1"/>
    <col min="7972" max="7972" width="5.125" style="420" customWidth="1"/>
    <col min="7973" max="7975" width="4.625" style="420" customWidth="1"/>
    <col min="7976" max="7976" width="5.125" style="420" customWidth="1"/>
    <col min="7977" max="8192" width="9" style="420"/>
    <col min="8193" max="8193" width="1.625" style="420" customWidth="1"/>
    <col min="8194" max="8194" width="7.5" style="420" customWidth="1"/>
    <col min="8195" max="8195" width="4.5" style="420" customWidth="1"/>
    <col min="8196" max="8198" width="4.625" style="420" customWidth="1"/>
    <col min="8199" max="8199" width="5.125" style="420" customWidth="1"/>
    <col min="8200" max="8202" width="4.625" style="420" customWidth="1"/>
    <col min="8203" max="8203" width="5.125" style="420" customWidth="1"/>
    <col min="8204" max="8206" width="4.625" style="420" customWidth="1"/>
    <col min="8207" max="8207" width="5.125" style="420" customWidth="1"/>
    <col min="8208" max="8210" width="4.625" style="420" customWidth="1"/>
    <col min="8211" max="8211" width="5.125" style="420" customWidth="1"/>
    <col min="8212" max="8212" width="15.625" style="420" customWidth="1"/>
    <col min="8213" max="8215" width="4.625" style="420" customWidth="1"/>
    <col min="8216" max="8216" width="5.125" style="420" customWidth="1"/>
    <col min="8217" max="8219" width="4.625" style="420" customWidth="1"/>
    <col min="8220" max="8220" width="5.125" style="420" customWidth="1"/>
    <col min="8221" max="8223" width="4.625" style="420" customWidth="1"/>
    <col min="8224" max="8224" width="5.125" style="420" customWidth="1"/>
    <col min="8225" max="8227" width="4.625" style="420" customWidth="1"/>
    <col min="8228" max="8228" width="5.125" style="420" customWidth="1"/>
    <col min="8229" max="8231" width="4.625" style="420" customWidth="1"/>
    <col min="8232" max="8232" width="5.125" style="420" customWidth="1"/>
    <col min="8233" max="8448" width="9" style="420"/>
    <col min="8449" max="8449" width="1.625" style="420" customWidth="1"/>
    <col min="8450" max="8450" width="7.5" style="420" customWidth="1"/>
    <col min="8451" max="8451" width="4.5" style="420" customWidth="1"/>
    <col min="8452" max="8454" width="4.625" style="420" customWidth="1"/>
    <col min="8455" max="8455" width="5.125" style="420" customWidth="1"/>
    <col min="8456" max="8458" width="4.625" style="420" customWidth="1"/>
    <col min="8459" max="8459" width="5.125" style="420" customWidth="1"/>
    <col min="8460" max="8462" width="4.625" style="420" customWidth="1"/>
    <col min="8463" max="8463" width="5.125" style="420" customWidth="1"/>
    <col min="8464" max="8466" width="4.625" style="420" customWidth="1"/>
    <col min="8467" max="8467" width="5.125" style="420" customWidth="1"/>
    <col min="8468" max="8468" width="15.625" style="420" customWidth="1"/>
    <col min="8469" max="8471" width="4.625" style="420" customWidth="1"/>
    <col min="8472" max="8472" width="5.125" style="420" customWidth="1"/>
    <col min="8473" max="8475" width="4.625" style="420" customWidth="1"/>
    <col min="8476" max="8476" width="5.125" style="420" customWidth="1"/>
    <col min="8477" max="8479" width="4.625" style="420" customWidth="1"/>
    <col min="8480" max="8480" width="5.125" style="420" customWidth="1"/>
    <col min="8481" max="8483" width="4.625" style="420" customWidth="1"/>
    <col min="8484" max="8484" width="5.125" style="420" customWidth="1"/>
    <col min="8485" max="8487" width="4.625" style="420" customWidth="1"/>
    <col min="8488" max="8488" width="5.125" style="420" customWidth="1"/>
    <col min="8489" max="8704" width="9" style="420"/>
    <col min="8705" max="8705" width="1.625" style="420" customWidth="1"/>
    <col min="8706" max="8706" width="7.5" style="420" customWidth="1"/>
    <col min="8707" max="8707" width="4.5" style="420" customWidth="1"/>
    <col min="8708" max="8710" width="4.625" style="420" customWidth="1"/>
    <col min="8711" max="8711" width="5.125" style="420" customWidth="1"/>
    <col min="8712" max="8714" width="4.625" style="420" customWidth="1"/>
    <col min="8715" max="8715" width="5.125" style="420" customWidth="1"/>
    <col min="8716" max="8718" width="4.625" style="420" customWidth="1"/>
    <col min="8719" max="8719" width="5.125" style="420" customWidth="1"/>
    <col min="8720" max="8722" width="4.625" style="420" customWidth="1"/>
    <col min="8723" max="8723" width="5.125" style="420" customWidth="1"/>
    <col min="8724" max="8724" width="15.625" style="420" customWidth="1"/>
    <col min="8725" max="8727" width="4.625" style="420" customWidth="1"/>
    <col min="8728" max="8728" width="5.125" style="420" customWidth="1"/>
    <col min="8729" max="8731" width="4.625" style="420" customWidth="1"/>
    <col min="8732" max="8732" width="5.125" style="420" customWidth="1"/>
    <col min="8733" max="8735" width="4.625" style="420" customWidth="1"/>
    <col min="8736" max="8736" width="5.125" style="420" customWidth="1"/>
    <col min="8737" max="8739" width="4.625" style="420" customWidth="1"/>
    <col min="8740" max="8740" width="5.125" style="420" customWidth="1"/>
    <col min="8741" max="8743" width="4.625" style="420" customWidth="1"/>
    <col min="8744" max="8744" width="5.125" style="420" customWidth="1"/>
    <col min="8745" max="8960" width="9" style="420"/>
    <col min="8961" max="8961" width="1.625" style="420" customWidth="1"/>
    <col min="8962" max="8962" width="7.5" style="420" customWidth="1"/>
    <col min="8963" max="8963" width="4.5" style="420" customWidth="1"/>
    <col min="8964" max="8966" width="4.625" style="420" customWidth="1"/>
    <col min="8967" max="8967" width="5.125" style="420" customWidth="1"/>
    <col min="8968" max="8970" width="4.625" style="420" customWidth="1"/>
    <col min="8971" max="8971" width="5.125" style="420" customWidth="1"/>
    <col min="8972" max="8974" width="4.625" style="420" customWidth="1"/>
    <col min="8975" max="8975" width="5.125" style="420" customWidth="1"/>
    <col min="8976" max="8978" width="4.625" style="420" customWidth="1"/>
    <col min="8979" max="8979" width="5.125" style="420" customWidth="1"/>
    <col min="8980" max="8980" width="15.625" style="420" customWidth="1"/>
    <col min="8981" max="8983" width="4.625" style="420" customWidth="1"/>
    <col min="8984" max="8984" width="5.125" style="420" customWidth="1"/>
    <col min="8985" max="8987" width="4.625" style="420" customWidth="1"/>
    <col min="8988" max="8988" width="5.125" style="420" customWidth="1"/>
    <col min="8989" max="8991" width="4.625" style="420" customWidth="1"/>
    <col min="8992" max="8992" width="5.125" style="420" customWidth="1"/>
    <col min="8993" max="8995" width="4.625" style="420" customWidth="1"/>
    <col min="8996" max="8996" width="5.125" style="420" customWidth="1"/>
    <col min="8997" max="8999" width="4.625" style="420" customWidth="1"/>
    <col min="9000" max="9000" width="5.125" style="420" customWidth="1"/>
    <col min="9001" max="9216" width="9" style="420"/>
    <col min="9217" max="9217" width="1.625" style="420" customWidth="1"/>
    <col min="9218" max="9218" width="7.5" style="420" customWidth="1"/>
    <col min="9219" max="9219" width="4.5" style="420" customWidth="1"/>
    <col min="9220" max="9222" width="4.625" style="420" customWidth="1"/>
    <col min="9223" max="9223" width="5.125" style="420" customWidth="1"/>
    <col min="9224" max="9226" width="4.625" style="420" customWidth="1"/>
    <col min="9227" max="9227" width="5.125" style="420" customWidth="1"/>
    <col min="9228" max="9230" width="4.625" style="420" customWidth="1"/>
    <col min="9231" max="9231" width="5.125" style="420" customWidth="1"/>
    <col min="9232" max="9234" width="4.625" style="420" customWidth="1"/>
    <col min="9235" max="9235" width="5.125" style="420" customWidth="1"/>
    <col min="9236" max="9236" width="15.625" style="420" customWidth="1"/>
    <col min="9237" max="9239" width="4.625" style="420" customWidth="1"/>
    <col min="9240" max="9240" width="5.125" style="420" customWidth="1"/>
    <col min="9241" max="9243" width="4.625" style="420" customWidth="1"/>
    <col min="9244" max="9244" width="5.125" style="420" customWidth="1"/>
    <col min="9245" max="9247" width="4.625" style="420" customWidth="1"/>
    <col min="9248" max="9248" width="5.125" style="420" customWidth="1"/>
    <col min="9249" max="9251" width="4.625" style="420" customWidth="1"/>
    <col min="9252" max="9252" width="5.125" style="420" customWidth="1"/>
    <col min="9253" max="9255" width="4.625" style="420" customWidth="1"/>
    <col min="9256" max="9256" width="5.125" style="420" customWidth="1"/>
    <col min="9257" max="9472" width="9" style="420"/>
    <col min="9473" max="9473" width="1.625" style="420" customWidth="1"/>
    <col min="9474" max="9474" width="7.5" style="420" customWidth="1"/>
    <col min="9475" max="9475" width="4.5" style="420" customWidth="1"/>
    <col min="9476" max="9478" width="4.625" style="420" customWidth="1"/>
    <col min="9479" max="9479" width="5.125" style="420" customWidth="1"/>
    <col min="9480" max="9482" width="4.625" style="420" customWidth="1"/>
    <col min="9483" max="9483" width="5.125" style="420" customWidth="1"/>
    <col min="9484" max="9486" width="4.625" style="420" customWidth="1"/>
    <col min="9487" max="9487" width="5.125" style="420" customWidth="1"/>
    <col min="9488" max="9490" width="4.625" style="420" customWidth="1"/>
    <col min="9491" max="9491" width="5.125" style="420" customWidth="1"/>
    <col min="9492" max="9492" width="15.625" style="420" customWidth="1"/>
    <col min="9493" max="9495" width="4.625" style="420" customWidth="1"/>
    <col min="9496" max="9496" width="5.125" style="420" customWidth="1"/>
    <col min="9497" max="9499" width="4.625" style="420" customWidth="1"/>
    <col min="9500" max="9500" width="5.125" style="420" customWidth="1"/>
    <col min="9501" max="9503" width="4.625" style="420" customWidth="1"/>
    <col min="9504" max="9504" width="5.125" style="420" customWidth="1"/>
    <col min="9505" max="9507" width="4.625" style="420" customWidth="1"/>
    <col min="9508" max="9508" width="5.125" style="420" customWidth="1"/>
    <col min="9509" max="9511" width="4.625" style="420" customWidth="1"/>
    <col min="9512" max="9512" width="5.125" style="420" customWidth="1"/>
    <col min="9513" max="9728" width="9" style="420"/>
    <col min="9729" max="9729" width="1.625" style="420" customWidth="1"/>
    <col min="9730" max="9730" width="7.5" style="420" customWidth="1"/>
    <col min="9731" max="9731" width="4.5" style="420" customWidth="1"/>
    <col min="9732" max="9734" width="4.625" style="420" customWidth="1"/>
    <col min="9735" max="9735" width="5.125" style="420" customWidth="1"/>
    <col min="9736" max="9738" width="4.625" style="420" customWidth="1"/>
    <col min="9739" max="9739" width="5.125" style="420" customWidth="1"/>
    <col min="9740" max="9742" width="4.625" style="420" customWidth="1"/>
    <col min="9743" max="9743" width="5.125" style="420" customWidth="1"/>
    <col min="9744" max="9746" width="4.625" style="420" customWidth="1"/>
    <col min="9747" max="9747" width="5.125" style="420" customWidth="1"/>
    <col min="9748" max="9748" width="15.625" style="420" customWidth="1"/>
    <col min="9749" max="9751" width="4.625" style="420" customWidth="1"/>
    <col min="9752" max="9752" width="5.125" style="420" customWidth="1"/>
    <col min="9753" max="9755" width="4.625" style="420" customWidth="1"/>
    <col min="9756" max="9756" width="5.125" style="420" customWidth="1"/>
    <col min="9757" max="9759" width="4.625" style="420" customWidth="1"/>
    <col min="9760" max="9760" width="5.125" style="420" customWidth="1"/>
    <col min="9761" max="9763" width="4.625" style="420" customWidth="1"/>
    <col min="9764" max="9764" width="5.125" style="420" customWidth="1"/>
    <col min="9765" max="9767" width="4.625" style="420" customWidth="1"/>
    <col min="9768" max="9768" width="5.125" style="420" customWidth="1"/>
    <col min="9769" max="9984" width="9" style="420"/>
    <col min="9985" max="9985" width="1.625" style="420" customWidth="1"/>
    <col min="9986" max="9986" width="7.5" style="420" customWidth="1"/>
    <col min="9987" max="9987" width="4.5" style="420" customWidth="1"/>
    <col min="9988" max="9990" width="4.625" style="420" customWidth="1"/>
    <col min="9991" max="9991" width="5.125" style="420" customWidth="1"/>
    <col min="9992" max="9994" width="4.625" style="420" customWidth="1"/>
    <col min="9995" max="9995" width="5.125" style="420" customWidth="1"/>
    <col min="9996" max="9998" width="4.625" style="420" customWidth="1"/>
    <col min="9999" max="9999" width="5.125" style="420" customWidth="1"/>
    <col min="10000" max="10002" width="4.625" style="420" customWidth="1"/>
    <col min="10003" max="10003" width="5.125" style="420" customWidth="1"/>
    <col min="10004" max="10004" width="15.625" style="420" customWidth="1"/>
    <col min="10005" max="10007" width="4.625" style="420" customWidth="1"/>
    <col min="10008" max="10008" width="5.125" style="420" customWidth="1"/>
    <col min="10009" max="10011" width="4.625" style="420" customWidth="1"/>
    <col min="10012" max="10012" width="5.125" style="420" customWidth="1"/>
    <col min="10013" max="10015" width="4.625" style="420" customWidth="1"/>
    <col min="10016" max="10016" width="5.125" style="420" customWidth="1"/>
    <col min="10017" max="10019" width="4.625" style="420" customWidth="1"/>
    <col min="10020" max="10020" width="5.125" style="420" customWidth="1"/>
    <col min="10021" max="10023" width="4.625" style="420" customWidth="1"/>
    <col min="10024" max="10024" width="5.125" style="420" customWidth="1"/>
    <col min="10025" max="10240" width="9" style="420"/>
    <col min="10241" max="10241" width="1.625" style="420" customWidth="1"/>
    <col min="10242" max="10242" width="7.5" style="420" customWidth="1"/>
    <col min="10243" max="10243" width="4.5" style="420" customWidth="1"/>
    <col min="10244" max="10246" width="4.625" style="420" customWidth="1"/>
    <col min="10247" max="10247" width="5.125" style="420" customWidth="1"/>
    <col min="10248" max="10250" width="4.625" style="420" customWidth="1"/>
    <col min="10251" max="10251" width="5.125" style="420" customWidth="1"/>
    <col min="10252" max="10254" width="4.625" style="420" customWidth="1"/>
    <col min="10255" max="10255" width="5.125" style="420" customWidth="1"/>
    <col min="10256" max="10258" width="4.625" style="420" customWidth="1"/>
    <col min="10259" max="10259" width="5.125" style="420" customWidth="1"/>
    <col min="10260" max="10260" width="15.625" style="420" customWidth="1"/>
    <col min="10261" max="10263" width="4.625" style="420" customWidth="1"/>
    <col min="10264" max="10264" width="5.125" style="420" customWidth="1"/>
    <col min="10265" max="10267" width="4.625" style="420" customWidth="1"/>
    <col min="10268" max="10268" width="5.125" style="420" customWidth="1"/>
    <col min="10269" max="10271" width="4.625" style="420" customWidth="1"/>
    <col min="10272" max="10272" width="5.125" style="420" customWidth="1"/>
    <col min="10273" max="10275" width="4.625" style="420" customWidth="1"/>
    <col min="10276" max="10276" width="5.125" style="420" customWidth="1"/>
    <col min="10277" max="10279" width="4.625" style="420" customWidth="1"/>
    <col min="10280" max="10280" width="5.125" style="420" customWidth="1"/>
    <col min="10281" max="10496" width="9" style="420"/>
    <col min="10497" max="10497" width="1.625" style="420" customWidth="1"/>
    <col min="10498" max="10498" width="7.5" style="420" customWidth="1"/>
    <col min="10499" max="10499" width="4.5" style="420" customWidth="1"/>
    <col min="10500" max="10502" width="4.625" style="420" customWidth="1"/>
    <col min="10503" max="10503" width="5.125" style="420" customWidth="1"/>
    <col min="10504" max="10506" width="4.625" style="420" customWidth="1"/>
    <col min="10507" max="10507" width="5.125" style="420" customWidth="1"/>
    <col min="10508" max="10510" width="4.625" style="420" customWidth="1"/>
    <col min="10511" max="10511" width="5.125" style="420" customWidth="1"/>
    <col min="10512" max="10514" width="4.625" style="420" customWidth="1"/>
    <col min="10515" max="10515" width="5.125" style="420" customWidth="1"/>
    <col min="10516" max="10516" width="15.625" style="420" customWidth="1"/>
    <col min="10517" max="10519" width="4.625" style="420" customWidth="1"/>
    <col min="10520" max="10520" width="5.125" style="420" customWidth="1"/>
    <col min="10521" max="10523" width="4.625" style="420" customWidth="1"/>
    <col min="10524" max="10524" width="5.125" style="420" customWidth="1"/>
    <col min="10525" max="10527" width="4.625" style="420" customWidth="1"/>
    <col min="10528" max="10528" width="5.125" style="420" customWidth="1"/>
    <col min="10529" max="10531" width="4.625" style="420" customWidth="1"/>
    <col min="10532" max="10532" width="5.125" style="420" customWidth="1"/>
    <col min="10533" max="10535" width="4.625" style="420" customWidth="1"/>
    <col min="10536" max="10536" width="5.125" style="420" customWidth="1"/>
    <col min="10537" max="10752" width="9" style="420"/>
    <col min="10753" max="10753" width="1.625" style="420" customWidth="1"/>
    <col min="10754" max="10754" width="7.5" style="420" customWidth="1"/>
    <col min="10755" max="10755" width="4.5" style="420" customWidth="1"/>
    <col min="10756" max="10758" width="4.625" style="420" customWidth="1"/>
    <col min="10759" max="10759" width="5.125" style="420" customWidth="1"/>
    <col min="10760" max="10762" width="4.625" style="420" customWidth="1"/>
    <col min="10763" max="10763" width="5.125" style="420" customWidth="1"/>
    <col min="10764" max="10766" width="4.625" style="420" customWidth="1"/>
    <col min="10767" max="10767" width="5.125" style="420" customWidth="1"/>
    <col min="10768" max="10770" width="4.625" style="420" customWidth="1"/>
    <col min="10771" max="10771" width="5.125" style="420" customWidth="1"/>
    <col min="10772" max="10772" width="15.625" style="420" customWidth="1"/>
    <col min="10773" max="10775" width="4.625" style="420" customWidth="1"/>
    <col min="10776" max="10776" width="5.125" style="420" customWidth="1"/>
    <col min="10777" max="10779" width="4.625" style="420" customWidth="1"/>
    <col min="10780" max="10780" width="5.125" style="420" customWidth="1"/>
    <col min="10781" max="10783" width="4.625" style="420" customWidth="1"/>
    <col min="10784" max="10784" width="5.125" style="420" customWidth="1"/>
    <col min="10785" max="10787" width="4.625" style="420" customWidth="1"/>
    <col min="10788" max="10788" width="5.125" style="420" customWidth="1"/>
    <col min="10789" max="10791" width="4.625" style="420" customWidth="1"/>
    <col min="10792" max="10792" width="5.125" style="420" customWidth="1"/>
    <col min="10793" max="11008" width="9" style="420"/>
    <col min="11009" max="11009" width="1.625" style="420" customWidth="1"/>
    <col min="11010" max="11010" width="7.5" style="420" customWidth="1"/>
    <col min="11011" max="11011" width="4.5" style="420" customWidth="1"/>
    <col min="11012" max="11014" width="4.625" style="420" customWidth="1"/>
    <col min="11015" max="11015" width="5.125" style="420" customWidth="1"/>
    <col min="11016" max="11018" width="4.625" style="420" customWidth="1"/>
    <col min="11019" max="11019" width="5.125" style="420" customWidth="1"/>
    <col min="11020" max="11022" width="4.625" style="420" customWidth="1"/>
    <col min="11023" max="11023" width="5.125" style="420" customWidth="1"/>
    <col min="11024" max="11026" width="4.625" style="420" customWidth="1"/>
    <col min="11027" max="11027" width="5.125" style="420" customWidth="1"/>
    <col min="11028" max="11028" width="15.625" style="420" customWidth="1"/>
    <col min="11029" max="11031" width="4.625" style="420" customWidth="1"/>
    <col min="11032" max="11032" width="5.125" style="420" customWidth="1"/>
    <col min="11033" max="11035" width="4.625" style="420" customWidth="1"/>
    <col min="11036" max="11036" width="5.125" style="420" customWidth="1"/>
    <col min="11037" max="11039" width="4.625" style="420" customWidth="1"/>
    <col min="11040" max="11040" width="5.125" style="420" customWidth="1"/>
    <col min="11041" max="11043" width="4.625" style="420" customWidth="1"/>
    <col min="11044" max="11044" width="5.125" style="420" customWidth="1"/>
    <col min="11045" max="11047" width="4.625" style="420" customWidth="1"/>
    <col min="11048" max="11048" width="5.125" style="420" customWidth="1"/>
    <col min="11049" max="11264" width="9" style="420"/>
    <col min="11265" max="11265" width="1.625" style="420" customWidth="1"/>
    <col min="11266" max="11266" width="7.5" style="420" customWidth="1"/>
    <col min="11267" max="11267" width="4.5" style="420" customWidth="1"/>
    <col min="11268" max="11270" width="4.625" style="420" customWidth="1"/>
    <col min="11271" max="11271" width="5.125" style="420" customWidth="1"/>
    <col min="11272" max="11274" width="4.625" style="420" customWidth="1"/>
    <col min="11275" max="11275" width="5.125" style="420" customWidth="1"/>
    <col min="11276" max="11278" width="4.625" style="420" customWidth="1"/>
    <col min="11279" max="11279" width="5.125" style="420" customWidth="1"/>
    <col min="11280" max="11282" width="4.625" style="420" customWidth="1"/>
    <col min="11283" max="11283" width="5.125" style="420" customWidth="1"/>
    <col min="11284" max="11284" width="15.625" style="420" customWidth="1"/>
    <col min="11285" max="11287" width="4.625" style="420" customWidth="1"/>
    <col min="11288" max="11288" width="5.125" style="420" customWidth="1"/>
    <col min="11289" max="11291" width="4.625" style="420" customWidth="1"/>
    <col min="11292" max="11292" width="5.125" style="420" customWidth="1"/>
    <col min="11293" max="11295" width="4.625" style="420" customWidth="1"/>
    <col min="11296" max="11296" width="5.125" style="420" customWidth="1"/>
    <col min="11297" max="11299" width="4.625" style="420" customWidth="1"/>
    <col min="11300" max="11300" width="5.125" style="420" customWidth="1"/>
    <col min="11301" max="11303" width="4.625" style="420" customWidth="1"/>
    <col min="11304" max="11304" width="5.125" style="420" customWidth="1"/>
    <col min="11305" max="11520" width="9" style="420"/>
    <col min="11521" max="11521" width="1.625" style="420" customWidth="1"/>
    <col min="11522" max="11522" width="7.5" style="420" customWidth="1"/>
    <col min="11523" max="11523" width="4.5" style="420" customWidth="1"/>
    <col min="11524" max="11526" width="4.625" style="420" customWidth="1"/>
    <col min="11527" max="11527" width="5.125" style="420" customWidth="1"/>
    <col min="11528" max="11530" width="4.625" style="420" customWidth="1"/>
    <col min="11531" max="11531" width="5.125" style="420" customWidth="1"/>
    <col min="11532" max="11534" width="4.625" style="420" customWidth="1"/>
    <col min="11535" max="11535" width="5.125" style="420" customWidth="1"/>
    <col min="11536" max="11538" width="4.625" style="420" customWidth="1"/>
    <col min="11539" max="11539" width="5.125" style="420" customWidth="1"/>
    <col min="11540" max="11540" width="15.625" style="420" customWidth="1"/>
    <col min="11541" max="11543" width="4.625" style="420" customWidth="1"/>
    <col min="11544" max="11544" width="5.125" style="420" customWidth="1"/>
    <col min="11545" max="11547" width="4.625" style="420" customWidth="1"/>
    <col min="11548" max="11548" width="5.125" style="420" customWidth="1"/>
    <col min="11549" max="11551" width="4.625" style="420" customWidth="1"/>
    <col min="11552" max="11552" width="5.125" style="420" customWidth="1"/>
    <col min="11553" max="11555" width="4.625" style="420" customWidth="1"/>
    <col min="11556" max="11556" width="5.125" style="420" customWidth="1"/>
    <col min="11557" max="11559" width="4.625" style="420" customWidth="1"/>
    <col min="11560" max="11560" width="5.125" style="420" customWidth="1"/>
    <col min="11561" max="11776" width="9" style="420"/>
    <col min="11777" max="11777" width="1.625" style="420" customWidth="1"/>
    <col min="11778" max="11778" width="7.5" style="420" customWidth="1"/>
    <col min="11779" max="11779" width="4.5" style="420" customWidth="1"/>
    <col min="11780" max="11782" width="4.625" style="420" customWidth="1"/>
    <col min="11783" max="11783" width="5.125" style="420" customWidth="1"/>
    <col min="11784" max="11786" width="4.625" style="420" customWidth="1"/>
    <col min="11787" max="11787" width="5.125" style="420" customWidth="1"/>
    <col min="11788" max="11790" width="4.625" style="420" customWidth="1"/>
    <col min="11791" max="11791" width="5.125" style="420" customWidth="1"/>
    <col min="11792" max="11794" width="4.625" style="420" customWidth="1"/>
    <col min="11795" max="11795" width="5.125" style="420" customWidth="1"/>
    <col min="11796" max="11796" width="15.625" style="420" customWidth="1"/>
    <col min="11797" max="11799" width="4.625" style="420" customWidth="1"/>
    <col min="11800" max="11800" width="5.125" style="420" customWidth="1"/>
    <col min="11801" max="11803" width="4.625" style="420" customWidth="1"/>
    <col min="11804" max="11804" width="5.125" style="420" customWidth="1"/>
    <col min="11805" max="11807" width="4.625" style="420" customWidth="1"/>
    <col min="11808" max="11808" width="5.125" style="420" customWidth="1"/>
    <col min="11809" max="11811" width="4.625" style="420" customWidth="1"/>
    <col min="11812" max="11812" width="5.125" style="420" customWidth="1"/>
    <col min="11813" max="11815" width="4.625" style="420" customWidth="1"/>
    <col min="11816" max="11816" width="5.125" style="420" customWidth="1"/>
    <col min="11817" max="12032" width="9" style="420"/>
    <col min="12033" max="12033" width="1.625" style="420" customWidth="1"/>
    <col min="12034" max="12034" width="7.5" style="420" customWidth="1"/>
    <col min="12035" max="12035" width="4.5" style="420" customWidth="1"/>
    <col min="12036" max="12038" width="4.625" style="420" customWidth="1"/>
    <col min="12039" max="12039" width="5.125" style="420" customWidth="1"/>
    <col min="12040" max="12042" width="4.625" style="420" customWidth="1"/>
    <col min="12043" max="12043" width="5.125" style="420" customWidth="1"/>
    <col min="12044" max="12046" width="4.625" style="420" customWidth="1"/>
    <col min="12047" max="12047" width="5.125" style="420" customWidth="1"/>
    <col min="12048" max="12050" width="4.625" style="420" customWidth="1"/>
    <col min="12051" max="12051" width="5.125" style="420" customWidth="1"/>
    <col min="12052" max="12052" width="15.625" style="420" customWidth="1"/>
    <col min="12053" max="12055" width="4.625" style="420" customWidth="1"/>
    <col min="12056" max="12056" width="5.125" style="420" customWidth="1"/>
    <col min="12057" max="12059" width="4.625" style="420" customWidth="1"/>
    <col min="12060" max="12060" width="5.125" style="420" customWidth="1"/>
    <col min="12061" max="12063" width="4.625" style="420" customWidth="1"/>
    <col min="12064" max="12064" width="5.125" style="420" customWidth="1"/>
    <col min="12065" max="12067" width="4.625" style="420" customWidth="1"/>
    <col min="12068" max="12068" width="5.125" style="420" customWidth="1"/>
    <col min="12069" max="12071" width="4.625" style="420" customWidth="1"/>
    <col min="12072" max="12072" width="5.125" style="420" customWidth="1"/>
    <col min="12073" max="12288" width="9" style="420"/>
    <col min="12289" max="12289" width="1.625" style="420" customWidth="1"/>
    <col min="12290" max="12290" width="7.5" style="420" customWidth="1"/>
    <col min="12291" max="12291" width="4.5" style="420" customWidth="1"/>
    <col min="12292" max="12294" width="4.625" style="420" customWidth="1"/>
    <col min="12295" max="12295" width="5.125" style="420" customWidth="1"/>
    <col min="12296" max="12298" width="4.625" style="420" customWidth="1"/>
    <col min="12299" max="12299" width="5.125" style="420" customWidth="1"/>
    <col min="12300" max="12302" width="4.625" style="420" customWidth="1"/>
    <col min="12303" max="12303" width="5.125" style="420" customWidth="1"/>
    <col min="12304" max="12306" width="4.625" style="420" customWidth="1"/>
    <col min="12307" max="12307" width="5.125" style="420" customWidth="1"/>
    <col min="12308" max="12308" width="15.625" style="420" customWidth="1"/>
    <col min="12309" max="12311" width="4.625" style="420" customWidth="1"/>
    <col min="12312" max="12312" width="5.125" style="420" customWidth="1"/>
    <col min="12313" max="12315" width="4.625" style="420" customWidth="1"/>
    <col min="12316" max="12316" width="5.125" style="420" customWidth="1"/>
    <col min="12317" max="12319" width="4.625" style="420" customWidth="1"/>
    <col min="12320" max="12320" width="5.125" style="420" customWidth="1"/>
    <col min="12321" max="12323" width="4.625" style="420" customWidth="1"/>
    <col min="12324" max="12324" width="5.125" style="420" customWidth="1"/>
    <col min="12325" max="12327" width="4.625" style="420" customWidth="1"/>
    <col min="12328" max="12328" width="5.125" style="420" customWidth="1"/>
    <col min="12329" max="12544" width="9" style="420"/>
    <col min="12545" max="12545" width="1.625" style="420" customWidth="1"/>
    <col min="12546" max="12546" width="7.5" style="420" customWidth="1"/>
    <col min="12547" max="12547" width="4.5" style="420" customWidth="1"/>
    <col min="12548" max="12550" width="4.625" style="420" customWidth="1"/>
    <col min="12551" max="12551" width="5.125" style="420" customWidth="1"/>
    <col min="12552" max="12554" width="4.625" style="420" customWidth="1"/>
    <col min="12555" max="12555" width="5.125" style="420" customWidth="1"/>
    <col min="12556" max="12558" width="4.625" style="420" customWidth="1"/>
    <col min="12559" max="12559" width="5.125" style="420" customWidth="1"/>
    <col min="12560" max="12562" width="4.625" style="420" customWidth="1"/>
    <col min="12563" max="12563" width="5.125" style="420" customWidth="1"/>
    <col min="12564" max="12564" width="15.625" style="420" customWidth="1"/>
    <col min="12565" max="12567" width="4.625" style="420" customWidth="1"/>
    <col min="12568" max="12568" width="5.125" style="420" customWidth="1"/>
    <col min="12569" max="12571" width="4.625" style="420" customWidth="1"/>
    <col min="12572" max="12572" width="5.125" style="420" customWidth="1"/>
    <col min="12573" max="12575" width="4.625" style="420" customWidth="1"/>
    <col min="12576" max="12576" width="5.125" style="420" customWidth="1"/>
    <col min="12577" max="12579" width="4.625" style="420" customWidth="1"/>
    <col min="12580" max="12580" width="5.125" style="420" customWidth="1"/>
    <col min="12581" max="12583" width="4.625" style="420" customWidth="1"/>
    <col min="12584" max="12584" width="5.125" style="420" customWidth="1"/>
    <col min="12585" max="12800" width="9" style="420"/>
    <col min="12801" max="12801" width="1.625" style="420" customWidth="1"/>
    <col min="12802" max="12802" width="7.5" style="420" customWidth="1"/>
    <col min="12803" max="12803" width="4.5" style="420" customWidth="1"/>
    <col min="12804" max="12806" width="4.625" style="420" customWidth="1"/>
    <col min="12807" max="12807" width="5.125" style="420" customWidth="1"/>
    <col min="12808" max="12810" width="4.625" style="420" customWidth="1"/>
    <col min="12811" max="12811" width="5.125" style="420" customWidth="1"/>
    <col min="12812" max="12814" width="4.625" style="420" customWidth="1"/>
    <col min="12815" max="12815" width="5.125" style="420" customWidth="1"/>
    <col min="12816" max="12818" width="4.625" style="420" customWidth="1"/>
    <col min="12819" max="12819" width="5.125" style="420" customWidth="1"/>
    <col min="12820" max="12820" width="15.625" style="420" customWidth="1"/>
    <col min="12821" max="12823" width="4.625" style="420" customWidth="1"/>
    <col min="12824" max="12824" width="5.125" style="420" customWidth="1"/>
    <col min="12825" max="12827" width="4.625" style="420" customWidth="1"/>
    <col min="12828" max="12828" width="5.125" style="420" customWidth="1"/>
    <col min="12829" max="12831" width="4.625" style="420" customWidth="1"/>
    <col min="12832" max="12832" width="5.125" style="420" customWidth="1"/>
    <col min="12833" max="12835" width="4.625" style="420" customWidth="1"/>
    <col min="12836" max="12836" width="5.125" style="420" customWidth="1"/>
    <col min="12837" max="12839" width="4.625" style="420" customWidth="1"/>
    <col min="12840" max="12840" width="5.125" style="420" customWidth="1"/>
    <col min="12841" max="13056" width="9" style="420"/>
    <col min="13057" max="13057" width="1.625" style="420" customWidth="1"/>
    <col min="13058" max="13058" width="7.5" style="420" customWidth="1"/>
    <col min="13059" max="13059" width="4.5" style="420" customWidth="1"/>
    <col min="13060" max="13062" width="4.625" style="420" customWidth="1"/>
    <col min="13063" max="13063" width="5.125" style="420" customWidth="1"/>
    <col min="13064" max="13066" width="4.625" style="420" customWidth="1"/>
    <col min="13067" max="13067" width="5.125" style="420" customWidth="1"/>
    <col min="13068" max="13070" width="4.625" style="420" customWidth="1"/>
    <col min="13071" max="13071" width="5.125" style="420" customWidth="1"/>
    <col min="13072" max="13074" width="4.625" style="420" customWidth="1"/>
    <col min="13075" max="13075" width="5.125" style="420" customWidth="1"/>
    <col min="13076" max="13076" width="15.625" style="420" customWidth="1"/>
    <col min="13077" max="13079" width="4.625" style="420" customWidth="1"/>
    <col min="13080" max="13080" width="5.125" style="420" customWidth="1"/>
    <col min="13081" max="13083" width="4.625" style="420" customWidth="1"/>
    <col min="13084" max="13084" width="5.125" style="420" customWidth="1"/>
    <col min="13085" max="13087" width="4.625" style="420" customWidth="1"/>
    <col min="13088" max="13088" width="5.125" style="420" customWidth="1"/>
    <col min="13089" max="13091" width="4.625" style="420" customWidth="1"/>
    <col min="13092" max="13092" width="5.125" style="420" customWidth="1"/>
    <col min="13093" max="13095" width="4.625" style="420" customWidth="1"/>
    <col min="13096" max="13096" width="5.125" style="420" customWidth="1"/>
    <col min="13097" max="13312" width="9" style="420"/>
    <col min="13313" max="13313" width="1.625" style="420" customWidth="1"/>
    <col min="13314" max="13314" width="7.5" style="420" customWidth="1"/>
    <col min="13315" max="13315" width="4.5" style="420" customWidth="1"/>
    <col min="13316" max="13318" width="4.625" style="420" customWidth="1"/>
    <col min="13319" max="13319" width="5.125" style="420" customWidth="1"/>
    <col min="13320" max="13322" width="4.625" style="420" customWidth="1"/>
    <col min="13323" max="13323" width="5.125" style="420" customWidth="1"/>
    <col min="13324" max="13326" width="4.625" style="420" customWidth="1"/>
    <col min="13327" max="13327" width="5.125" style="420" customWidth="1"/>
    <col min="13328" max="13330" width="4.625" style="420" customWidth="1"/>
    <col min="13331" max="13331" width="5.125" style="420" customWidth="1"/>
    <col min="13332" max="13332" width="15.625" style="420" customWidth="1"/>
    <col min="13333" max="13335" width="4.625" style="420" customWidth="1"/>
    <col min="13336" max="13336" width="5.125" style="420" customWidth="1"/>
    <col min="13337" max="13339" width="4.625" style="420" customWidth="1"/>
    <col min="13340" max="13340" width="5.125" style="420" customWidth="1"/>
    <col min="13341" max="13343" width="4.625" style="420" customWidth="1"/>
    <col min="13344" max="13344" width="5.125" style="420" customWidth="1"/>
    <col min="13345" max="13347" width="4.625" style="420" customWidth="1"/>
    <col min="13348" max="13348" width="5.125" style="420" customWidth="1"/>
    <col min="13349" max="13351" width="4.625" style="420" customWidth="1"/>
    <col min="13352" max="13352" width="5.125" style="420" customWidth="1"/>
    <col min="13353" max="13568" width="9" style="420"/>
    <col min="13569" max="13569" width="1.625" style="420" customWidth="1"/>
    <col min="13570" max="13570" width="7.5" style="420" customWidth="1"/>
    <col min="13571" max="13571" width="4.5" style="420" customWidth="1"/>
    <col min="13572" max="13574" width="4.625" style="420" customWidth="1"/>
    <col min="13575" max="13575" width="5.125" style="420" customWidth="1"/>
    <col min="13576" max="13578" width="4.625" style="420" customWidth="1"/>
    <col min="13579" max="13579" width="5.125" style="420" customWidth="1"/>
    <col min="13580" max="13582" width="4.625" style="420" customWidth="1"/>
    <col min="13583" max="13583" width="5.125" style="420" customWidth="1"/>
    <col min="13584" max="13586" width="4.625" style="420" customWidth="1"/>
    <col min="13587" max="13587" width="5.125" style="420" customWidth="1"/>
    <col min="13588" max="13588" width="15.625" style="420" customWidth="1"/>
    <col min="13589" max="13591" width="4.625" style="420" customWidth="1"/>
    <col min="13592" max="13592" width="5.125" style="420" customWidth="1"/>
    <col min="13593" max="13595" width="4.625" style="420" customWidth="1"/>
    <col min="13596" max="13596" width="5.125" style="420" customWidth="1"/>
    <col min="13597" max="13599" width="4.625" style="420" customWidth="1"/>
    <col min="13600" max="13600" width="5.125" style="420" customWidth="1"/>
    <col min="13601" max="13603" width="4.625" style="420" customWidth="1"/>
    <col min="13604" max="13604" width="5.125" style="420" customWidth="1"/>
    <col min="13605" max="13607" width="4.625" style="420" customWidth="1"/>
    <col min="13608" max="13608" width="5.125" style="420" customWidth="1"/>
    <col min="13609" max="13824" width="9" style="420"/>
    <col min="13825" max="13825" width="1.625" style="420" customWidth="1"/>
    <col min="13826" max="13826" width="7.5" style="420" customWidth="1"/>
    <col min="13827" max="13827" width="4.5" style="420" customWidth="1"/>
    <col min="13828" max="13830" width="4.625" style="420" customWidth="1"/>
    <col min="13831" max="13831" width="5.125" style="420" customWidth="1"/>
    <col min="13832" max="13834" width="4.625" style="420" customWidth="1"/>
    <col min="13835" max="13835" width="5.125" style="420" customWidth="1"/>
    <col min="13836" max="13838" width="4.625" style="420" customWidth="1"/>
    <col min="13839" max="13839" width="5.125" style="420" customWidth="1"/>
    <col min="13840" max="13842" width="4.625" style="420" customWidth="1"/>
    <col min="13843" max="13843" width="5.125" style="420" customWidth="1"/>
    <col min="13844" max="13844" width="15.625" style="420" customWidth="1"/>
    <col min="13845" max="13847" width="4.625" style="420" customWidth="1"/>
    <col min="13848" max="13848" width="5.125" style="420" customWidth="1"/>
    <col min="13849" max="13851" width="4.625" style="420" customWidth="1"/>
    <col min="13852" max="13852" width="5.125" style="420" customWidth="1"/>
    <col min="13853" max="13855" width="4.625" style="420" customWidth="1"/>
    <col min="13856" max="13856" width="5.125" style="420" customWidth="1"/>
    <col min="13857" max="13859" width="4.625" style="420" customWidth="1"/>
    <col min="13860" max="13860" width="5.125" style="420" customWidth="1"/>
    <col min="13861" max="13863" width="4.625" style="420" customWidth="1"/>
    <col min="13864" max="13864" width="5.125" style="420" customWidth="1"/>
    <col min="13865" max="14080" width="9" style="420"/>
    <col min="14081" max="14081" width="1.625" style="420" customWidth="1"/>
    <col min="14082" max="14082" width="7.5" style="420" customWidth="1"/>
    <col min="14083" max="14083" width="4.5" style="420" customWidth="1"/>
    <col min="14084" max="14086" width="4.625" style="420" customWidth="1"/>
    <col min="14087" max="14087" width="5.125" style="420" customWidth="1"/>
    <col min="14088" max="14090" width="4.625" style="420" customWidth="1"/>
    <col min="14091" max="14091" width="5.125" style="420" customWidth="1"/>
    <col min="14092" max="14094" width="4.625" style="420" customWidth="1"/>
    <col min="14095" max="14095" width="5.125" style="420" customWidth="1"/>
    <col min="14096" max="14098" width="4.625" style="420" customWidth="1"/>
    <col min="14099" max="14099" width="5.125" style="420" customWidth="1"/>
    <col min="14100" max="14100" width="15.625" style="420" customWidth="1"/>
    <col min="14101" max="14103" width="4.625" style="420" customWidth="1"/>
    <col min="14104" max="14104" width="5.125" style="420" customWidth="1"/>
    <col min="14105" max="14107" width="4.625" style="420" customWidth="1"/>
    <col min="14108" max="14108" width="5.125" style="420" customWidth="1"/>
    <col min="14109" max="14111" width="4.625" style="420" customWidth="1"/>
    <col min="14112" max="14112" width="5.125" style="420" customWidth="1"/>
    <col min="14113" max="14115" width="4.625" style="420" customWidth="1"/>
    <col min="14116" max="14116" width="5.125" style="420" customWidth="1"/>
    <col min="14117" max="14119" width="4.625" style="420" customWidth="1"/>
    <col min="14120" max="14120" width="5.125" style="420" customWidth="1"/>
    <col min="14121" max="14336" width="9" style="420"/>
    <col min="14337" max="14337" width="1.625" style="420" customWidth="1"/>
    <col min="14338" max="14338" width="7.5" style="420" customWidth="1"/>
    <col min="14339" max="14339" width="4.5" style="420" customWidth="1"/>
    <col min="14340" max="14342" width="4.625" style="420" customWidth="1"/>
    <col min="14343" max="14343" width="5.125" style="420" customWidth="1"/>
    <col min="14344" max="14346" width="4.625" style="420" customWidth="1"/>
    <col min="14347" max="14347" width="5.125" style="420" customWidth="1"/>
    <col min="14348" max="14350" width="4.625" style="420" customWidth="1"/>
    <col min="14351" max="14351" width="5.125" style="420" customWidth="1"/>
    <col min="14352" max="14354" width="4.625" style="420" customWidth="1"/>
    <col min="14355" max="14355" width="5.125" style="420" customWidth="1"/>
    <col min="14356" max="14356" width="15.625" style="420" customWidth="1"/>
    <col min="14357" max="14359" width="4.625" style="420" customWidth="1"/>
    <col min="14360" max="14360" width="5.125" style="420" customWidth="1"/>
    <col min="14361" max="14363" width="4.625" style="420" customWidth="1"/>
    <col min="14364" max="14364" width="5.125" style="420" customWidth="1"/>
    <col min="14365" max="14367" width="4.625" style="420" customWidth="1"/>
    <col min="14368" max="14368" width="5.125" style="420" customWidth="1"/>
    <col min="14369" max="14371" width="4.625" style="420" customWidth="1"/>
    <col min="14372" max="14372" width="5.125" style="420" customWidth="1"/>
    <col min="14373" max="14375" width="4.625" style="420" customWidth="1"/>
    <col min="14376" max="14376" width="5.125" style="420" customWidth="1"/>
    <col min="14377" max="14592" width="9" style="420"/>
    <col min="14593" max="14593" width="1.625" style="420" customWidth="1"/>
    <col min="14594" max="14594" width="7.5" style="420" customWidth="1"/>
    <col min="14595" max="14595" width="4.5" style="420" customWidth="1"/>
    <col min="14596" max="14598" width="4.625" style="420" customWidth="1"/>
    <col min="14599" max="14599" width="5.125" style="420" customWidth="1"/>
    <col min="14600" max="14602" width="4.625" style="420" customWidth="1"/>
    <col min="14603" max="14603" width="5.125" style="420" customWidth="1"/>
    <col min="14604" max="14606" width="4.625" style="420" customWidth="1"/>
    <col min="14607" max="14607" width="5.125" style="420" customWidth="1"/>
    <col min="14608" max="14610" width="4.625" style="420" customWidth="1"/>
    <col min="14611" max="14611" width="5.125" style="420" customWidth="1"/>
    <col min="14612" max="14612" width="15.625" style="420" customWidth="1"/>
    <col min="14613" max="14615" width="4.625" style="420" customWidth="1"/>
    <col min="14616" max="14616" width="5.125" style="420" customWidth="1"/>
    <col min="14617" max="14619" width="4.625" style="420" customWidth="1"/>
    <col min="14620" max="14620" width="5.125" style="420" customWidth="1"/>
    <col min="14621" max="14623" width="4.625" style="420" customWidth="1"/>
    <col min="14624" max="14624" width="5.125" style="420" customWidth="1"/>
    <col min="14625" max="14627" width="4.625" style="420" customWidth="1"/>
    <col min="14628" max="14628" width="5.125" style="420" customWidth="1"/>
    <col min="14629" max="14631" width="4.625" style="420" customWidth="1"/>
    <col min="14632" max="14632" width="5.125" style="420" customWidth="1"/>
    <col min="14633" max="14848" width="9" style="420"/>
    <col min="14849" max="14849" width="1.625" style="420" customWidth="1"/>
    <col min="14850" max="14850" width="7.5" style="420" customWidth="1"/>
    <col min="14851" max="14851" width="4.5" style="420" customWidth="1"/>
    <col min="14852" max="14854" width="4.625" style="420" customWidth="1"/>
    <col min="14855" max="14855" width="5.125" style="420" customWidth="1"/>
    <col min="14856" max="14858" width="4.625" style="420" customWidth="1"/>
    <col min="14859" max="14859" width="5.125" style="420" customWidth="1"/>
    <col min="14860" max="14862" width="4.625" style="420" customWidth="1"/>
    <col min="14863" max="14863" width="5.125" style="420" customWidth="1"/>
    <col min="14864" max="14866" width="4.625" style="420" customWidth="1"/>
    <col min="14867" max="14867" width="5.125" style="420" customWidth="1"/>
    <col min="14868" max="14868" width="15.625" style="420" customWidth="1"/>
    <col min="14869" max="14871" width="4.625" style="420" customWidth="1"/>
    <col min="14872" max="14872" width="5.125" style="420" customWidth="1"/>
    <col min="14873" max="14875" width="4.625" style="420" customWidth="1"/>
    <col min="14876" max="14876" width="5.125" style="420" customWidth="1"/>
    <col min="14877" max="14879" width="4.625" style="420" customWidth="1"/>
    <col min="14880" max="14880" width="5.125" style="420" customWidth="1"/>
    <col min="14881" max="14883" width="4.625" style="420" customWidth="1"/>
    <col min="14884" max="14884" width="5.125" style="420" customWidth="1"/>
    <col min="14885" max="14887" width="4.625" style="420" customWidth="1"/>
    <col min="14888" max="14888" width="5.125" style="420" customWidth="1"/>
    <col min="14889" max="15104" width="9" style="420"/>
    <col min="15105" max="15105" width="1.625" style="420" customWidth="1"/>
    <col min="15106" max="15106" width="7.5" style="420" customWidth="1"/>
    <col min="15107" max="15107" width="4.5" style="420" customWidth="1"/>
    <col min="15108" max="15110" width="4.625" style="420" customWidth="1"/>
    <col min="15111" max="15111" width="5.125" style="420" customWidth="1"/>
    <col min="15112" max="15114" width="4.625" style="420" customWidth="1"/>
    <col min="15115" max="15115" width="5.125" style="420" customWidth="1"/>
    <col min="15116" max="15118" width="4.625" style="420" customWidth="1"/>
    <col min="15119" max="15119" width="5.125" style="420" customWidth="1"/>
    <col min="15120" max="15122" width="4.625" style="420" customWidth="1"/>
    <col min="15123" max="15123" width="5.125" style="420" customWidth="1"/>
    <col min="15124" max="15124" width="15.625" style="420" customWidth="1"/>
    <col min="15125" max="15127" width="4.625" style="420" customWidth="1"/>
    <col min="15128" max="15128" width="5.125" style="420" customWidth="1"/>
    <col min="15129" max="15131" width="4.625" style="420" customWidth="1"/>
    <col min="15132" max="15132" width="5.125" style="420" customWidth="1"/>
    <col min="15133" max="15135" width="4.625" style="420" customWidth="1"/>
    <col min="15136" max="15136" width="5.125" style="420" customWidth="1"/>
    <col min="15137" max="15139" width="4.625" style="420" customWidth="1"/>
    <col min="15140" max="15140" width="5.125" style="420" customWidth="1"/>
    <col min="15141" max="15143" width="4.625" style="420" customWidth="1"/>
    <col min="15144" max="15144" width="5.125" style="420" customWidth="1"/>
    <col min="15145" max="15360" width="9" style="420"/>
    <col min="15361" max="15361" width="1.625" style="420" customWidth="1"/>
    <col min="15362" max="15362" width="7.5" style="420" customWidth="1"/>
    <col min="15363" max="15363" width="4.5" style="420" customWidth="1"/>
    <col min="15364" max="15366" width="4.625" style="420" customWidth="1"/>
    <col min="15367" max="15367" width="5.125" style="420" customWidth="1"/>
    <col min="15368" max="15370" width="4.625" style="420" customWidth="1"/>
    <col min="15371" max="15371" width="5.125" style="420" customWidth="1"/>
    <col min="15372" max="15374" width="4.625" style="420" customWidth="1"/>
    <col min="15375" max="15375" width="5.125" style="420" customWidth="1"/>
    <col min="15376" max="15378" width="4.625" style="420" customWidth="1"/>
    <col min="15379" max="15379" width="5.125" style="420" customWidth="1"/>
    <col min="15380" max="15380" width="15.625" style="420" customWidth="1"/>
    <col min="15381" max="15383" width="4.625" style="420" customWidth="1"/>
    <col min="15384" max="15384" width="5.125" style="420" customWidth="1"/>
    <col min="15385" max="15387" width="4.625" style="420" customWidth="1"/>
    <col min="15388" max="15388" width="5.125" style="420" customWidth="1"/>
    <col min="15389" max="15391" width="4.625" style="420" customWidth="1"/>
    <col min="15392" max="15392" width="5.125" style="420" customWidth="1"/>
    <col min="15393" max="15395" width="4.625" style="420" customWidth="1"/>
    <col min="15396" max="15396" width="5.125" style="420" customWidth="1"/>
    <col min="15397" max="15399" width="4.625" style="420" customWidth="1"/>
    <col min="15400" max="15400" width="5.125" style="420" customWidth="1"/>
    <col min="15401" max="15616" width="9" style="420"/>
    <col min="15617" max="15617" width="1.625" style="420" customWidth="1"/>
    <col min="15618" max="15618" width="7.5" style="420" customWidth="1"/>
    <col min="15619" max="15619" width="4.5" style="420" customWidth="1"/>
    <col min="15620" max="15622" width="4.625" style="420" customWidth="1"/>
    <col min="15623" max="15623" width="5.125" style="420" customWidth="1"/>
    <col min="15624" max="15626" width="4.625" style="420" customWidth="1"/>
    <col min="15627" max="15627" width="5.125" style="420" customWidth="1"/>
    <col min="15628" max="15630" width="4.625" style="420" customWidth="1"/>
    <col min="15631" max="15631" width="5.125" style="420" customWidth="1"/>
    <col min="15632" max="15634" width="4.625" style="420" customWidth="1"/>
    <col min="15635" max="15635" width="5.125" style="420" customWidth="1"/>
    <col min="15636" max="15636" width="15.625" style="420" customWidth="1"/>
    <col min="15637" max="15639" width="4.625" style="420" customWidth="1"/>
    <col min="15640" max="15640" width="5.125" style="420" customWidth="1"/>
    <col min="15641" max="15643" width="4.625" style="420" customWidth="1"/>
    <col min="15644" max="15644" width="5.125" style="420" customWidth="1"/>
    <col min="15645" max="15647" width="4.625" style="420" customWidth="1"/>
    <col min="15648" max="15648" width="5.125" style="420" customWidth="1"/>
    <col min="15649" max="15651" width="4.625" style="420" customWidth="1"/>
    <col min="15652" max="15652" width="5.125" style="420" customWidth="1"/>
    <col min="15653" max="15655" width="4.625" style="420" customWidth="1"/>
    <col min="15656" max="15656" width="5.125" style="420" customWidth="1"/>
    <col min="15657" max="15872" width="9" style="420"/>
    <col min="15873" max="15873" width="1.625" style="420" customWidth="1"/>
    <col min="15874" max="15874" width="7.5" style="420" customWidth="1"/>
    <col min="15875" max="15875" width="4.5" style="420" customWidth="1"/>
    <col min="15876" max="15878" width="4.625" style="420" customWidth="1"/>
    <col min="15879" max="15879" width="5.125" style="420" customWidth="1"/>
    <col min="15880" max="15882" width="4.625" style="420" customWidth="1"/>
    <col min="15883" max="15883" width="5.125" style="420" customWidth="1"/>
    <col min="15884" max="15886" width="4.625" style="420" customWidth="1"/>
    <col min="15887" max="15887" width="5.125" style="420" customWidth="1"/>
    <col min="15888" max="15890" width="4.625" style="420" customWidth="1"/>
    <col min="15891" max="15891" width="5.125" style="420" customWidth="1"/>
    <col min="15892" max="15892" width="15.625" style="420" customWidth="1"/>
    <col min="15893" max="15895" width="4.625" style="420" customWidth="1"/>
    <col min="15896" max="15896" width="5.125" style="420" customWidth="1"/>
    <col min="15897" max="15899" width="4.625" style="420" customWidth="1"/>
    <col min="15900" max="15900" width="5.125" style="420" customWidth="1"/>
    <col min="15901" max="15903" width="4.625" style="420" customWidth="1"/>
    <col min="15904" max="15904" width="5.125" style="420" customWidth="1"/>
    <col min="15905" max="15907" width="4.625" style="420" customWidth="1"/>
    <col min="15908" max="15908" width="5.125" style="420" customWidth="1"/>
    <col min="15909" max="15911" width="4.625" style="420" customWidth="1"/>
    <col min="15912" max="15912" width="5.125" style="420" customWidth="1"/>
    <col min="15913" max="16128" width="9" style="420"/>
    <col min="16129" max="16129" width="1.625" style="420" customWidth="1"/>
    <col min="16130" max="16130" width="7.5" style="420" customWidth="1"/>
    <col min="16131" max="16131" width="4.5" style="420" customWidth="1"/>
    <col min="16132" max="16134" width="4.625" style="420" customWidth="1"/>
    <col min="16135" max="16135" width="5.125" style="420" customWidth="1"/>
    <col min="16136" max="16138" width="4.625" style="420" customWidth="1"/>
    <col min="16139" max="16139" width="5.125" style="420" customWidth="1"/>
    <col min="16140" max="16142" width="4.625" style="420" customWidth="1"/>
    <col min="16143" max="16143" width="5.125" style="420" customWidth="1"/>
    <col min="16144" max="16146" width="4.625" style="420" customWidth="1"/>
    <col min="16147" max="16147" width="5.125" style="420" customWidth="1"/>
    <col min="16148" max="16148" width="15.625" style="420" customWidth="1"/>
    <col min="16149" max="16151" width="4.625" style="420" customWidth="1"/>
    <col min="16152" max="16152" width="5.125" style="420" customWidth="1"/>
    <col min="16153" max="16155" width="4.625" style="420" customWidth="1"/>
    <col min="16156" max="16156" width="5.125" style="420" customWidth="1"/>
    <col min="16157" max="16159" width="4.625" style="420" customWidth="1"/>
    <col min="16160" max="16160" width="5.125" style="420" customWidth="1"/>
    <col min="16161" max="16163" width="4.625" style="420" customWidth="1"/>
    <col min="16164" max="16164" width="5.125" style="420" customWidth="1"/>
    <col min="16165" max="16167" width="4.625" style="420" customWidth="1"/>
    <col min="16168" max="16168" width="5.125" style="420" customWidth="1"/>
    <col min="16169" max="16384" width="9" style="420"/>
  </cols>
  <sheetData>
    <row r="1" spans="1:40" ht="24" customHeight="1">
      <c r="B1" s="1933" t="s">
        <v>795</v>
      </c>
      <c r="C1" s="1933"/>
      <c r="D1" s="1933"/>
      <c r="E1" s="1933"/>
      <c r="F1" s="1933"/>
      <c r="G1" s="1933"/>
      <c r="H1" s="1933"/>
      <c r="I1" s="1933"/>
      <c r="J1" s="1933"/>
      <c r="K1" s="1933"/>
      <c r="L1" s="1933"/>
      <c r="M1" s="1933"/>
      <c r="N1" s="1933"/>
      <c r="O1" s="1933"/>
      <c r="P1" s="1933"/>
      <c r="Q1" s="1933"/>
      <c r="R1" s="338"/>
      <c r="S1" s="1934"/>
      <c r="T1" s="338"/>
    </row>
    <row r="2" spans="1:40" ht="17.25" customHeight="1">
      <c r="B2" s="1936"/>
      <c r="C2" s="1937"/>
      <c r="D2" s="1938" t="s">
        <v>796</v>
      </c>
      <c r="E2" s="1939"/>
      <c r="F2" s="1939"/>
      <c r="G2" s="1940"/>
      <c r="H2" s="359" t="s">
        <v>797</v>
      </c>
      <c r="I2" s="362"/>
      <c r="J2" s="362"/>
      <c r="K2" s="343"/>
      <c r="L2" s="359" t="s">
        <v>798</v>
      </c>
      <c r="M2" s="362"/>
      <c r="N2" s="362"/>
      <c r="O2" s="343"/>
      <c r="P2" s="359" t="s">
        <v>799</v>
      </c>
      <c r="Q2" s="362"/>
      <c r="R2" s="362"/>
      <c r="S2" s="343"/>
      <c r="T2" s="1729"/>
      <c r="U2" s="359" t="s">
        <v>800</v>
      </c>
      <c r="V2" s="362"/>
      <c r="W2" s="362"/>
      <c r="X2" s="343"/>
      <c r="Y2" s="359" t="s">
        <v>801</v>
      </c>
      <c r="Z2" s="362"/>
      <c r="AA2" s="362"/>
      <c r="AB2" s="343"/>
      <c r="AC2" s="359" t="s">
        <v>802</v>
      </c>
      <c r="AD2" s="362"/>
      <c r="AE2" s="362"/>
      <c r="AF2" s="343"/>
      <c r="AG2" s="359" t="s">
        <v>803</v>
      </c>
      <c r="AH2" s="362"/>
      <c r="AI2" s="362"/>
      <c r="AJ2" s="343"/>
      <c r="AK2" s="1941" t="s">
        <v>102</v>
      </c>
      <c r="AL2" s="1942"/>
      <c r="AM2" s="1942"/>
      <c r="AN2" s="1943"/>
    </row>
    <row r="3" spans="1:40" ht="54" customHeight="1">
      <c r="B3" s="1944" t="s">
        <v>804</v>
      </c>
      <c r="C3" s="1945" t="s">
        <v>805</v>
      </c>
      <c r="D3" s="1946" t="s">
        <v>806</v>
      </c>
      <c r="E3" s="1947" t="s">
        <v>807</v>
      </c>
      <c r="F3" s="1947" t="s">
        <v>808</v>
      </c>
      <c r="G3" s="1948" t="s">
        <v>809</v>
      </c>
      <c r="H3" s="1949" t="s">
        <v>806</v>
      </c>
      <c r="I3" s="816" t="s">
        <v>807</v>
      </c>
      <c r="J3" s="816" t="s">
        <v>808</v>
      </c>
      <c r="K3" s="1950" t="s">
        <v>809</v>
      </c>
      <c r="L3" s="1949" t="s">
        <v>806</v>
      </c>
      <c r="M3" s="816" t="s">
        <v>807</v>
      </c>
      <c r="N3" s="816" t="s">
        <v>808</v>
      </c>
      <c r="O3" s="1950" t="s">
        <v>809</v>
      </c>
      <c r="P3" s="1949" t="s">
        <v>806</v>
      </c>
      <c r="Q3" s="816" t="s">
        <v>807</v>
      </c>
      <c r="R3" s="816" t="s">
        <v>808</v>
      </c>
      <c r="S3" s="1950" t="s">
        <v>809</v>
      </c>
      <c r="T3" s="1951"/>
      <c r="U3" s="1949" t="s">
        <v>806</v>
      </c>
      <c r="V3" s="816" t="s">
        <v>807</v>
      </c>
      <c r="W3" s="816" t="s">
        <v>808</v>
      </c>
      <c r="X3" s="1950" t="s">
        <v>809</v>
      </c>
      <c r="Y3" s="1949" t="s">
        <v>806</v>
      </c>
      <c r="Z3" s="816" t="s">
        <v>807</v>
      </c>
      <c r="AA3" s="816" t="s">
        <v>808</v>
      </c>
      <c r="AB3" s="1950" t="s">
        <v>809</v>
      </c>
      <c r="AC3" s="1949" t="s">
        <v>806</v>
      </c>
      <c r="AD3" s="816" t="s">
        <v>807</v>
      </c>
      <c r="AE3" s="816" t="s">
        <v>808</v>
      </c>
      <c r="AF3" s="1950" t="s">
        <v>809</v>
      </c>
      <c r="AG3" s="1949" t="s">
        <v>806</v>
      </c>
      <c r="AH3" s="816" t="s">
        <v>807</v>
      </c>
      <c r="AI3" s="816" t="s">
        <v>808</v>
      </c>
      <c r="AJ3" s="1950" t="s">
        <v>809</v>
      </c>
      <c r="AK3" s="1952" t="s">
        <v>806</v>
      </c>
      <c r="AL3" s="1953" t="s">
        <v>807</v>
      </c>
      <c r="AM3" s="1953" t="s">
        <v>808</v>
      </c>
      <c r="AN3" s="1954" t="s">
        <v>809</v>
      </c>
    </row>
    <row r="4" spans="1:40" ht="15.75" customHeight="1">
      <c r="A4" s="338"/>
      <c r="B4" s="1627" t="s">
        <v>810</v>
      </c>
      <c r="C4" s="1955" t="s">
        <v>811</v>
      </c>
      <c r="D4" s="1956">
        <v>8</v>
      </c>
      <c r="E4" s="1957">
        <v>8</v>
      </c>
      <c r="F4" s="1957">
        <v>0</v>
      </c>
      <c r="G4" s="1958">
        <v>0</v>
      </c>
      <c r="H4" s="1956">
        <v>25</v>
      </c>
      <c r="I4" s="1957">
        <v>22</v>
      </c>
      <c r="J4" s="1957">
        <v>3</v>
      </c>
      <c r="K4" s="1958">
        <v>13.636363636363635</v>
      </c>
      <c r="L4" s="1956">
        <v>4</v>
      </c>
      <c r="M4" s="1957">
        <v>4</v>
      </c>
      <c r="N4" s="1957">
        <v>1</v>
      </c>
      <c r="O4" s="1958">
        <v>25</v>
      </c>
      <c r="P4" s="1956">
        <v>10</v>
      </c>
      <c r="Q4" s="1957">
        <v>9</v>
      </c>
      <c r="R4" s="1957">
        <v>2</v>
      </c>
      <c r="S4" s="1958">
        <v>22.222222222222221</v>
      </c>
      <c r="T4" s="419"/>
      <c r="U4" s="1959">
        <v>49</v>
      </c>
      <c r="V4" s="1960">
        <v>37</v>
      </c>
      <c r="W4" s="1960">
        <v>9</v>
      </c>
      <c r="X4" s="1961">
        <v>24.324324324324326</v>
      </c>
      <c r="Y4" s="1959">
        <v>13</v>
      </c>
      <c r="Z4" s="1960">
        <v>12</v>
      </c>
      <c r="AA4" s="1960">
        <v>5</v>
      </c>
      <c r="AB4" s="1961">
        <v>41.666666666666671</v>
      </c>
      <c r="AC4" s="1962"/>
      <c r="AD4" s="1963"/>
      <c r="AE4" s="1963"/>
      <c r="AF4" s="1964"/>
      <c r="AG4" s="1962"/>
      <c r="AH4" s="1963"/>
      <c r="AI4" s="1963"/>
      <c r="AJ4" s="1964"/>
      <c r="AK4" s="1965">
        <v>113</v>
      </c>
      <c r="AL4" s="1966">
        <v>99</v>
      </c>
      <c r="AM4" s="1966">
        <v>25</v>
      </c>
      <c r="AN4" s="1967">
        <v>25.252525252525253</v>
      </c>
    </row>
    <row r="5" spans="1:40" ht="15.75" customHeight="1">
      <c r="A5" s="338"/>
      <c r="B5" s="1632"/>
      <c r="C5" s="1968" t="s">
        <v>812</v>
      </c>
      <c r="D5" s="1969"/>
      <c r="E5" s="1970"/>
      <c r="F5" s="1970"/>
      <c r="G5" s="1971"/>
      <c r="H5" s="1972">
        <v>5</v>
      </c>
      <c r="I5" s="1973">
        <v>4</v>
      </c>
      <c r="J5" s="1973">
        <v>1</v>
      </c>
      <c r="K5" s="1974">
        <v>25</v>
      </c>
      <c r="L5" s="1972"/>
      <c r="M5" s="1973"/>
      <c r="N5" s="1973"/>
      <c r="O5" s="1974" t="s">
        <v>813</v>
      </c>
      <c r="P5" s="1972">
        <v>2</v>
      </c>
      <c r="Q5" s="1973">
        <v>2</v>
      </c>
      <c r="R5" s="1973">
        <v>1</v>
      </c>
      <c r="S5" s="1974">
        <v>50</v>
      </c>
      <c r="T5" s="419"/>
      <c r="U5" s="1975">
        <v>45</v>
      </c>
      <c r="V5" s="1976">
        <v>41</v>
      </c>
      <c r="W5" s="1976">
        <v>14</v>
      </c>
      <c r="X5" s="1977">
        <v>34.146341463414636</v>
      </c>
      <c r="Y5" s="1972"/>
      <c r="Z5" s="1973"/>
      <c r="AA5" s="1973"/>
      <c r="AB5" s="1974" t="s">
        <v>813</v>
      </c>
      <c r="AC5" s="1972">
        <v>44</v>
      </c>
      <c r="AD5" s="1973">
        <v>36</v>
      </c>
      <c r="AE5" s="1973">
        <v>16</v>
      </c>
      <c r="AF5" s="1974">
        <v>44.444444444444443</v>
      </c>
      <c r="AG5" s="1972">
        <v>5</v>
      </c>
      <c r="AH5" s="1973">
        <v>5</v>
      </c>
      <c r="AI5" s="1973">
        <v>4</v>
      </c>
      <c r="AJ5" s="1978">
        <v>80</v>
      </c>
      <c r="AK5" s="1979">
        <v>108</v>
      </c>
      <c r="AL5" s="1980">
        <v>89</v>
      </c>
      <c r="AM5" s="1980">
        <v>34</v>
      </c>
      <c r="AN5" s="1981">
        <v>38.202247191011232</v>
      </c>
    </row>
    <row r="6" spans="1:40" ht="15.75" customHeight="1">
      <c r="A6" s="338"/>
      <c r="B6" s="1627" t="s">
        <v>814</v>
      </c>
      <c r="C6" s="1955" t="s">
        <v>815</v>
      </c>
      <c r="D6" s="1956">
        <v>4</v>
      </c>
      <c r="E6" s="1957">
        <v>4</v>
      </c>
      <c r="F6" s="1957">
        <v>2</v>
      </c>
      <c r="G6" s="1958">
        <v>50</v>
      </c>
      <c r="H6" s="1956">
        <v>18</v>
      </c>
      <c r="I6" s="1957">
        <v>15</v>
      </c>
      <c r="J6" s="1957">
        <v>3</v>
      </c>
      <c r="K6" s="1958">
        <v>20</v>
      </c>
      <c r="L6" s="1956">
        <v>6</v>
      </c>
      <c r="M6" s="1957">
        <v>6</v>
      </c>
      <c r="N6" s="1957">
        <v>1</v>
      </c>
      <c r="O6" s="1958">
        <v>16.666666666666664</v>
      </c>
      <c r="P6" s="1956">
        <v>12</v>
      </c>
      <c r="Q6" s="1957">
        <v>12</v>
      </c>
      <c r="R6" s="1957">
        <v>5</v>
      </c>
      <c r="S6" s="1958">
        <v>41.666666666666671</v>
      </c>
      <c r="T6" s="419"/>
      <c r="U6" s="1956">
        <v>43</v>
      </c>
      <c r="V6" s="1957">
        <v>41</v>
      </c>
      <c r="W6" s="1957">
        <v>9</v>
      </c>
      <c r="X6" s="1958">
        <v>21.951219512195124</v>
      </c>
      <c r="Y6" s="1982">
        <v>9</v>
      </c>
      <c r="Z6" s="1983">
        <v>8</v>
      </c>
      <c r="AA6" s="1983">
        <v>2</v>
      </c>
      <c r="AB6" s="1958">
        <v>25</v>
      </c>
      <c r="AC6" s="1984"/>
      <c r="AD6" s="1985"/>
      <c r="AE6" s="1985"/>
      <c r="AF6" s="1986"/>
      <c r="AG6" s="1984"/>
      <c r="AH6" s="1985"/>
      <c r="AI6" s="1985"/>
      <c r="AJ6" s="1987"/>
      <c r="AK6" s="1965">
        <v>102</v>
      </c>
      <c r="AL6" s="1966">
        <v>86</v>
      </c>
      <c r="AM6" s="1966">
        <v>25</v>
      </c>
      <c r="AN6" s="1967">
        <v>29.069767441860467</v>
      </c>
    </row>
    <row r="7" spans="1:40" ht="15.75" customHeight="1">
      <c r="A7" s="338"/>
      <c r="B7" s="1632"/>
      <c r="C7" s="1968" t="s">
        <v>816</v>
      </c>
      <c r="D7" s="1969"/>
      <c r="E7" s="1970"/>
      <c r="F7" s="1970"/>
      <c r="G7" s="1971"/>
      <c r="H7" s="1972">
        <v>4</v>
      </c>
      <c r="I7" s="1973">
        <v>4</v>
      </c>
      <c r="J7" s="1973">
        <v>0</v>
      </c>
      <c r="K7" s="1974">
        <v>0</v>
      </c>
      <c r="L7" s="1972">
        <v>1</v>
      </c>
      <c r="M7" s="1973">
        <v>1</v>
      </c>
      <c r="N7" s="1973">
        <v>0</v>
      </c>
      <c r="O7" s="1974">
        <v>0</v>
      </c>
      <c r="P7" s="1972">
        <v>1</v>
      </c>
      <c r="Q7" s="1973">
        <v>1</v>
      </c>
      <c r="R7" s="1973">
        <v>0</v>
      </c>
      <c r="S7" s="1974">
        <v>0</v>
      </c>
      <c r="T7" s="419"/>
      <c r="U7" s="1972">
        <v>59</v>
      </c>
      <c r="V7" s="1973">
        <v>53</v>
      </c>
      <c r="W7" s="1973">
        <v>17</v>
      </c>
      <c r="X7" s="1974">
        <v>32.075471698113205</v>
      </c>
      <c r="Y7" s="1972">
        <v>1</v>
      </c>
      <c r="Z7" s="1973">
        <v>1</v>
      </c>
      <c r="AA7" s="1973">
        <v>0</v>
      </c>
      <c r="AB7" s="1974">
        <v>0</v>
      </c>
      <c r="AC7" s="1972">
        <v>49</v>
      </c>
      <c r="AD7" s="1973">
        <v>47</v>
      </c>
      <c r="AE7" s="1973">
        <v>16</v>
      </c>
      <c r="AF7" s="1974">
        <v>34.042553191489361</v>
      </c>
      <c r="AG7" s="1972">
        <v>8</v>
      </c>
      <c r="AH7" s="1973">
        <v>8</v>
      </c>
      <c r="AI7" s="1973">
        <v>7</v>
      </c>
      <c r="AJ7" s="1974">
        <v>87.5</v>
      </c>
      <c r="AK7" s="1979">
        <v>100</v>
      </c>
      <c r="AL7" s="1980">
        <v>88</v>
      </c>
      <c r="AM7" s="1980">
        <v>34</v>
      </c>
      <c r="AN7" s="1981">
        <v>38.636363636363633</v>
      </c>
    </row>
    <row r="8" spans="1:40" ht="15.75" customHeight="1">
      <c r="A8" s="338"/>
      <c r="B8" s="1627" t="s">
        <v>817</v>
      </c>
      <c r="C8" s="1988" t="s">
        <v>811</v>
      </c>
      <c r="D8" s="1956">
        <v>6</v>
      </c>
      <c r="E8" s="1957">
        <v>6</v>
      </c>
      <c r="F8" s="1957">
        <v>0</v>
      </c>
      <c r="G8" s="1958">
        <v>0</v>
      </c>
      <c r="H8" s="1956">
        <v>23</v>
      </c>
      <c r="I8" s="1957">
        <v>20</v>
      </c>
      <c r="J8" s="1957">
        <v>4</v>
      </c>
      <c r="K8" s="1958">
        <v>20</v>
      </c>
      <c r="L8" s="1956">
        <v>3</v>
      </c>
      <c r="M8" s="1957">
        <v>3</v>
      </c>
      <c r="N8" s="1957">
        <v>0</v>
      </c>
      <c r="O8" s="1958">
        <v>0</v>
      </c>
      <c r="P8" s="1956">
        <v>10</v>
      </c>
      <c r="Q8" s="1957">
        <v>10</v>
      </c>
      <c r="R8" s="1957">
        <v>4</v>
      </c>
      <c r="S8" s="1958">
        <v>40</v>
      </c>
      <c r="T8" s="419"/>
      <c r="U8" s="1956">
        <v>56</v>
      </c>
      <c r="V8" s="1957">
        <v>48</v>
      </c>
      <c r="W8" s="1957">
        <v>11</v>
      </c>
      <c r="X8" s="1958">
        <v>22.916666666666664</v>
      </c>
      <c r="Y8" s="1982">
        <v>7</v>
      </c>
      <c r="Z8" s="1983">
        <v>7</v>
      </c>
      <c r="AA8" s="1983">
        <v>3</v>
      </c>
      <c r="AB8" s="1958">
        <v>42.857142857142854</v>
      </c>
      <c r="AC8" s="1984"/>
      <c r="AD8" s="1985"/>
      <c r="AE8" s="1985"/>
      <c r="AF8" s="1986"/>
      <c r="AG8" s="1984"/>
      <c r="AH8" s="1985"/>
      <c r="AI8" s="1985"/>
      <c r="AJ8" s="1986"/>
      <c r="AK8" s="1965">
        <v>52</v>
      </c>
      <c r="AL8" s="1966">
        <v>49</v>
      </c>
      <c r="AM8" s="1966">
        <v>11</v>
      </c>
      <c r="AN8" s="1967">
        <v>22.448979591836736</v>
      </c>
    </row>
    <row r="9" spans="1:40" ht="15.75" customHeight="1">
      <c r="A9" s="338"/>
      <c r="B9" s="1632"/>
      <c r="C9" s="1989" t="s">
        <v>812</v>
      </c>
      <c r="D9" s="1969"/>
      <c r="E9" s="1970"/>
      <c r="F9" s="1970"/>
      <c r="G9" s="1971"/>
      <c r="H9" s="1972">
        <v>1</v>
      </c>
      <c r="I9" s="1973">
        <v>1</v>
      </c>
      <c r="J9" s="1973">
        <v>0</v>
      </c>
      <c r="K9" s="1974">
        <v>0</v>
      </c>
      <c r="L9" s="1972">
        <v>1</v>
      </c>
      <c r="M9" s="1973">
        <v>1</v>
      </c>
      <c r="N9" s="1973">
        <v>0</v>
      </c>
      <c r="O9" s="1974">
        <v>0</v>
      </c>
      <c r="P9" s="1972">
        <v>2</v>
      </c>
      <c r="Q9" s="1973">
        <v>2</v>
      </c>
      <c r="R9" s="1973">
        <v>0</v>
      </c>
      <c r="S9" s="1974">
        <v>0</v>
      </c>
      <c r="T9" s="419"/>
      <c r="U9" s="1972">
        <v>43</v>
      </c>
      <c r="V9" s="1973">
        <v>41</v>
      </c>
      <c r="W9" s="1973">
        <v>20</v>
      </c>
      <c r="X9" s="1974">
        <v>48.780487804878049</v>
      </c>
      <c r="Y9" s="1972">
        <v>1</v>
      </c>
      <c r="Z9" s="1973">
        <v>1</v>
      </c>
      <c r="AA9" s="1973">
        <v>0</v>
      </c>
      <c r="AB9" s="1974">
        <v>0</v>
      </c>
      <c r="AC9" s="1972">
        <v>55</v>
      </c>
      <c r="AD9" s="1973">
        <v>51</v>
      </c>
      <c r="AE9" s="1973">
        <v>22</v>
      </c>
      <c r="AF9" s="1974">
        <v>43.137254901960787</v>
      </c>
      <c r="AG9" s="1972">
        <v>7</v>
      </c>
      <c r="AH9" s="1973">
        <v>6</v>
      </c>
      <c r="AI9" s="1973">
        <v>6</v>
      </c>
      <c r="AJ9" s="1974">
        <v>100</v>
      </c>
      <c r="AK9" s="1979">
        <v>117</v>
      </c>
      <c r="AL9" s="1980">
        <v>109</v>
      </c>
      <c r="AM9" s="1980">
        <v>40</v>
      </c>
      <c r="AN9" s="1981">
        <v>36.697247706422019</v>
      </c>
    </row>
    <row r="10" spans="1:40" ht="15.75" customHeight="1">
      <c r="A10" s="338"/>
      <c r="B10" s="1627" t="s">
        <v>818</v>
      </c>
      <c r="C10" s="1988" t="s">
        <v>811</v>
      </c>
      <c r="D10" s="1956">
        <v>6</v>
      </c>
      <c r="E10" s="1957">
        <v>5</v>
      </c>
      <c r="F10" s="1957">
        <v>0</v>
      </c>
      <c r="G10" s="1958">
        <v>0</v>
      </c>
      <c r="H10" s="1956">
        <v>32</v>
      </c>
      <c r="I10" s="1957">
        <v>27</v>
      </c>
      <c r="J10" s="1957">
        <v>7</v>
      </c>
      <c r="K10" s="1958">
        <v>25.925925925925924</v>
      </c>
      <c r="L10" s="1956">
        <v>5</v>
      </c>
      <c r="M10" s="1957">
        <v>5</v>
      </c>
      <c r="N10" s="1957">
        <v>4</v>
      </c>
      <c r="O10" s="1958">
        <v>80</v>
      </c>
      <c r="P10" s="1956">
        <v>6</v>
      </c>
      <c r="Q10" s="1957">
        <v>3</v>
      </c>
      <c r="R10" s="1957">
        <v>2</v>
      </c>
      <c r="S10" s="1958">
        <v>66.666666666666657</v>
      </c>
      <c r="T10" s="419"/>
      <c r="U10" s="1956">
        <v>57</v>
      </c>
      <c r="V10" s="1957">
        <v>51</v>
      </c>
      <c r="W10" s="1957">
        <v>13</v>
      </c>
      <c r="X10" s="1958">
        <v>25.490196078431371</v>
      </c>
      <c r="Y10" s="1982">
        <v>10</v>
      </c>
      <c r="Z10" s="1983">
        <v>10</v>
      </c>
      <c r="AA10" s="1983">
        <v>2</v>
      </c>
      <c r="AB10" s="1958">
        <v>20</v>
      </c>
      <c r="AC10" s="1984"/>
      <c r="AD10" s="1985"/>
      <c r="AE10" s="1985"/>
      <c r="AF10" s="1986"/>
      <c r="AG10" s="1984"/>
      <c r="AH10" s="1985"/>
      <c r="AI10" s="1985"/>
      <c r="AJ10" s="1986"/>
      <c r="AK10" s="1965">
        <v>105</v>
      </c>
      <c r="AL10" s="1966">
        <v>94</v>
      </c>
      <c r="AM10" s="1966">
        <v>22</v>
      </c>
      <c r="AN10" s="1967">
        <v>23.4</v>
      </c>
    </row>
    <row r="11" spans="1:40" ht="15.75" customHeight="1">
      <c r="A11" s="338"/>
      <c r="B11" s="1632"/>
      <c r="C11" s="1989" t="s">
        <v>812</v>
      </c>
      <c r="D11" s="1969"/>
      <c r="E11" s="1970"/>
      <c r="F11" s="1970"/>
      <c r="G11" s="1971"/>
      <c r="H11" s="1972"/>
      <c r="I11" s="1973"/>
      <c r="J11" s="1973"/>
      <c r="K11" s="1974" t="s">
        <v>813</v>
      </c>
      <c r="L11" s="1972"/>
      <c r="M11" s="1973"/>
      <c r="N11" s="1973"/>
      <c r="O11" s="1974" t="s">
        <v>813</v>
      </c>
      <c r="P11" s="1972">
        <v>1</v>
      </c>
      <c r="Q11" s="1973">
        <v>1</v>
      </c>
      <c r="R11" s="1973">
        <v>1</v>
      </c>
      <c r="S11" s="1974">
        <v>100</v>
      </c>
      <c r="T11" s="419"/>
      <c r="U11" s="1972">
        <v>59</v>
      </c>
      <c r="V11" s="1973">
        <v>53</v>
      </c>
      <c r="W11" s="1973">
        <v>26</v>
      </c>
      <c r="X11" s="1974">
        <v>49.056603773584904</v>
      </c>
      <c r="Y11" s="1972">
        <v>6</v>
      </c>
      <c r="Z11" s="1973">
        <v>6</v>
      </c>
      <c r="AA11" s="1973">
        <v>5</v>
      </c>
      <c r="AB11" s="1990">
        <v>83.333333333333343</v>
      </c>
      <c r="AC11" s="1972">
        <v>56</v>
      </c>
      <c r="AD11" s="1973">
        <v>49</v>
      </c>
      <c r="AE11" s="1973">
        <v>14</v>
      </c>
      <c r="AF11" s="1974">
        <v>28.571428571428569</v>
      </c>
      <c r="AG11" s="1972">
        <v>10</v>
      </c>
      <c r="AH11" s="1973">
        <v>9</v>
      </c>
      <c r="AI11" s="1973">
        <v>5</v>
      </c>
      <c r="AJ11" s="1974">
        <v>55.555555555555557</v>
      </c>
      <c r="AK11" s="1979">
        <v>110</v>
      </c>
      <c r="AL11" s="1980">
        <v>103</v>
      </c>
      <c r="AM11" s="1980">
        <v>48</v>
      </c>
      <c r="AN11" s="1981">
        <v>46.6</v>
      </c>
    </row>
    <row r="12" spans="1:40" ht="15.75" customHeight="1">
      <c r="A12" s="338"/>
      <c r="B12" s="1627" t="s">
        <v>819</v>
      </c>
      <c r="C12" s="1988" t="s">
        <v>811</v>
      </c>
      <c r="D12" s="1956">
        <v>4</v>
      </c>
      <c r="E12" s="1957">
        <v>4</v>
      </c>
      <c r="F12" s="1957">
        <v>1</v>
      </c>
      <c r="G12" s="1958">
        <f>F12/E12*100</f>
        <v>25</v>
      </c>
      <c r="H12" s="1956">
        <v>36</v>
      </c>
      <c r="I12" s="1957">
        <v>31</v>
      </c>
      <c r="J12" s="1957">
        <v>6</v>
      </c>
      <c r="K12" s="1958">
        <v>19.35483870967742</v>
      </c>
      <c r="L12" s="1956">
        <v>4</v>
      </c>
      <c r="M12" s="1957">
        <v>4</v>
      </c>
      <c r="N12" s="1957">
        <v>2</v>
      </c>
      <c r="O12" s="1958">
        <v>50</v>
      </c>
      <c r="P12" s="1956">
        <v>7</v>
      </c>
      <c r="Q12" s="1957">
        <v>6</v>
      </c>
      <c r="R12" s="1957">
        <v>3</v>
      </c>
      <c r="S12" s="1958">
        <v>50</v>
      </c>
      <c r="T12" s="419"/>
      <c r="U12" s="1956">
        <v>63</v>
      </c>
      <c r="V12" s="1957">
        <v>55</v>
      </c>
      <c r="W12" s="1957">
        <v>25</v>
      </c>
      <c r="X12" s="1958">
        <v>45.454545454545453</v>
      </c>
      <c r="Y12" s="1982">
        <v>10</v>
      </c>
      <c r="Z12" s="1983">
        <v>7</v>
      </c>
      <c r="AA12" s="1983">
        <v>2</v>
      </c>
      <c r="AB12" s="1958">
        <v>28.571428571428569</v>
      </c>
      <c r="AC12" s="1984"/>
      <c r="AD12" s="1985"/>
      <c r="AE12" s="1985"/>
      <c r="AF12" s="1986"/>
      <c r="AG12" s="1984"/>
      <c r="AH12" s="1985"/>
      <c r="AI12" s="1985"/>
      <c r="AJ12" s="1986"/>
      <c r="AK12" s="1965">
        <f>D12+H12+L12+P12+U12+Y12</f>
        <v>124</v>
      </c>
      <c r="AL12" s="1966">
        <f>E12+I12+M12+Q12+V12+Z12</f>
        <v>107</v>
      </c>
      <c r="AM12" s="1966">
        <f>F12+J12+N12+R12+W12+AA12</f>
        <v>39</v>
      </c>
      <c r="AN12" s="1967">
        <f t="shared" ref="AN12:AN19" si="0">IF(AL12=0,"",AM12/AL12*100)</f>
        <v>36.44859813084112</v>
      </c>
    </row>
    <row r="13" spans="1:40" ht="15.75" customHeight="1">
      <c r="A13" s="338"/>
      <c r="B13" s="1632"/>
      <c r="C13" s="1989" t="s">
        <v>812</v>
      </c>
      <c r="D13" s="1969"/>
      <c r="E13" s="1970"/>
      <c r="F13" s="1970"/>
      <c r="G13" s="1971"/>
      <c r="H13" s="1972">
        <v>6</v>
      </c>
      <c r="I13" s="1973">
        <v>6</v>
      </c>
      <c r="J13" s="1973">
        <v>4</v>
      </c>
      <c r="K13" s="1974">
        <v>66.666666666666657</v>
      </c>
      <c r="L13" s="1972"/>
      <c r="M13" s="1973"/>
      <c r="N13" s="1973"/>
      <c r="O13" s="1974" t="s">
        <v>813</v>
      </c>
      <c r="P13" s="1972">
        <v>2</v>
      </c>
      <c r="Q13" s="1973">
        <v>2</v>
      </c>
      <c r="R13" s="1973">
        <v>0</v>
      </c>
      <c r="S13" s="1974">
        <v>0</v>
      </c>
      <c r="T13" s="419"/>
      <c r="U13" s="1972">
        <v>44</v>
      </c>
      <c r="V13" s="1973">
        <v>39</v>
      </c>
      <c r="W13" s="1973">
        <v>10</v>
      </c>
      <c r="X13" s="1974">
        <v>25.641025641025639</v>
      </c>
      <c r="Y13" s="1972">
        <v>5</v>
      </c>
      <c r="Z13" s="1973">
        <v>5</v>
      </c>
      <c r="AA13" s="1973">
        <v>3</v>
      </c>
      <c r="AB13" s="1990">
        <v>60</v>
      </c>
      <c r="AC13" s="1972">
        <v>63</v>
      </c>
      <c r="AD13" s="1973">
        <v>56</v>
      </c>
      <c r="AE13" s="1973">
        <v>24</v>
      </c>
      <c r="AF13" s="1974">
        <v>42.857142857142854</v>
      </c>
      <c r="AG13" s="1972">
        <v>10</v>
      </c>
      <c r="AH13" s="1973">
        <v>10</v>
      </c>
      <c r="AI13" s="1973">
        <v>4</v>
      </c>
      <c r="AJ13" s="1974">
        <v>40</v>
      </c>
      <c r="AK13" s="1979">
        <f>H13+L13+P13+U13+Y13+AC13+AG13</f>
        <v>130</v>
      </c>
      <c r="AL13" s="1980">
        <f>I13+M13+Q13+V13+Z13+AD13+AH13</f>
        <v>118</v>
      </c>
      <c r="AM13" s="1980">
        <f>J13+N13+R13+W13+AA13+AE13+AI13</f>
        <v>45</v>
      </c>
      <c r="AN13" s="1981">
        <f t="shared" si="0"/>
        <v>38.135593220338983</v>
      </c>
    </row>
    <row r="14" spans="1:40" ht="15.75" customHeight="1">
      <c r="A14" s="338"/>
      <c r="B14" s="1627" t="s">
        <v>820</v>
      </c>
      <c r="C14" s="1988" t="s">
        <v>811</v>
      </c>
      <c r="D14" s="1956">
        <v>5</v>
      </c>
      <c r="E14" s="1957">
        <v>4</v>
      </c>
      <c r="F14" s="1957">
        <v>2</v>
      </c>
      <c r="G14" s="1958">
        <f>F14/E14*100</f>
        <v>50</v>
      </c>
      <c r="H14" s="1956">
        <v>30</v>
      </c>
      <c r="I14" s="1957">
        <v>27</v>
      </c>
      <c r="J14" s="1957">
        <v>5</v>
      </c>
      <c r="K14" s="1958">
        <v>18.518518518518519</v>
      </c>
      <c r="L14" s="1956">
        <v>5</v>
      </c>
      <c r="M14" s="1957">
        <v>4</v>
      </c>
      <c r="N14" s="1957">
        <v>1</v>
      </c>
      <c r="O14" s="1958">
        <v>25</v>
      </c>
      <c r="P14" s="1956">
        <v>4</v>
      </c>
      <c r="Q14" s="1957">
        <v>2</v>
      </c>
      <c r="R14" s="1957">
        <v>1</v>
      </c>
      <c r="S14" s="1958">
        <v>50</v>
      </c>
      <c r="T14" s="419"/>
      <c r="U14" s="1956">
        <v>56</v>
      </c>
      <c r="V14" s="1957">
        <v>51</v>
      </c>
      <c r="W14" s="1957">
        <v>6</v>
      </c>
      <c r="X14" s="1958">
        <v>11.76470588235294</v>
      </c>
      <c r="Y14" s="1982">
        <v>16</v>
      </c>
      <c r="Z14" s="1983">
        <v>13</v>
      </c>
      <c r="AA14" s="1983">
        <v>4</v>
      </c>
      <c r="AB14" s="1958">
        <v>30.76923076923077</v>
      </c>
      <c r="AC14" s="1984"/>
      <c r="AD14" s="1985"/>
      <c r="AE14" s="1985"/>
      <c r="AF14" s="1986"/>
      <c r="AG14" s="1984"/>
      <c r="AH14" s="1985"/>
      <c r="AI14" s="1985"/>
      <c r="AJ14" s="1986"/>
      <c r="AK14" s="1965">
        <f>D14+H14+L14+P14+U14+Y14</f>
        <v>116</v>
      </c>
      <c r="AL14" s="1966">
        <f>E14+I14+M14+Q14+V14+Z14</f>
        <v>101</v>
      </c>
      <c r="AM14" s="1966">
        <f>F14+J14+N14+R14+W14+AA14</f>
        <v>19</v>
      </c>
      <c r="AN14" s="1967">
        <f t="shared" si="0"/>
        <v>18.811881188118811</v>
      </c>
    </row>
    <row r="15" spans="1:40" ht="15.75" customHeight="1">
      <c r="A15" s="338"/>
      <c r="B15" s="1632"/>
      <c r="C15" s="1989" t="s">
        <v>812</v>
      </c>
      <c r="D15" s="1969"/>
      <c r="E15" s="1970"/>
      <c r="F15" s="1970"/>
      <c r="G15" s="1971"/>
      <c r="H15" s="1972">
        <v>5</v>
      </c>
      <c r="I15" s="1973">
        <v>3</v>
      </c>
      <c r="J15" s="1973">
        <v>2</v>
      </c>
      <c r="K15" s="1974">
        <v>66.666666666666657</v>
      </c>
      <c r="L15" s="1972">
        <v>3</v>
      </c>
      <c r="M15" s="1973">
        <v>3</v>
      </c>
      <c r="N15" s="1973">
        <v>0</v>
      </c>
      <c r="O15" s="1974">
        <v>0</v>
      </c>
      <c r="P15" s="1972">
        <v>2</v>
      </c>
      <c r="Q15" s="1973">
        <v>2</v>
      </c>
      <c r="R15" s="1973">
        <v>1</v>
      </c>
      <c r="S15" s="1974">
        <v>50</v>
      </c>
      <c r="T15" s="419"/>
      <c r="U15" s="1972">
        <v>52</v>
      </c>
      <c r="V15" s="1973">
        <v>47</v>
      </c>
      <c r="W15" s="1973">
        <v>11</v>
      </c>
      <c r="X15" s="1974">
        <v>23.404255319148938</v>
      </c>
      <c r="Y15" s="1972">
        <v>2</v>
      </c>
      <c r="Z15" s="1973">
        <v>1</v>
      </c>
      <c r="AA15" s="1973">
        <v>1</v>
      </c>
      <c r="AB15" s="1974">
        <v>100</v>
      </c>
      <c r="AC15" s="1972">
        <v>73</v>
      </c>
      <c r="AD15" s="1973">
        <v>71</v>
      </c>
      <c r="AE15" s="1973">
        <v>26</v>
      </c>
      <c r="AF15" s="1974">
        <v>36.619718309859159</v>
      </c>
      <c r="AG15" s="1972">
        <v>10</v>
      </c>
      <c r="AH15" s="1973">
        <v>9</v>
      </c>
      <c r="AI15" s="1973">
        <v>6</v>
      </c>
      <c r="AJ15" s="1974">
        <v>66.666666666666657</v>
      </c>
      <c r="AK15" s="1979">
        <f>H15+L15+P15+U15+Y15+AC15+AG15</f>
        <v>147</v>
      </c>
      <c r="AL15" s="1980">
        <f>I15+M15+Q15+V15+Z15+AD15+AH15</f>
        <v>136</v>
      </c>
      <c r="AM15" s="1980">
        <f>J15+N15+R15+W15+AA15+AE15+AI15</f>
        <v>47</v>
      </c>
      <c r="AN15" s="1981">
        <f t="shared" si="0"/>
        <v>34.558823529411761</v>
      </c>
    </row>
    <row r="16" spans="1:40" ht="15.75" customHeight="1">
      <c r="A16" s="338"/>
      <c r="B16" s="1627" t="s">
        <v>821</v>
      </c>
      <c r="C16" s="1988" t="s">
        <v>811</v>
      </c>
      <c r="D16" s="1956">
        <v>4</v>
      </c>
      <c r="E16" s="1957">
        <v>4</v>
      </c>
      <c r="F16" s="1957">
        <v>0</v>
      </c>
      <c r="G16" s="1958">
        <f>F16/E16*100</f>
        <v>0</v>
      </c>
      <c r="H16" s="1956">
        <v>33</v>
      </c>
      <c r="I16" s="1957">
        <v>29</v>
      </c>
      <c r="J16" s="1957">
        <v>1</v>
      </c>
      <c r="K16" s="1958">
        <f>IF(I16=0,"",J16/I16*100)</f>
        <v>3.4482758620689653</v>
      </c>
      <c r="L16" s="1956">
        <v>5</v>
      </c>
      <c r="M16" s="1957">
        <v>4</v>
      </c>
      <c r="N16" s="1957">
        <v>3</v>
      </c>
      <c r="O16" s="1958">
        <f>IF(M16=0,"",N16/M16*100)</f>
        <v>75</v>
      </c>
      <c r="P16" s="1956">
        <v>3</v>
      </c>
      <c r="Q16" s="1957">
        <v>3</v>
      </c>
      <c r="R16" s="1957">
        <v>2</v>
      </c>
      <c r="S16" s="1958">
        <f>IF(Q16=0,"",R16/Q16*100)</f>
        <v>66.666666666666657</v>
      </c>
      <c r="T16" s="419"/>
      <c r="U16" s="1956">
        <v>55</v>
      </c>
      <c r="V16" s="1957">
        <v>47</v>
      </c>
      <c r="W16" s="1957">
        <v>19</v>
      </c>
      <c r="X16" s="1958">
        <f>IF(V16=0,"",W16/V16*100)</f>
        <v>40.425531914893611</v>
      </c>
      <c r="Y16" s="1982">
        <v>10</v>
      </c>
      <c r="Z16" s="1983">
        <v>9</v>
      </c>
      <c r="AA16" s="1983">
        <v>3</v>
      </c>
      <c r="AB16" s="1958">
        <f>IF(Z16=0,"",AA16/Z16*100)</f>
        <v>33.333333333333329</v>
      </c>
      <c r="AC16" s="1984"/>
      <c r="AD16" s="1985"/>
      <c r="AE16" s="1985"/>
      <c r="AF16" s="1986"/>
      <c r="AG16" s="1984"/>
      <c r="AH16" s="1985"/>
      <c r="AI16" s="1985"/>
      <c r="AJ16" s="1986"/>
      <c r="AK16" s="1965">
        <f>D16+H16+L16+P16+U16+Y16</f>
        <v>110</v>
      </c>
      <c r="AL16" s="1966">
        <f>E16+I16+M16+Q16+V16+Z16</f>
        <v>96</v>
      </c>
      <c r="AM16" s="1966">
        <f>F16+J16+N16+R16+W16+AA16</f>
        <v>28</v>
      </c>
      <c r="AN16" s="1967">
        <f t="shared" si="0"/>
        <v>29.166666666666668</v>
      </c>
    </row>
    <row r="17" spans="1:40" ht="15.75" customHeight="1">
      <c r="A17" s="338"/>
      <c r="B17" s="1632"/>
      <c r="C17" s="1989" t="s">
        <v>812</v>
      </c>
      <c r="D17" s="1969"/>
      <c r="E17" s="1970"/>
      <c r="F17" s="1970"/>
      <c r="G17" s="1971"/>
      <c r="H17" s="1972">
        <v>3</v>
      </c>
      <c r="I17" s="1973">
        <v>3</v>
      </c>
      <c r="J17" s="1973">
        <v>1</v>
      </c>
      <c r="K17" s="1974">
        <f>IF(I17=0,"",J17/I17*100)</f>
        <v>33.333333333333329</v>
      </c>
      <c r="L17" s="1972">
        <v>1</v>
      </c>
      <c r="M17" s="1973">
        <v>1</v>
      </c>
      <c r="N17" s="1973">
        <v>0</v>
      </c>
      <c r="O17" s="1974">
        <f>IF(M17=0,"",N17/M17*100)</f>
        <v>0</v>
      </c>
      <c r="P17" s="1972">
        <v>1</v>
      </c>
      <c r="Q17" s="1973">
        <v>1</v>
      </c>
      <c r="R17" s="1973">
        <v>0</v>
      </c>
      <c r="S17" s="1974">
        <f>IF(Q17=0,"",R17/Q17*100)</f>
        <v>0</v>
      </c>
      <c r="T17" s="419"/>
      <c r="U17" s="1972">
        <v>45</v>
      </c>
      <c r="V17" s="1973">
        <v>38</v>
      </c>
      <c r="W17" s="1973">
        <v>8</v>
      </c>
      <c r="X17" s="1974">
        <f>IF(V17=0,"",W17/V17*100)</f>
        <v>21.052631578947366</v>
      </c>
      <c r="Y17" s="1972">
        <v>3</v>
      </c>
      <c r="Z17" s="1973">
        <v>3</v>
      </c>
      <c r="AA17" s="1973">
        <v>1</v>
      </c>
      <c r="AB17" s="1974">
        <f>IF(Z17=0,"",AA17/Z17*100)</f>
        <v>33.333333333333329</v>
      </c>
      <c r="AC17" s="1972">
        <v>67</v>
      </c>
      <c r="AD17" s="1973">
        <v>61</v>
      </c>
      <c r="AE17" s="1973">
        <v>20</v>
      </c>
      <c r="AF17" s="1974">
        <f>IF(AD17=0,"",AE17/AD17*100)</f>
        <v>32.786885245901637</v>
      </c>
      <c r="AG17" s="1972">
        <v>17</v>
      </c>
      <c r="AH17" s="1973">
        <v>16</v>
      </c>
      <c r="AI17" s="1973">
        <v>12</v>
      </c>
      <c r="AJ17" s="1974">
        <f>IF(AH17=0,"",AI17/AH17*100)</f>
        <v>75</v>
      </c>
      <c r="AK17" s="1979">
        <f>H17+L17+P17+U17+Y17+AC17+AG17</f>
        <v>137</v>
      </c>
      <c r="AL17" s="1980">
        <f>I17+M17+Q17+V17+Z17+AD17+AH17</f>
        <v>123</v>
      </c>
      <c r="AM17" s="1980">
        <f>J17+N17+R17+W17+AA17+AE17+AI17</f>
        <v>42</v>
      </c>
      <c r="AN17" s="1981">
        <f t="shared" si="0"/>
        <v>34.146341463414636</v>
      </c>
    </row>
    <row r="18" spans="1:40" ht="15.75" customHeight="1">
      <c r="A18" s="338"/>
      <c r="B18" s="1627" t="s">
        <v>822</v>
      </c>
      <c r="C18" s="1988" t="s">
        <v>811</v>
      </c>
      <c r="D18" s="1956">
        <v>2</v>
      </c>
      <c r="E18" s="1957">
        <v>2</v>
      </c>
      <c r="F18" s="1957">
        <v>0</v>
      </c>
      <c r="G18" s="1958">
        <f>F18/E18*100</f>
        <v>0</v>
      </c>
      <c r="H18" s="1959">
        <v>32</v>
      </c>
      <c r="I18" s="1960">
        <v>29</v>
      </c>
      <c r="J18" s="1960">
        <v>8</v>
      </c>
      <c r="K18" s="1961">
        <f>J18/I18*100</f>
        <v>27.586206896551722</v>
      </c>
      <c r="L18" s="1959">
        <v>3</v>
      </c>
      <c r="M18" s="1960">
        <v>2</v>
      </c>
      <c r="N18" s="1960">
        <v>0</v>
      </c>
      <c r="O18" s="1961">
        <f>N18/M18*100</f>
        <v>0</v>
      </c>
      <c r="P18" s="1959">
        <v>5</v>
      </c>
      <c r="Q18" s="1960">
        <v>4</v>
      </c>
      <c r="R18" s="1960">
        <v>2</v>
      </c>
      <c r="S18" s="1961">
        <f t="shared" ref="S18:S23" si="1">R18/Q18*100</f>
        <v>50</v>
      </c>
      <c r="T18" s="419"/>
      <c r="U18" s="1982">
        <v>54</v>
      </c>
      <c r="V18" s="1983">
        <v>50</v>
      </c>
      <c r="W18" s="1983">
        <v>16</v>
      </c>
      <c r="X18" s="1991">
        <f t="shared" ref="X18:X23" si="2">W18/V18*100</f>
        <v>32</v>
      </c>
      <c r="Y18" s="1982">
        <v>8</v>
      </c>
      <c r="Z18" s="1983">
        <v>6</v>
      </c>
      <c r="AA18" s="1983">
        <v>0</v>
      </c>
      <c r="AB18" s="1991">
        <f t="shared" ref="AB18:AB23" si="3">AA18/Z18*100</f>
        <v>0</v>
      </c>
      <c r="AC18" s="1984"/>
      <c r="AD18" s="1985"/>
      <c r="AE18" s="1985"/>
      <c r="AF18" s="1992" t="s">
        <v>813</v>
      </c>
      <c r="AG18" s="1984"/>
      <c r="AH18" s="1985"/>
      <c r="AI18" s="1985"/>
      <c r="AJ18" s="1992" t="s">
        <v>813</v>
      </c>
      <c r="AK18" s="1993">
        <f>D18+H18+L18+P18+U18+Y18</f>
        <v>104</v>
      </c>
      <c r="AL18" s="1994">
        <f>E18+I18+M18+Q18+V18+Z18</f>
        <v>93</v>
      </c>
      <c r="AM18" s="1994">
        <f>F18+J18+N18+R18+W18+AA18</f>
        <v>26</v>
      </c>
      <c r="AN18" s="1967">
        <f t="shared" si="0"/>
        <v>27.956989247311824</v>
      </c>
    </row>
    <row r="19" spans="1:40" ht="15.75" customHeight="1">
      <c r="A19" s="338"/>
      <c r="B19" s="1632"/>
      <c r="C19" s="1989" t="s">
        <v>812</v>
      </c>
      <c r="D19" s="1995"/>
      <c r="E19" s="1970"/>
      <c r="F19" s="1970"/>
      <c r="G19" s="1971"/>
      <c r="H19" s="1975">
        <v>2</v>
      </c>
      <c r="I19" s="1976">
        <v>1</v>
      </c>
      <c r="J19" s="1976">
        <v>1</v>
      </c>
      <c r="K19" s="1977">
        <f>J19/I19*100</f>
        <v>100</v>
      </c>
      <c r="L19" s="1975">
        <v>2</v>
      </c>
      <c r="M19" s="1976">
        <v>2</v>
      </c>
      <c r="N19" s="1976">
        <v>1</v>
      </c>
      <c r="O19" s="1977">
        <f>N19/M19*100</f>
        <v>50</v>
      </c>
      <c r="P19" s="1975">
        <v>1</v>
      </c>
      <c r="Q19" s="1976">
        <v>1</v>
      </c>
      <c r="R19" s="1976">
        <v>1</v>
      </c>
      <c r="S19" s="1977">
        <f t="shared" si="1"/>
        <v>100</v>
      </c>
      <c r="T19" s="419"/>
      <c r="U19" s="1972">
        <v>43</v>
      </c>
      <c r="V19" s="1973">
        <v>35</v>
      </c>
      <c r="W19" s="1973">
        <v>8</v>
      </c>
      <c r="X19" s="1974">
        <f t="shared" si="2"/>
        <v>22.857142857142858</v>
      </c>
      <c r="Y19" s="1972">
        <v>2</v>
      </c>
      <c r="Z19" s="1973">
        <v>2</v>
      </c>
      <c r="AA19" s="1973">
        <v>2</v>
      </c>
      <c r="AB19" s="1974">
        <f t="shared" si="3"/>
        <v>100</v>
      </c>
      <c r="AC19" s="1972">
        <v>46</v>
      </c>
      <c r="AD19" s="1973">
        <v>36</v>
      </c>
      <c r="AE19" s="1973">
        <v>12</v>
      </c>
      <c r="AF19" s="1974">
        <f>AE19/AD19*100</f>
        <v>33.333333333333329</v>
      </c>
      <c r="AG19" s="1972">
        <v>8</v>
      </c>
      <c r="AH19" s="1973">
        <v>8</v>
      </c>
      <c r="AI19" s="1973">
        <v>6</v>
      </c>
      <c r="AJ19" s="1990">
        <f>AI19/AH19*100</f>
        <v>75</v>
      </c>
      <c r="AK19" s="1979">
        <f>H19+L19+P19+U19+Y19+AC19+AG19</f>
        <v>104</v>
      </c>
      <c r="AL19" s="1980">
        <f>I19+M19+Q19+V19+Z19+AD19+AH19</f>
        <v>85</v>
      </c>
      <c r="AM19" s="1980">
        <f>J19+N19+R19+W19+AA19+AE19+AI19</f>
        <v>31</v>
      </c>
      <c r="AN19" s="1981">
        <f t="shared" si="0"/>
        <v>36.470588235294116</v>
      </c>
    </row>
    <row r="20" spans="1:40" ht="15.75" customHeight="1">
      <c r="A20" s="338"/>
      <c r="B20" s="1627" t="s">
        <v>823</v>
      </c>
      <c r="C20" s="1996" t="s">
        <v>811</v>
      </c>
      <c r="D20" s="1956">
        <v>8</v>
      </c>
      <c r="E20" s="1957">
        <v>8</v>
      </c>
      <c r="F20" s="1957">
        <v>3</v>
      </c>
      <c r="G20" s="1958">
        <f>F20/E20*100</f>
        <v>37.5</v>
      </c>
      <c r="H20" s="1959">
        <v>30</v>
      </c>
      <c r="I20" s="1960">
        <v>26</v>
      </c>
      <c r="J20" s="1960">
        <v>4</v>
      </c>
      <c r="K20" s="1961">
        <f>J20/I20*100</f>
        <v>15.384615384615385</v>
      </c>
      <c r="L20" s="1959">
        <v>5</v>
      </c>
      <c r="M20" s="1960">
        <v>3</v>
      </c>
      <c r="N20" s="1960">
        <v>1</v>
      </c>
      <c r="O20" s="1961">
        <f>N20/M20*100</f>
        <v>33.333333333333329</v>
      </c>
      <c r="P20" s="1959">
        <v>4</v>
      </c>
      <c r="Q20" s="1960">
        <v>3</v>
      </c>
      <c r="R20" s="1960">
        <v>1</v>
      </c>
      <c r="S20" s="1961">
        <f t="shared" si="1"/>
        <v>33.333333333333329</v>
      </c>
      <c r="T20" s="419"/>
      <c r="U20" s="1982">
        <v>68</v>
      </c>
      <c r="V20" s="1983">
        <v>54</v>
      </c>
      <c r="W20" s="1983">
        <v>19</v>
      </c>
      <c r="X20" s="1991">
        <f t="shared" si="2"/>
        <v>35.185185185185183</v>
      </c>
      <c r="Y20" s="1982">
        <v>9</v>
      </c>
      <c r="Z20" s="1983">
        <v>6</v>
      </c>
      <c r="AA20" s="1983">
        <v>4</v>
      </c>
      <c r="AB20" s="1991">
        <f t="shared" si="3"/>
        <v>66.666666666666657</v>
      </c>
      <c r="AC20" s="1984"/>
      <c r="AD20" s="1985"/>
      <c r="AE20" s="1985"/>
      <c r="AF20" s="1992" t="s">
        <v>813</v>
      </c>
      <c r="AG20" s="1984"/>
      <c r="AH20" s="1985"/>
      <c r="AI20" s="1985"/>
      <c r="AJ20" s="1992" t="s">
        <v>813</v>
      </c>
      <c r="AK20" s="1993">
        <f>D20+H20+L20+P20+U20+Y20</f>
        <v>124</v>
      </c>
      <c r="AL20" s="1994">
        <f>E20+I20+M20+Q20+V20+Z20</f>
        <v>100</v>
      </c>
      <c r="AM20" s="1994">
        <f>F20+J20+N20+R20+W20+AA20</f>
        <v>32</v>
      </c>
      <c r="AN20" s="1967">
        <f>IF(AL20=0,"",AM20/AL20*100)</f>
        <v>32</v>
      </c>
    </row>
    <row r="21" spans="1:40" ht="15.75" customHeight="1">
      <c r="A21" s="338"/>
      <c r="B21" s="1632"/>
      <c r="C21" s="1989" t="s">
        <v>812</v>
      </c>
      <c r="D21" s="1995"/>
      <c r="E21" s="1970"/>
      <c r="F21" s="1970"/>
      <c r="G21" s="1971"/>
      <c r="H21" s="1975">
        <v>3</v>
      </c>
      <c r="I21" s="1976">
        <v>3</v>
      </c>
      <c r="J21" s="1976">
        <v>0</v>
      </c>
      <c r="K21" s="1977">
        <f>J21/I21*100</f>
        <v>0</v>
      </c>
      <c r="L21" s="1975">
        <v>1</v>
      </c>
      <c r="M21" s="1976">
        <v>1</v>
      </c>
      <c r="N21" s="1976">
        <v>0</v>
      </c>
      <c r="O21" s="1977">
        <f>N21/M21*100</f>
        <v>0</v>
      </c>
      <c r="P21" s="1975">
        <v>2</v>
      </c>
      <c r="Q21" s="1976">
        <v>2</v>
      </c>
      <c r="R21" s="1976">
        <v>0</v>
      </c>
      <c r="S21" s="1977">
        <f t="shared" si="1"/>
        <v>0</v>
      </c>
      <c r="T21" s="419"/>
      <c r="U21" s="1972">
        <v>49</v>
      </c>
      <c r="V21" s="1973">
        <v>39</v>
      </c>
      <c r="W21" s="1973">
        <v>10</v>
      </c>
      <c r="X21" s="1974">
        <f t="shared" si="2"/>
        <v>25.641025641025639</v>
      </c>
      <c r="Y21" s="1972">
        <v>2</v>
      </c>
      <c r="Z21" s="1973">
        <v>2</v>
      </c>
      <c r="AA21" s="1973">
        <v>2</v>
      </c>
      <c r="AB21" s="1974">
        <f t="shared" si="3"/>
        <v>100</v>
      </c>
      <c r="AC21" s="1972">
        <v>47</v>
      </c>
      <c r="AD21" s="1973">
        <v>40</v>
      </c>
      <c r="AE21" s="1973">
        <v>19</v>
      </c>
      <c r="AF21" s="1974">
        <f>AE21/AD21*100</f>
        <v>47.5</v>
      </c>
      <c r="AG21" s="1972">
        <v>6</v>
      </c>
      <c r="AH21" s="1973">
        <v>6</v>
      </c>
      <c r="AI21" s="1973">
        <v>5</v>
      </c>
      <c r="AJ21" s="1990">
        <f>AI21/AH21*100</f>
        <v>83.333333333333343</v>
      </c>
      <c r="AK21" s="1979">
        <f>H21+L21+P21+U21+Y21+AC21+AG21</f>
        <v>110</v>
      </c>
      <c r="AL21" s="1980">
        <f>I21+M21+Q21+V21+Z21+AD21+AH21</f>
        <v>93</v>
      </c>
      <c r="AM21" s="1980">
        <f>J21+N21+R21+W21+AA21+AE21+AI21</f>
        <v>36</v>
      </c>
      <c r="AN21" s="1981">
        <f>IF(AL21=0,"",AM21/AL21*100)</f>
        <v>38.70967741935484</v>
      </c>
    </row>
    <row r="22" spans="1:40" ht="15.75" customHeight="1">
      <c r="A22" s="338"/>
      <c r="B22" s="1627" t="s">
        <v>824</v>
      </c>
      <c r="C22" s="1996" t="s">
        <v>811</v>
      </c>
      <c r="D22" s="1956">
        <v>9</v>
      </c>
      <c r="E22" s="1957">
        <v>7</v>
      </c>
      <c r="F22" s="1957">
        <v>1</v>
      </c>
      <c r="G22" s="1958">
        <v>14.3</v>
      </c>
      <c r="H22" s="1959">
        <v>36</v>
      </c>
      <c r="I22" s="1960">
        <v>29</v>
      </c>
      <c r="J22" s="1960">
        <v>5</v>
      </c>
      <c r="K22" s="1961">
        <f>J22/I22*100</f>
        <v>17.241379310344829</v>
      </c>
      <c r="L22" s="1959">
        <v>7</v>
      </c>
      <c r="M22" s="1960">
        <v>6</v>
      </c>
      <c r="N22" s="1960">
        <v>2</v>
      </c>
      <c r="O22" s="1961">
        <f>N22/M22*100</f>
        <v>33.333333333333329</v>
      </c>
      <c r="P22" s="1959">
        <v>5</v>
      </c>
      <c r="Q22" s="1960">
        <v>5</v>
      </c>
      <c r="R22" s="1960">
        <v>0</v>
      </c>
      <c r="S22" s="1961">
        <f t="shared" si="1"/>
        <v>0</v>
      </c>
      <c r="T22" s="419"/>
      <c r="U22" s="1982">
        <v>49</v>
      </c>
      <c r="V22" s="1983">
        <v>45</v>
      </c>
      <c r="W22" s="1983">
        <v>12</v>
      </c>
      <c r="X22" s="1991">
        <f t="shared" si="2"/>
        <v>26.666666666666668</v>
      </c>
      <c r="Y22" s="1982">
        <v>6</v>
      </c>
      <c r="Z22" s="1983">
        <v>6</v>
      </c>
      <c r="AA22" s="1983">
        <v>1</v>
      </c>
      <c r="AB22" s="1991">
        <f t="shared" si="3"/>
        <v>16.666666666666664</v>
      </c>
      <c r="AC22" s="1984"/>
      <c r="AD22" s="1985"/>
      <c r="AE22" s="1985"/>
      <c r="AF22" s="1992" t="s">
        <v>813</v>
      </c>
      <c r="AG22" s="1984"/>
      <c r="AH22" s="1985"/>
      <c r="AI22" s="1985"/>
      <c r="AJ22" s="1992" t="s">
        <v>813</v>
      </c>
      <c r="AK22" s="1993">
        <f>D22+H22+L22+P22+U22+Y22</f>
        <v>112</v>
      </c>
      <c r="AL22" s="1994">
        <f>E22+I22+M22+Q22+V22+Z22</f>
        <v>98</v>
      </c>
      <c r="AM22" s="1994">
        <f>F22+J22+N22+R22+W22+AA22</f>
        <v>21</v>
      </c>
      <c r="AN22" s="1967">
        <f>IF(AL22=0,"",AM22/AL22*100)</f>
        <v>21.428571428571427</v>
      </c>
    </row>
    <row r="23" spans="1:40" ht="15.75" customHeight="1">
      <c r="A23" s="338"/>
      <c r="B23" s="1632"/>
      <c r="C23" s="1997" t="s">
        <v>812</v>
      </c>
      <c r="D23" s="1995"/>
      <c r="E23" s="1970"/>
      <c r="F23" s="1970"/>
      <c r="G23" s="1971"/>
      <c r="H23" s="1975">
        <v>1</v>
      </c>
      <c r="I23" s="1976">
        <v>0</v>
      </c>
      <c r="J23" s="1976">
        <v>0</v>
      </c>
      <c r="K23" s="1977">
        <v>0</v>
      </c>
      <c r="L23" s="1975"/>
      <c r="M23" s="1976"/>
      <c r="N23" s="1976"/>
      <c r="O23" s="1977"/>
      <c r="P23" s="1975">
        <v>3</v>
      </c>
      <c r="Q23" s="1976">
        <v>2</v>
      </c>
      <c r="R23" s="1976">
        <v>0</v>
      </c>
      <c r="S23" s="1977">
        <f t="shared" si="1"/>
        <v>0</v>
      </c>
      <c r="T23" s="419"/>
      <c r="U23" s="1972">
        <v>41</v>
      </c>
      <c r="V23" s="1973">
        <v>37</v>
      </c>
      <c r="W23" s="1973">
        <v>10</v>
      </c>
      <c r="X23" s="1974">
        <f t="shared" si="2"/>
        <v>27.027027027027028</v>
      </c>
      <c r="Y23" s="1972">
        <v>3</v>
      </c>
      <c r="Z23" s="1973">
        <v>3</v>
      </c>
      <c r="AA23" s="1973">
        <v>0</v>
      </c>
      <c r="AB23" s="1974">
        <f t="shared" si="3"/>
        <v>0</v>
      </c>
      <c r="AC23" s="1972">
        <v>64</v>
      </c>
      <c r="AD23" s="1973">
        <v>59</v>
      </c>
      <c r="AE23" s="1973">
        <v>24</v>
      </c>
      <c r="AF23" s="1974">
        <v>40.700000000000003</v>
      </c>
      <c r="AG23" s="1972">
        <v>14</v>
      </c>
      <c r="AH23" s="1973">
        <v>13</v>
      </c>
      <c r="AI23" s="1973">
        <v>9</v>
      </c>
      <c r="AJ23" s="1990">
        <f>AI23/AH23*100</f>
        <v>69.230769230769226</v>
      </c>
      <c r="AK23" s="1979">
        <f>H23+L23+P23+U23+Y23+AC23+AG23</f>
        <v>126</v>
      </c>
      <c r="AL23" s="1980">
        <f>I23+M23+Q23+V23+Z23+AD23+AH23</f>
        <v>114</v>
      </c>
      <c r="AM23" s="1980">
        <f>J23+N23+R23+W23+AA23+AE23+AI23</f>
        <v>43</v>
      </c>
      <c r="AN23" s="1981">
        <f>IF(AL23=0,"",AM23/AL23*100)</f>
        <v>37.719298245614034</v>
      </c>
    </row>
    <row r="24" spans="1:40" ht="30" customHeight="1">
      <c r="B24" s="1998"/>
      <c r="C24" s="1998"/>
      <c r="D24" s="1998"/>
      <c r="E24" s="1998"/>
      <c r="F24" s="1998"/>
      <c r="G24" s="1998"/>
      <c r="H24" s="1998"/>
      <c r="I24" s="1998"/>
      <c r="J24" s="1998"/>
      <c r="K24" s="1998"/>
      <c r="L24" s="1998"/>
      <c r="M24" s="1998"/>
      <c r="N24" s="1998"/>
      <c r="O24" s="1998"/>
      <c r="P24" s="1998"/>
      <c r="Q24" s="1998"/>
      <c r="R24" s="1998"/>
      <c r="S24" s="1998"/>
    </row>
    <row r="25" spans="1:40" ht="24" customHeight="1">
      <c r="B25" s="692" t="s">
        <v>825</v>
      </c>
      <c r="C25" s="692"/>
      <c r="D25" s="692"/>
      <c r="E25" s="692"/>
      <c r="F25" s="692"/>
      <c r="G25" s="692"/>
      <c r="H25" s="692"/>
      <c r="I25" s="692"/>
      <c r="J25" s="692"/>
      <c r="K25" s="692"/>
      <c r="L25" s="692"/>
      <c r="M25" s="692"/>
      <c r="N25" s="1999"/>
      <c r="O25" s="1999"/>
      <c r="P25" s="1999"/>
      <c r="Q25" s="346"/>
    </row>
    <row r="26" spans="1:40" ht="12.75" customHeight="1">
      <c r="B26" s="2000" t="s">
        <v>826</v>
      </c>
      <c r="C26" s="341" t="s">
        <v>827</v>
      </c>
      <c r="D26" s="342"/>
      <c r="E26" s="495"/>
      <c r="F26" s="341" t="s">
        <v>828</v>
      </c>
      <c r="G26" s="342"/>
      <c r="H26" s="495"/>
      <c r="I26" s="2001" t="s">
        <v>829</v>
      </c>
      <c r="J26" s="2002"/>
      <c r="K26" s="2002"/>
      <c r="L26" s="2002"/>
      <c r="M26" s="2002"/>
      <c r="N26" s="2002"/>
      <c r="O26" s="2002"/>
      <c r="P26" s="2002"/>
      <c r="Q26" s="2003"/>
    </row>
    <row r="27" spans="1:40" ht="12.75" customHeight="1">
      <c r="B27" s="2004"/>
      <c r="C27" s="2005"/>
      <c r="D27" s="2006"/>
      <c r="E27" s="2007"/>
      <c r="F27" s="2005"/>
      <c r="G27" s="2006"/>
      <c r="H27" s="2007"/>
      <c r="I27" s="2001" t="s">
        <v>830</v>
      </c>
      <c r="J27" s="2002"/>
      <c r="K27" s="2003"/>
      <c r="L27" s="2001" t="s">
        <v>831</v>
      </c>
      <c r="M27" s="2002"/>
      <c r="N27" s="2003"/>
      <c r="O27" s="2008" t="s">
        <v>832</v>
      </c>
      <c r="P27" s="2009"/>
      <c r="Q27" s="2010"/>
      <c r="S27" s="420"/>
      <c r="X27" s="420"/>
      <c r="AB27" s="420"/>
      <c r="AF27" s="420"/>
    </row>
    <row r="28" spans="1:40" ht="15" customHeight="1">
      <c r="B28" s="2011">
        <v>18</v>
      </c>
      <c r="C28" s="2012">
        <v>198</v>
      </c>
      <c r="D28" s="2013"/>
      <c r="E28" s="2014"/>
      <c r="F28" s="2012">
        <v>188</v>
      </c>
      <c r="G28" s="2013"/>
      <c r="H28" s="2014"/>
      <c r="I28" s="2015">
        <v>52</v>
      </c>
      <c r="J28" s="2016"/>
      <c r="K28" s="2017"/>
      <c r="L28" s="2012">
        <v>92</v>
      </c>
      <c r="M28" s="2013"/>
      <c r="N28" s="2014"/>
      <c r="O28" s="2015">
        <v>44</v>
      </c>
      <c r="P28" s="2016"/>
      <c r="Q28" s="2017"/>
      <c r="S28" s="420"/>
      <c r="X28" s="420"/>
      <c r="AB28" s="420"/>
      <c r="AF28" s="420"/>
    </row>
    <row r="29" spans="1:40" ht="15" customHeight="1">
      <c r="B29" s="2011">
        <v>19</v>
      </c>
      <c r="C29" s="2012">
        <v>227</v>
      </c>
      <c r="D29" s="2013"/>
      <c r="E29" s="2014"/>
      <c r="F29" s="2012">
        <v>223</v>
      </c>
      <c r="G29" s="2013"/>
      <c r="H29" s="2014"/>
      <c r="I29" s="2015">
        <v>53</v>
      </c>
      <c r="J29" s="2016"/>
      <c r="K29" s="2017"/>
      <c r="L29" s="2012">
        <v>103</v>
      </c>
      <c r="M29" s="2013"/>
      <c r="N29" s="2014"/>
      <c r="O29" s="2015">
        <v>67</v>
      </c>
      <c r="P29" s="2016"/>
      <c r="Q29" s="2017"/>
      <c r="S29" s="420"/>
      <c r="X29" s="420"/>
      <c r="AB29" s="420"/>
      <c r="AF29" s="420"/>
    </row>
    <row r="30" spans="1:40" ht="15" customHeight="1">
      <c r="B30" s="2011">
        <v>20</v>
      </c>
      <c r="C30" s="2012">
        <v>245</v>
      </c>
      <c r="D30" s="2013"/>
      <c r="E30" s="2014"/>
      <c r="F30" s="2012">
        <v>238</v>
      </c>
      <c r="G30" s="2013"/>
      <c r="H30" s="2014"/>
      <c r="I30" s="2015">
        <v>73</v>
      </c>
      <c r="J30" s="2016"/>
      <c r="K30" s="2017"/>
      <c r="L30" s="2012">
        <v>109</v>
      </c>
      <c r="M30" s="2013"/>
      <c r="N30" s="2014"/>
      <c r="O30" s="2015">
        <v>56</v>
      </c>
      <c r="P30" s="2016"/>
      <c r="Q30" s="2017"/>
      <c r="S30" s="420"/>
      <c r="X30" s="420"/>
      <c r="AB30" s="420"/>
      <c r="AF30" s="420"/>
    </row>
    <row r="31" spans="1:40" ht="15" customHeight="1">
      <c r="B31" s="711">
        <v>21</v>
      </c>
      <c r="C31" s="2012">
        <v>227</v>
      </c>
      <c r="D31" s="2013"/>
      <c r="E31" s="2014"/>
      <c r="F31" s="2012">
        <v>222</v>
      </c>
      <c r="G31" s="2013"/>
      <c r="H31" s="2014"/>
      <c r="I31" s="2015">
        <v>53</v>
      </c>
      <c r="J31" s="2016"/>
      <c r="K31" s="2017"/>
      <c r="L31" s="2012">
        <v>115</v>
      </c>
      <c r="M31" s="2013"/>
      <c r="N31" s="2014"/>
      <c r="O31" s="2015">
        <v>54</v>
      </c>
      <c r="P31" s="2016"/>
      <c r="Q31" s="2017"/>
      <c r="S31" s="420"/>
      <c r="X31" s="420"/>
      <c r="AB31" s="420"/>
      <c r="AF31" s="420"/>
    </row>
    <row r="32" spans="1:40" ht="15" customHeight="1">
      <c r="B32" s="711">
        <v>22</v>
      </c>
      <c r="C32" s="2012">
        <v>195</v>
      </c>
      <c r="D32" s="2013"/>
      <c r="E32" s="2014"/>
      <c r="F32" s="2012">
        <v>189</v>
      </c>
      <c r="G32" s="2013"/>
      <c r="H32" s="2014"/>
      <c r="I32" s="2015">
        <v>47</v>
      </c>
      <c r="J32" s="2016"/>
      <c r="K32" s="2017"/>
      <c r="L32" s="2012">
        <v>101</v>
      </c>
      <c r="M32" s="2013"/>
      <c r="N32" s="2014"/>
      <c r="O32" s="2015">
        <v>41</v>
      </c>
      <c r="P32" s="2016"/>
      <c r="Q32" s="2017"/>
      <c r="S32" s="420"/>
      <c r="X32" s="420"/>
      <c r="AB32" s="420"/>
      <c r="AF32" s="420"/>
    </row>
    <row r="33" spans="2:32" ht="15" customHeight="1">
      <c r="B33" s="711">
        <v>23</v>
      </c>
      <c r="C33" s="2012">
        <v>181</v>
      </c>
      <c r="D33" s="2013"/>
      <c r="E33" s="2014"/>
      <c r="F33" s="2012">
        <v>179</v>
      </c>
      <c r="G33" s="2013"/>
      <c r="H33" s="2014"/>
      <c r="I33" s="2015">
        <v>49</v>
      </c>
      <c r="J33" s="2016"/>
      <c r="K33" s="2017"/>
      <c r="L33" s="2012">
        <v>91</v>
      </c>
      <c r="M33" s="2013"/>
      <c r="N33" s="2014"/>
      <c r="O33" s="2015">
        <v>39</v>
      </c>
      <c r="P33" s="2016"/>
      <c r="Q33" s="2017"/>
      <c r="S33" s="420"/>
      <c r="X33" s="420"/>
      <c r="AB33" s="420"/>
      <c r="AF33" s="420"/>
    </row>
    <row r="34" spans="2:32" ht="15" customHeight="1">
      <c r="B34" s="711">
        <v>24</v>
      </c>
      <c r="C34" s="2012">
        <v>218</v>
      </c>
      <c r="D34" s="2013"/>
      <c r="E34" s="2014"/>
      <c r="F34" s="2012">
        <v>212</v>
      </c>
      <c r="G34" s="2013"/>
      <c r="H34" s="2014"/>
      <c r="I34" s="2015">
        <v>44</v>
      </c>
      <c r="J34" s="2016"/>
      <c r="K34" s="2017"/>
      <c r="L34" s="2012">
        <v>96</v>
      </c>
      <c r="M34" s="2013"/>
      <c r="N34" s="2014"/>
      <c r="O34" s="2015">
        <v>72</v>
      </c>
      <c r="P34" s="2016"/>
      <c r="Q34" s="2017"/>
      <c r="S34" s="420"/>
      <c r="X34" s="420"/>
      <c r="AB34" s="420"/>
      <c r="AF34" s="420"/>
    </row>
    <row r="35" spans="2:32" ht="15" customHeight="1">
      <c r="B35" s="739">
        <v>25</v>
      </c>
      <c r="C35" s="2012">
        <v>244</v>
      </c>
      <c r="D35" s="2013"/>
      <c r="E35" s="2014"/>
      <c r="F35" s="2012">
        <v>233</v>
      </c>
      <c r="G35" s="2013"/>
      <c r="H35" s="2014"/>
      <c r="I35" s="2015">
        <v>67</v>
      </c>
      <c r="J35" s="2016"/>
      <c r="K35" s="2017"/>
      <c r="L35" s="2012">
        <v>100</v>
      </c>
      <c r="M35" s="2013"/>
      <c r="N35" s="2014"/>
      <c r="O35" s="2015">
        <v>66</v>
      </c>
      <c r="P35" s="2016"/>
      <c r="Q35" s="2017"/>
      <c r="S35" s="420"/>
      <c r="X35" s="420"/>
      <c r="AB35" s="420"/>
      <c r="AF35" s="420"/>
    </row>
    <row r="36" spans="2:32" ht="15" customHeight="1">
      <c r="B36" s="711">
        <v>26</v>
      </c>
      <c r="C36" s="2012">
        <v>213</v>
      </c>
      <c r="D36" s="2013"/>
      <c r="E36" s="2014"/>
      <c r="F36" s="2012">
        <v>210</v>
      </c>
      <c r="G36" s="2013"/>
      <c r="H36" s="2014"/>
      <c r="I36" s="2015">
        <v>51</v>
      </c>
      <c r="J36" s="2016"/>
      <c r="K36" s="2017"/>
      <c r="L36" s="2012">
        <v>103</v>
      </c>
      <c r="M36" s="2013"/>
      <c r="N36" s="2014"/>
      <c r="O36" s="2015">
        <v>56</v>
      </c>
      <c r="P36" s="2016"/>
      <c r="Q36" s="2017"/>
      <c r="S36" s="420"/>
      <c r="X36" s="420"/>
      <c r="AB36" s="420"/>
      <c r="AF36" s="420"/>
    </row>
    <row r="37" spans="2:32" ht="15" customHeight="1">
      <c r="B37" s="750">
        <v>27</v>
      </c>
      <c r="C37" s="2018">
        <v>184</v>
      </c>
      <c r="D37" s="2019"/>
      <c r="E37" s="2020"/>
      <c r="F37" s="2018">
        <v>183</v>
      </c>
      <c r="G37" s="2019"/>
      <c r="H37" s="2020"/>
      <c r="I37" s="2021">
        <v>49</v>
      </c>
      <c r="J37" s="2022"/>
      <c r="K37" s="2023"/>
      <c r="L37" s="2018">
        <v>95</v>
      </c>
      <c r="M37" s="2019"/>
      <c r="N37" s="2020"/>
      <c r="O37" s="2021">
        <v>39</v>
      </c>
      <c r="P37" s="2022"/>
      <c r="Q37" s="2023"/>
      <c r="S37" s="420"/>
      <c r="X37" s="420"/>
      <c r="AB37" s="420"/>
      <c r="AF37" s="420"/>
    </row>
    <row r="38" spans="2:32" ht="19.5" customHeight="1"/>
    <row r="39" spans="2:32" ht="19.5" customHeight="1"/>
  </sheetData>
  <mergeCells count="79">
    <mergeCell ref="C37:E37"/>
    <mergeCell ref="F37:H37"/>
    <mergeCell ref="I37:K37"/>
    <mergeCell ref="L37:N37"/>
    <mergeCell ref="O37:Q37"/>
    <mergeCell ref="C35:E35"/>
    <mergeCell ref="F35:H35"/>
    <mergeCell ref="I35:K35"/>
    <mergeCell ref="L35:N35"/>
    <mergeCell ref="O35:Q35"/>
    <mergeCell ref="C36:E36"/>
    <mergeCell ref="F36:H36"/>
    <mergeCell ref="I36:K36"/>
    <mergeCell ref="L36:N36"/>
    <mergeCell ref="O36:Q36"/>
    <mergeCell ref="C33:E33"/>
    <mergeCell ref="F33:H33"/>
    <mergeCell ref="I33:K33"/>
    <mergeCell ref="L33:N33"/>
    <mergeCell ref="O33:Q33"/>
    <mergeCell ref="C34:E34"/>
    <mergeCell ref="F34:H34"/>
    <mergeCell ref="I34:K34"/>
    <mergeCell ref="L34:N34"/>
    <mergeCell ref="O34:Q34"/>
    <mergeCell ref="C31:E31"/>
    <mergeCell ref="F31:H31"/>
    <mergeCell ref="I31:K31"/>
    <mergeCell ref="L31:N31"/>
    <mergeCell ref="O31:Q31"/>
    <mergeCell ref="C32:E32"/>
    <mergeCell ref="F32:H32"/>
    <mergeCell ref="I32:K32"/>
    <mergeCell ref="L32:N32"/>
    <mergeCell ref="O32:Q32"/>
    <mergeCell ref="C29:E29"/>
    <mergeCell ref="F29:H29"/>
    <mergeCell ref="I29:K29"/>
    <mergeCell ref="L29:N29"/>
    <mergeCell ref="O29:Q29"/>
    <mergeCell ref="C30:E30"/>
    <mergeCell ref="F30:H30"/>
    <mergeCell ref="I30:K30"/>
    <mergeCell ref="L30:N30"/>
    <mergeCell ref="O30:Q30"/>
    <mergeCell ref="O27:Q27"/>
    <mergeCell ref="C28:E28"/>
    <mergeCell ref="F28:H28"/>
    <mergeCell ref="I28:K28"/>
    <mergeCell ref="L28:N28"/>
    <mergeCell ref="O28:Q28"/>
    <mergeCell ref="B20:B21"/>
    <mergeCell ref="B22:B23"/>
    <mergeCell ref="B24:S24"/>
    <mergeCell ref="B25:M25"/>
    <mergeCell ref="B26:B27"/>
    <mergeCell ref="C26:E27"/>
    <mergeCell ref="F26:H27"/>
    <mergeCell ref="I26:Q26"/>
    <mergeCell ref="I27:K27"/>
    <mergeCell ref="L27:N27"/>
    <mergeCell ref="B8:B9"/>
    <mergeCell ref="B10:B11"/>
    <mergeCell ref="B12:B13"/>
    <mergeCell ref="B14:B15"/>
    <mergeCell ref="B16:B17"/>
    <mergeCell ref="B18:B19"/>
    <mergeCell ref="Y2:AB2"/>
    <mergeCell ref="AC2:AF2"/>
    <mergeCell ref="AG2:AJ2"/>
    <mergeCell ref="AK2:AN2"/>
    <mergeCell ref="B4:B5"/>
    <mergeCell ref="B6:B7"/>
    <mergeCell ref="B1:Q1"/>
    <mergeCell ref="D2:G2"/>
    <mergeCell ref="H2:K2"/>
    <mergeCell ref="L2:O2"/>
    <mergeCell ref="P2:S2"/>
    <mergeCell ref="U2:X2"/>
  </mergeCells>
  <phoneticPr fontId="1"/>
  <pageMargins left="0.39370078740157483" right="0.39370078740157483" top="0.39370078740157483" bottom="0.39370078740157483" header="0.62992125984251968" footer="0.51181102362204722"/>
  <pageSetup paperSize="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sheetPr>
    <tabColor rgb="FF92D050"/>
  </sheetPr>
  <dimension ref="A1:AA55"/>
  <sheetViews>
    <sheetView topLeftCell="A43" workbookViewId="0">
      <selection activeCell="L9" sqref="L9"/>
    </sheetView>
  </sheetViews>
  <sheetFormatPr defaultRowHeight="13.5"/>
  <cols>
    <col min="1" max="1" width="3.625" style="204" customWidth="1"/>
    <col min="2" max="2" width="20.625" style="247" customWidth="1"/>
    <col min="3" max="3" width="6.625" style="2025" customWidth="1"/>
    <col min="4" max="4" width="6.625" style="665" customWidth="1"/>
    <col min="5" max="5" width="6.625" style="2025" customWidth="1"/>
    <col min="6" max="15" width="6.625" style="665" customWidth="1"/>
    <col min="16" max="16" width="6.625" style="619" customWidth="1"/>
    <col min="17" max="19" width="6.625" style="665" customWidth="1"/>
    <col min="20" max="20" width="6.625" style="2025" customWidth="1"/>
    <col min="21" max="26" width="6.625" style="665" customWidth="1"/>
    <col min="27" max="27" width="6.625" style="2025" customWidth="1"/>
    <col min="28" max="256" width="9" style="665"/>
    <col min="257" max="257" width="3.625" style="665" customWidth="1"/>
    <col min="258" max="258" width="20.625" style="665" customWidth="1"/>
    <col min="259" max="283" width="6.625" style="665" customWidth="1"/>
    <col min="284" max="512" width="9" style="665"/>
    <col min="513" max="513" width="3.625" style="665" customWidth="1"/>
    <col min="514" max="514" width="20.625" style="665" customWidth="1"/>
    <col min="515" max="539" width="6.625" style="665" customWidth="1"/>
    <col min="540" max="768" width="9" style="665"/>
    <col min="769" max="769" width="3.625" style="665" customWidth="1"/>
    <col min="770" max="770" width="20.625" style="665" customWidth="1"/>
    <col min="771" max="795" width="6.625" style="665" customWidth="1"/>
    <col min="796" max="1024" width="9" style="665"/>
    <col min="1025" max="1025" width="3.625" style="665" customWidth="1"/>
    <col min="1026" max="1026" width="20.625" style="665" customWidth="1"/>
    <col min="1027" max="1051" width="6.625" style="665" customWidth="1"/>
    <col min="1052" max="1280" width="9" style="665"/>
    <col min="1281" max="1281" width="3.625" style="665" customWidth="1"/>
    <col min="1282" max="1282" width="20.625" style="665" customWidth="1"/>
    <col min="1283" max="1307" width="6.625" style="665" customWidth="1"/>
    <col min="1308" max="1536" width="9" style="665"/>
    <col min="1537" max="1537" width="3.625" style="665" customWidth="1"/>
    <col min="1538" max="1538" width="20.625" style="665" customWidth="1"/>
    <col min="1539" max="1563" width="6.625" style="665" customWidth="1"/>
    <col min="1564" max="1792" width="9" style="665"/>
    <col min="1793" max="1793" width="3.625" style="665" customWidth="1"/>
    <col min="1794" max="1794" width="20.625" style="665" customWidth="1"/>
    <col min="1795" max="1819" width="6.625" style="665" customWidth="1"/>
    <col min="1820" max="2048" width="9" style="665"/>
    <col min="2049" max="2049" width="3.625" style="665" customWidth="1"/>
    <col min="2050" max="2050" width="20.625" style="665" customWidth="1"/>
    <col min="2051" max="2075" width="6.625" style="665" customWidth="1"/>
    <col min="2076" max="2304" width="9" style="665"/>
    <col min="2305" max="2305" width="3.625" style="665" customWidth="1"/>
    <col min="2306" max="2306" width="20.625" style="665" customWidth="1"/>
    <col min="2307" max="2331" width="6.625" style="665" customWidth="1"/>
    <col min="2332" max="2560" width="9" style="665"/>
    <col min="2561" max="2561" width="3.625" style="665" customWidth="1"/>
    <col min="2562" max="2562" width="20.625" style="665" customWidth="1"/>
    <col min="2563" max="2587" width="6.625" style="665" customWidth="1"/>
    <col min="2588" max="2816" width="9" style="665"/>
    <col min="2817" max="2817" width="3.625" style="665" customWidth="1"/>
    <col min="2818" max="2818" width="20.625" style="665" customWidth="1"/>
    <col min="2819" max="2843" width="6.625" style="665" customWidth="1"/>
    <col min="2844" max="3072" width="9" style="665"/>
    <col min="3073" max="3073" width="3.625" style="665" customWidth="1"/>
    <col min="3074" max="3074" width="20.625" style="665" customWidth="1"/>
    <col min="3075" max="3099" width="6.625" style="665" customWidth="1"/>
    <col min="3100" max="3328" width="9" style="665"/>
    <col min="3329" max="3329" width="3.625" style="665" customWidth="1"/>
    <col min="3330" max="3330" width="20.625" style="665" customWidth="1"/>
    <col min="3331" max="3355" width="6.625" style="665" customWidth="1"/>
    <col min="3356" max="3584" width="9" style="665"/>
    <col min="3585" max="3585" width="3.625" style="665" customWidth="1"/>
    <col min="3586" max="3586" width="20.625" style="665" customWidth="1"/>
    <col min="3587" max="3611" width="6.625" style="665" customWidth="1"/>
    <col min="3612" max="3840" width="9" style="665"/>
    <col min="3841" max="3841" width="3.625" style="665" customWidth="1"/>
    <col min="3842" max="3842" width="20.625" style="665" customWidth="1"/>
    <col min="3843" max="3867" width="6.625" style="665" customWidth="1"/>
    <col min="3868" max="4096" width="9" style="665"/>
    <col min="4097" max="4097" width="3.625" style="665" customWidth="1"/>
    <col min="4098" max="4098" width="20.625" style="665" customWidth="1"/>
    <col min="4099" max="4123" width="6.625" style="665" customWidth="1"/>
    <col min="4124" max="4352" width="9" style="665"/>
    <col min="4353" max="4353" width="3.625" style="665" customWidth="1"/>
    <col min="4354" max="4354" width="20.625" style="665" customWidth="1"/>
    <col min="4355" max="4379" width="6.625" style="665" customWidth="1"/>
    <col min="4380" max="4608" width="9" style="665"/>
    <col min="4609" max="4609" width="3.625" style="665" customWidth="1"/>
    <col min="4610" max="4610" width="20.625" style="665" customWidth="1"/>
    <col min="4611" max="4635" width="6.625" style="665" customWidth="1"/>
    <col min="4636" max="4864" width="9" style="665"/>
    <col min="4865" max="4865" width="3.625" style="665" customWidth="1"/>
    <col min="4866" max="4866" width="20.625" style="665" customWidth="1"/>
    <col min="4867" max="4891" width="6.625" style="665" customWidth="1"/>
    <col min="4892" max="5120" width="9" style="665"/>
    <col min="5121" max="5121" width="3.625" style="665" customWidth="1"/>
    <col min="5122" max="5122" width="20.625" style="665" customWidth="1"/>
    <col min="5123" max="5147" width="6.625" style="665" customWidth="1"/>
    <col min="5148" max="5376" width="9" style="665"/>
    <col min="5377" max="5377" width="3.625" style="665" customWidth="1"/>
    <col min="5378" max="5378" width="20.625" style="665" customWidth="1"/>
    <col min="5379" max="5403" width="6.625" style="665" customWidth="1"/>
    <col min="5404" max="5632" width="9" style="665"/>
    <col min="5633" max="5633" width="3.625" style="665" customWidth="1"/>
    <col min="5634" max="5634" width="20.625" style="665" customWidth="1"/>
    <col min="5635" max="5659" width="6.625" style="665" customWidth="1"/>
    <col min="5660" max="5888" width="9" style="665"/>
    <col min="5889" max="5889" width="3.625" style="665" customWidth="1"/>
    <col min="5890" max="5890" width="20.625" style="665" customWidth="1"/>
    <col min="5891" max="5915" width="6.625" style="665" customWidth="1"/>
    <col min="5916" max="6144" width="9" style="665"/>
    <col min="6145" max="6145" width="3.625" style="665" customWidth="1"/>
    <col min="6146" max="6146" width="20.625" style="665" customWidth="1"/>
    <col min="6147" max="6171" width="6.625" style="665" customWidth="1"/>
    <col min="6172" max="6400" width="9" style="665"/>
    <col min="6401" max="6401" width="3.625" style="665" customWidth="1"/>
    <col min="6402" max="6402" width="20.625" style="665" customWidth="1"/>
    <col min="6403" max="6427" width="6.625" style="665" customWidth="1"/>
    <col min="6428" max="6656" width="9" style="665"/>
    <col min="6657" max="6657" width="3.625" style="665" customWidth="1"/>
    <col min="6658" max="6658" width="20.625" style="665" customWidth="1"/>
    <col min="6659" max="6683" width="6.625" style="665" customWidth="1"/>
    <col min="6684" max="6912" width="9" style="665"/>
    <col min="6913" max="6913" width="3.625" style="665" customWidth="1"/>
    <col min="6914" max="6914" width="20.625" style="665" customWidth="1"/>
    <col min="6915" max="6939" width="6.625" style="665" customWidth="1"/>
    <col min="6940" max="7168" width="9" style="665"/>
    <col min="7169" max="7169" width="3.625" style="665" customWidth="1"/>
    <col min="7170" max="7170" width="20.625" style="665" customWidth="1"/>
    <col min="7171" max="7195" width="6.625" style="665" customWidth="1"/>
    <col min="7196" max="7424" width="9" style="665"/>
    <col min="7425" max="7425" width="3.625" style="665" customWidth="1"/>
    <col min="7426" max="7426" width="20.625" style="665" customWidth="1"/>
    <col min="7427" max="7451" width="6.625" style="665" customWidth="1"/>
    <col min="7452" max="7680" width="9" style="665"/>
    <col min="7681" max="7681" width="3.625" style="665" customWidth="1"/>
    <col min="7682" max="7682" width="20.625" style="665" customWidth="1"/>
    <col min="7683" max="7707" width="6.625" style="665" customWidth="1"/>
    <col min="7708" max="7936" width="9" style="665"/>
    <col min="7937" max="7937" width="3.625" style="665" customWidth="1"/>
    <col min="7938" max="7938" width="20.625" style="665" customWidth="1"/>
    <col min="7939" max="7963" width="6.625" style="665" customWidth="1"/>
    <col min="7964" max="8192" width="9" style="665"/>
    <col min="8193" max="8193" width="3.625" style="665" customWidth="1"/>
    <col min="8194" max="8194" width="20.625" style="665" customWidth="1"/>
    <col min="8195" max="8219" width="6.625" style="665" customWidth="1"/>
    <col min="8220" max="8448" width="9" style="665"/>
    <col min="8449" max="8449" width="3.625" style="665" customWidth="1"/>
    <col min="8450" max="8450" width="20.625" style="665" customWidth="1"/>
    <col min="8451" max="8475" width="6.625" style="665" customWidth="1"/>
    <col min="8476" max="8704" width="9" style="665"/>
    <col min="8705" max="8705" width="3.625" style="665" customWidth="1"/>
    <col min="8706" max="8706" width="20.625" style="665" customWidth="1"/>
    <col min="8707" max="8731" width="6.625" style="665" customWidth="1"/>
    <col min="8732" max="8960" width="9" style="665"/>
    <col min="8961" max="8961" width="3.625" style="665" customWidth="1"/>
    <col min="8962" max="8962" width="20.625" style="665" customWidth="1"/>
    <col min="8963" max="8987" width="6.625" style="665" customWidth="1"/>
    <col min="8988" max="9216" width="9" style="665"/>
    <col min="9217" max="9217" width="3.625" style="665" customWidth="1"/>
    <col min="9218" max="9218" width="20.625" style="665" customWidth="1"/>
    <col min="9219" max="9243" width="6.625" style="665" customWidth="1"/>
    <col min="9244" max="9472" width="9" style="665"/>
    <col min="9473" max="9473" width="3.625" style="665" customWidth="1"/>
    <col min="9474" max="9474" width="20.625" style="665" customWidth="1"/>
    <col min="9475" max="9499" width="6.625" style="665" customWidth="1"/>
    <col min="9500" max="9728" width="9" style="665"/>
    <col min="9729" max="9729" width="3.625" style="665" customWidth="1"/>
    <col min="9730" max="9730" width="20.625" style="665" customWidth="1"/>
    <col min="9731" max="9755" width="6.625" style="665" customWidth="1"/>
    <col min="9756" max="9984" width="9" style="665"/>
    <col min="9985" max="9985" width="3.625" style="665" customWidth="1"/>
    <col min="9986" max="9986" width="20.625" style="665" customWidth="1"/>
    <col min="9987" max="10011" width="6.625" style="665" customWidth="1"/>
    <col min="10012" max="10240" width="9" style="665"/>
    <col min="10241" max="10241" width="3.625" style="665" customWidth="1"/>
    <col min="10242" max="10242" width="20.625" style="665" customWidth="1"/>
    <col min="10243" max="10267" width="6.625" style="665" customWidth="1"/>
    <col min="10268" max="10496" width="9" style="665"/>
    <col min="10497" max="10497" width="3.625" style="665" customWidth="1"/>
    <col min="10498" max="10498" width="20.625" style="665" customWidth="1"/>
    <col min="10499" max="10523" width="6.625" style="665" customWidth="1"/>
    <col min="10524" max="10752" width="9" style="665"/>
    <col min="10753" max="10753" width="3.625" style="665" customWidth="1"/>
    <col min="10754" max="10754" width="20.625" style="665" customWidth="1"/>
    <col min="10755" max="10779" width="6.625" style="665" customWidth="1"/>
    <col min="10780" max="11008" width="9" style="665"/>
    <col min="11009" max="11009" width="3.625" style="665" customWidth="1"/>
    <col min="11010" max="11010" width="20.625" style="665" customWidth="1"/>
    <col min="11011" max="11035" width="6.625" style="665" customWidth="1"/>
    <col min="11036" max="11264" width="9" style="665"/>
    <col min="11265" max="11265" width="3.625" style="665" customWidth="1"/>
    <col min="11266" max="11266" width="20.625" style="665" customWidth="1"/>
    <col min="11267" max="11291" width="6.625" style="665" customWidth="1"/>
    <col min="11292" max="11520" width="9" style="665"/>
    <col min="11521" max="11521" width="3.625" style="665" customWidth="1"/>
    <col min="11522" max="11522" width="20.625" style="665" customWidth="1"/>
    <col min="11523" max="11547" width="6.625" style="665" customWidth="1"/>
    <col min="11548" max="11776" width="9" style="665"/>
    <col min="11777" max="11777" width="3.625" style="665" customWidth="1"/>
    <col min="11778" max="11778" width="20.625" style="665" customWidth="1"/>
    <col min="11779" max="11803" width="6.625" style="665" customWidth="1"/>
    <col min="11804" max="12032" width="9" style="665"/>
    <col min="12033" max="12033" width="3.625" style="665" customWidth="1"/>
    <col min="12034" max="12034" width="20.625" style="665" customWidth="1"/>
    <col min="12035" max="12059" width="6.625" style="665" customWidth="1"/>
    <col min="12060" max="12288" width="9" style="665"/>
    <col min="12289" max="12289" width="3.625" style="665" customWidth="1"/>
    <col min="12290" max="12290" width="20.625" style="665" customWidth="1"/>
    <col min="12291" max="12315" width="6.625" style="665" customWidth="1"/>
    <col min="12316" max="12544" width="9" style="665"/>
    <col min="12545" max="12545" width="3.625" style="665" customWidth="1"/>
    <col min="12546" max="12546" width="20.625" style="665" customWidth="1"/>
    <col min="12547" max="12571" width="6.625" style="665" customWidth="1"/>
    <col min="12572" max="12800" width="9" style="665"/>
    <col min="12801" max="12801" width="3.625" style="665" customWidth="1"/>
    <col min="12802" max="12802" width="20.625" style="665" customWidth="1"/>
    <col min="12803" max="12827" width="6.625" style="665" customWidth="1"/>
    <col min="12828" max="13056" width="9" style="665"/>
    <col min="13057" max="13057" width="3.625" style="665" customWidth="1"/>
    <col min="13058" max="13058" width="20.625" style="665" customWidth="1"/>
    <col min="13059" max="13083" width="6.625" style="665" customWidth="1"/>
    <col min="13084" max="13312" width="9" style="665"/>
    <col min="13313" max="13313" width="3.625" style="665" customWidth="1"/>
    <col min="13314" max="13314" width="20.625" style="665" customWidth="1"/>
    <col min="13315" max="13339" width="6.625" style="665" customWidth="1"/>
    <col min="13340" max="13568" width="9" style="665"/>
    <col min="13569" max="13569" width="3.625" style="665" customWidth="1"/>
    <col min="13570" max="13570" width="20.625" style="665" customWidth="1"/>
    <col min="13571" max="13595" width="6.625" style="665" customWidth="1"/>
    <col min="13596" max="13824" width="9" style="665"/>
    <col min="13825" max="13825" width="3.625" style="665" customWidth="1"/>
    <col min="13826" max="13826" width="20.625" style="665" customWidth="1"/>
    <col min="13827" max="13851" width="6.625" style="665" customWidth="1"/>
    <col min="13852" max="14080" width="9" style="665"/>
    <col min="14081" max="14081" width="3.625" style="665" customWidth="1"/>
    <col min="14082" max="14082" width="20.625" style="665" customWidth="1"/>
    <col min="14083" max="14107" width="6.625" style="665" customWidth="1"/>
    <col min="14108" max="14336" width="9" style="665"/>
    <col min="14337" max="14337" width="3.625" style="665" customWidth="1"/>
    <col min="14338" max="14338" width="20.625" style="665" customWidth="1"/>
    <col min="14339" max="14363" width="6.625" style="665" customWidth="1"/>
    <col min="14364" max="14592" width="9" style="665"/>
    <col min="14593" max="14593" width="3.625" style="665" customWidth="1"/>
    <col min="14594" max="14594" width="20.625" style="665" customWidth="1"/>
    <col min="14595" max="14619" width="6.625" style="665" customWidth="1"/>
    <col min="14620" max="14848" width="9" style="665"/>
    <col min="14849" max="14849" width="3.625" style="665" customWidth="1"/>
    <col min="14850" max="14850" width="20.625" style="665" customWidth="1"/>
    <col min="14851" max="14875" width="6.625" style="665" customWidth="1"/>
    <col min="14876" max="15104" width="9" style="665"/>
    <col min="15105" max="15105" width="3.625" style="665" customWidth="1"/>
    <col min="15106" max="15106" width="20.625" style="665" customWidth="1"/>
    <col min="15107" max="15131" width="6.625" style="665" customWidth="1"/>
    <col min="15132" max="15360" width="9" style="665"/>
    <col min="15361" max="15361" width="3.625" style="665" customWidth="1"/>
    <col min="15362" max="15362" width="20.625" style="665" customWidth="1"/>
    <col min="15363" max="15387" width="6.625" style="665" customWidth="1"/>
    <col min="15388" max="15616" width="9" style="665"/>
    <col min="15617" max="15617" width="3.625" style="665" customWidth="1"/>
    <col min="15618" max="15618" width="20.625" style="665" customWidth="1"/>
    <col min="15619" max="15643" width="6.625" style="665" customWidth="1"/>
    <col min="15644" max="15872" width="9" style="665"/>
    <col min="15873" max="15873" width="3.625" style="665" customWidth="1"/>
    <col min="15874" max="15874" width="20.625" style="665" customWidth="1"/>
    <col min="15875" max="15899" width="6.625" style="665" customWidth="1"/>
    <col min="15900" max="16128" width="9" style="665"/>
    <col min="16129" max="16129" width="3.625" style="665" customWidth="1"/>
    <col min="16130" max="16130" width="20.625" style="665" customWidth="1"/>
    <col min="16131" max="16155" width="6.625" style="665" customWidth="1"/>
    <col min="16156" max="16384" width="9" style="665"/>
  </cols>
  <sheetData>
    <row r="1" spans="1:27" ht="24" customHeight="1">
      <c r="A1" s="175" t="s">
        <v>833</v>
      </c>
      <c r="B1" s="176"/>
      <c r="C1" s="2024"/>
      <c r="D1" s="619" t="s">
        <v>834</v>
      </c>
      <c r="E1" s="2024"/>
      <c r="F1" s="619"/>
      <c r="G1" s="619"/>
      <c r="H1" s="619"/>
    </row>
    <row r="2" spans="1:27" ht="15" customHeight="1">
      <c r="A2" s="2026"/>
      <c r="B2" s="2027"/>
      <c r="C2" s="2028" t="s">
        <v>835</v>
      </c>
      <c r="D2" s="2000" t="s">
        <v>836</v>
      </c>
      <c r="E2" s="359" t="s">
        <v>837</v>
      </c>
      <c r="F2" s="362"/>
      <c r="G2" s="362"/>
      <c r="H2" s="362"/>
      <c r="I2" s="362"/>
      <c r="J2" s="362"/>
      <c r="K2" s="362"/>
      <c r="L2" s="362"/>
      <c r="M2" s="362"/>
      <c r="N2" s="362"/>
      <c r="O2" s="362"/>
      <c r="P2" s="358"/>
      <c r="Q2" s="1751"/>
      <c r="R2" s="2029"/>
      <c r="S2" s="2030"/>
      <c r="T2" s="341" t="s">
        <v>838</v>
      </c>
      <c r="U2" s="342"/>
      <c r="V2" s="342"/>
      <c r="W2" s="342"/>
      <c r="X2" s="342"/>
      <c r="Y2" s="342"/>
      <c r="Z2" s="342"/>
      <c r="AA2" s="2031" t="s">
        <v>839</v>
      </c>
    </row>
    <row r="3" spans="1:27" ht="12" customHeight="1">
      <c r="A3" s="2032"/>
      <c r="B3" s="2033"/>
      <c r="C3" s="2034"/>
      <c r="D3" s="2035"/>
      <c r="E3" s="2036" t="s">
        <v>840</v>
      </c>
      <c r="F3" s="2037" t="s">
        <v>841</v>
      </c>
      <c r="G3" s="2038" t="s">
        <v>842</v>
      </c>
      <c r="H3" s="2039"/>
      <c r="I3" s="2040"/>
      <c r="J3" s="2040"/>
      <c r="K3" s="2040"/>
      <c r="L3" s="2040"/>
      <c r="M3" s="516" t="s">
        <v>843</v>
      </c>
      <c r="N3" s="516" t="s">
        <v>844</v>
      </c>
      <c r="O3" s="516" t="s">
        <v>845</v>
      </c>
      <c r="P3" s="2041"/>
      <c r="Q3" s="2038" t="s">
        <v>846</v>
      </c>
      <c r="R3" s="2042"/>
      <c r="S3" s="375" t="s">
        <v>847</v>
      </c>
      <c r="T3" s="2036" t="s">
        <v>840</v>
      </c>
      <c r="U3" s="2043" t="s">
        <v>848</v>
      </c>
      <c r="V3" s="516" t="s">
        <v>849</v>
      </c>
      <c r="W3" s="516" t="s">
        <v>850</v>
      </c>
      <c r="X3" s="2038" t="s">
        <v>851</v>
      </c>
      <c r="Y3" s="2042"/>
      <c r="Z3" s="2038" t="s">
        <v>852</v>
      </c>
      <c r="AA3" s="2044"/>
    </row>
    <row r="4" spans="1:27" ht="12" customHeight="1">
      <c r="A4" s="2032"/>
      <c r="B4" s="2033"/>
      <c r="C4" s="2034"/>
      <c r="D4" s="2035"/>
      <c r="E4" s="2045"/>
      <c r="F4" s="2046"/>
      <c r="G4" s="2047"/>
      <c r="H4" s="1427" t="s">
        <v>853</v>
      </c>
      <c r="I4" s="1427" t="s">
        <v>854</v>
      </c>
      <c r="J4" s="2040"/>
      <c r="K4" s="2040"/>
      <c r="L4" s="352"/>
      <c r="M4" s="513"/>
      <c r="N4" s="513"/>
      <c r="O4" s="513"/>
      <c r="P4" s="2041"/>
      <c r="Q4" s="2047"/>
      <c r="R4" s="1427" t="s">
        <v>855</v>
      </c>
      <c r="S4" s="385"/>
      <c r="T4" s="2045"/>
      <c r="U4" s="2048"/>
      <c r="V4" s="513"/>
      <c r="W4" s="513"/>
      <c r="X4" s="2047"/>
      <c r="Y4" s="2049" t="s">
        <v>856</v>
      </c>
      <c r="Z4" s="2047"/>
      <c r="AA4" s="2044"/>
    </row>
    <row r="5" spans="1:27" ht="45" customHeight="1">
      <c r="A5" s="2050"/>
      <c r="B5" s="2051"/>
      <c r="C5" s="2052"/>
      <c r="D5" s="2004"/>
      <c r="E5" s="2053"/>
      <c r="F5" s="2054"/>
      <c r="G5" s="2055"/>
      <c r="H5" s="2056"/>
      <c r="I5" s="2056"/>
      <c r="J5" s="2057" t="s">
        <v>857</v>
      </c>
      <c r="K5" s="2057" t="s">
        <v>858</v>
      </c>
      <c r="L5" s="58" t="s">
        <v>859</v>
      </c>
      <c r="M5" s="523"/>
      <c r="N5" s="523"/>
      <c r="O5" s="523"/>
      <c r="P5" s="2041"/>
      <c r="Q5" s="2055"/>
      <c r="R5" s="2056"/>
      <c r="S5" s="400"/>
      <c r="T5" s="2053"/>
      <c r="U5" s="522"/>
      <c r="V5" s="523"/>
      <c r="W5" s="523"/>
      <c r="X5" s="2055"/>
      <c r="Y5" s="2058"/>
      <c r="Z5" s="2055"/>
      <c r="AA5" s="2059"/>
    </row>
    <row r="6" spans="1:27" ht="13.5" customHeight="1">
      <c r="A6" s="198"/>
      <c r="B6" s="199" t="s">
        <v>118</v>
      </c>
      <c r="C6" s="2060">
        <f>SUM(D6,E6,T6)</f>
        <v>2636</v>
      </c>
      <c r="D6" s="2061">
        <f>SUM(D15,D23)</f>
        <v>2</v>
      </c>
      <c r="E6" s="2062">
        <f>F6+G6+M6+N6+O6+Q6+S6</f>
        <v>1621</v>
      </c>
      <c r="F6" s="2063">
        <f t="shared" ref="F6:O6" si="0">SUM(F15,F23)</f>
        <v>164</v>
      </c>
      <c r="G6" s="2064">
        <f t="shared" si="0"/>
        <v>380</v>
      </c>
      <c r="H6" s="2065">
        <f t="shared" si="0"/>
        <v>15</v>
      </c>
      <c r="I6" s="2065">
        <f t="shared" si="0"/>
        <v>9</v>
      </c>
      <c r="J6" s="2065">
        <f t="shared" si="0"/>
        <v>0</v>
      </c>
      <c r="K6" s="2065">
        <f t="shared" si="0"/>
        <v>0</v>
      </c>
      <c r="L6" s="2065">
        <f t="shared" si="0"/>
        <v>0</v>
      </c>
      <c r="M6" s="2064">
        <f t="shared" si="0"/>
        <v>71</v>
      </c>
      <c r="N6" s="2064">
        <f t="shared" si="0"/>
        <v>505</v>
      </c>
      <c r="O6" s="2064">
        <f t="shared" si="0"/>
        <v>5</v>
      </c>
      <c r="P6" s="630"/>
      <c r="Q6" s="2064">
        <f>SUM(Q15,Q23)</f>
        <v>448</v>
      </c>
      <c r="R6" s="2065">
        <f>SUM(R15,R23)</f>
        <v>43</v>
      </c>
      <c r="S6" s="2066">
        <f>SUM(S15,S23)</f>
        <v>48</v>
      </c>
      <c r="T6" s="2062">
        <f>U6+V6+W6+X6+Z6</f>
        <v>1013</v>
      </c>
      <c r="U6" s="2063">
        <f t="shared" ref="U6:AA6" si="1">SUM(U15,U23)</f>
        <v>654</v>
      </c>
      <c r="V6" s="2064">
        <f t="shared" si="1"/>
        <v>12</v>
      </c>
      <c r="W6" s="2064">
        <f t="shared" si="1"/>
        <v>6</v>
      </c>
      <c r="X6" s="2064">
        <f t="shared" si="1"/>
        <v>0</v>
      </c>
      <c r="Y6" s="2065">
        <f t="shared" si="1"/>
        <v>0</v>
      </c>
      <c r="Z6" s="2067">
        <f t="shared" si="1"/>
        <v>341</v>
      </c>
      <c r="AA6" s="2062">
        <f t="shared" si="1"/>
        <v>1285</v>
      </c>
    </row>
    <row r="7" spans="1:27" ht="13.5" customHeight="1">
      <c r="A7" s="205" t="s">
        <v>54</v>
      </c>
      <c r="B7" s="2068" t="s">
        <v>119</v>
      </c>
      <c r="C7" s="2069">
        <f>SUM(D7,E7,T7)</f>
        <v>848</v>
      </c>
      <c r="D7" s="2070">
        <v>2</v>
      </c>
      <c r="E7" s="2071">
        <f>SUM(F7:G7,M7:Q7)+S7</f>
        <v>611</v>
      </c>
      <c r="F7" s="2072">
        <v>65</v>
      </c>
      <c r="G7" s="2073">
        <v>106</v>
      </c>
      <c r="H7" s="2074">
        <v>14</v>
      </c>
      <c r="I7" s="2074">
        <v>7</v>
      </c>
      <c r="J7" s="2074"/>
      <c r="K7" s="2074"/>
      <c r="L7" s="2074"/>
      <c r="M7" s="2073">
        <v>48</v>
      </c>
      <c r="N7" s="2073">
        <v>169</v>
      </c>
      <c r="O7" s="2073"/>
      <c r="P7" s="630"/>
      <c r="Q7" s="2073">
        <v>202</v>
      </c>
      <c r="R7" s="2075">
        <v>30</v>
      </c>
      <c r="S7" s="2076">
        <v>21</v>
      </c>
      <c r="T7" s="2071">
        <f t="shared" ref="T7:T23" si="2">SUM(U7,V7:Z7)</f>
        <v>235</v>
      </c>
      <c r="U7" s="2072">
        <v>156</v>
      </c>
      <c r="V7" s="2073">
        <v>3</v>
      </c>
      <c r="W7" s="2073">
        <v>6</v>
      </c>
      <c r="X7" s="2073"/>
      <c r="Y7" s="2075"/>
      <c r="Z7" s="2077">
        <v>70</v>
      </c>
      <c r="AA7" s="2078">
        <v>465</v>
      </c>
    </row>
    <row r="8" spans="1:27" ht="13.5" customHeight="1">
      <c r="A8" s="215"/>
      <c r="B8" s="2079" t="s">
        <v>120</v>
      </c>
      <c r="C8" s="2080">
        <f t="shared" ref="C8:C23" si="3">SUM(D8,E8,T8)</f>
        <v>71</v>
      </c>
      <c r="D8" s="2081"/>
      <c r="E8" s="2082">
        <f t="shared" ref="E8:E23" si="4">SUM(F8:G8,M8:Q8)+S8</f>
        <v>37</v>
      </c>
      <c r="F8" s="2083">
        <v>3</v>
      </c>
      <c r="G8" s="2084">
        <v>14</v>
      </c>
      <c r="H8" s="2085"/>
      <c r="I8" s="2085"/>
      <c r="J8" s="2085"/>
      <c r="K8" s="2085"/>
      <c r="L8" s="2085"/>
      <c r="M8" s="2084">
        <v>1</v>
      </c>
      <c r="N8" s="2084">
        <v>12</v>
      </c>
      <c r="O8" s="2084"/>
      <c r="P8" s="630"/>
      <c r="Q8" s="2084">
        <v>7</v>
      </c>
      <c r="R8" s="2086"/>
      <c r="S8" s="2087"/>
      <c r="T8" s="2082">
        <f t="shared" si="2"/>
        <v>34</v>
      </c>
      <c r="U8" s="2083">
        <v>26</v>
      </c>
      <c r="V8" s="2084"/>
      <c r="W8" s="2084"/>
      <c r="X8" s="2084"/>
      <c r="Y8" s="2086"/>
      <c r="Z8" s="2088">
        <v>8</v>
      </c>
      <c r="AA8" s="2089">
        <v>42</v>
      </c>
    </row>
    <row r="9" spans="1:27" ht="13.5" customHeight="1">
      <c r="A9" s="215"/>
      <c r="B9" s="2079" t="s">
        <v>121</v>
      </c>
      <c r="C9" s="2080">
        <f t="shared" si="3"/>
        <v>81</v>
      </c>
      <c r="D9" s="2081"/>
      <c r="E9" s="2082">
        <f t="shared" si="4"/>
        <v>47</v>
      </c>
      <c r="F9" s="2083">
        <v>0</v>
      </c>
      <c r="G9" s="2084">
        <v>12</v>
      </c>
      <c r="H9" s="2085"/>
      <c r="I9" s="2085"/>
      <c r="J9" s="2085"/>
      <c r="K9" s="2085"/>
      <c r="L9" s="2085"/>
      <c r="M9" s="2084"/>
      <c r="N9" s="2084">
        <v>16</v>
      </c>
      <c r="O9" s="2084"/>
      <c r="P9" s="630"/>
      <c r="Q9" s="2084">
        <v>13</v>
      </c>
      <c r="R9" s="2086"/>
      <c r="S9" s="2087">
        <v>6</v>
      </c>
      <c r="T9" s="2082">
        <f t="shared" si="2"/>
        <v>34</v>
      </c>
      <c r="U9" s="2083">
        <v>24</v>
      </c>
      <c r="V9" s="2084"/>
      <c r="W9" s="2084"/>
      <c r="X9" s="2084"/>
      <c r="Y9" s="2086"/>
      <c r="Z9" s="2088">
        <v>10</v>
      </c>
      <c r="AA9" s="2089">
        <v>44</v>
      </c>
    </row>
    <row r="10" spans="1:27" ht="13.5" customHeight="1">
      <c r="A10" s="215"/>
      <c r="B10" s="2079" t="s">
        <v>229</v>
      </c>
      <c r="C10" s="2080">
        <f t="shared" si="3"/>
        <v>120</v>
      </c>
      <c r="D10" s="2081"/>
      <c r="E10" s="2082">
        <f t="shared" si="4"/>
        <v>72</v>
      </c>
      <c r="F10" s="2083">
        <v>10</v>
      </c>
      <c r="G10" s="2084">
        <v>26</v>
      </c>
      <c r="H10" s="2085"/>
      <c r="I10" s="2085"/>
      <c r="J10" s="2085"/>
      <c r="K10" s="2085"/>
      <c r="L10" s="2085"/>
      <c r="M10" s="2084">
        <v>2</v>
      </c>
      <c r="N10" s="2084">
        <v>23</v>
      </c>
      <c r="O10" s="2084"/>
      <c r="P10" s="630"/>
      <c r="Q10" s="2084">
        <v>11</v>
      </c>
      <c r="R10" s="2086"/>
      <c r="S10" s="2087"/>
      <c r="T10" s="2082">
        <f t="shared" si="2"/>
        <v>48</v>
      </c>
      <c r="U10" s="2083">
        <v>26</v>
      </c>
      <c r="V10" s="2084"/>
      <c r="W10" s="2084"/>
      <c r="X10" s="2084"/>
      <c r="Y10" s="2086"/>
      <c r="Z10" s="2088">
        <v>22</v>
      </c>
      <c r="AA10" s="2089">
        <v>48</v>
      </c>
    </row>
    <row r="11" spans="1:27" ht="13.5" customHeight="1">
      <c r="A11" s="215"/>
      <c r="B11" s="2079" t="s">
        <v>235</v>
      </c>
      <c r="C11" s="2080">
        <f t="shared" si="3"/>
        <v>66</v>
      </c>
      <c r="D11" s="2081"/>
      <c r="E11" s="2082">
        <f t="shared" si="4"/>
        <v>36</v>
      </c>
      <c r="F11" s="2083">
        <v>4</v>
      </c>
      <c r="G11" s="2084">
        <v>12</v>
      </c>
      <c r="H11" s="2085"/>
      <c r="I11" s="2085"/>
      <c r="J11" s="2085"/>
      <c r="K11" s="2085"/>
      <c r="L11" s="2085"/>
      <c r="M11" s="2084">
        <v>2</v>
      </c>
      <c r="N11" s="2084">
        <v>16</v>
      </c>
      <c r="O11" s="2084"/>
      <c r="P11" s="630"/>
      <c r="Q11" s="2084">
        <v>1</v>
      </c>
      <c r="R11" s="2086"/>
      <c r="S11" s="2087">
        <v>1</v>
      </c>
      <c r="T11" s="2082">
        <f t="shared" si="2"/>
        <v>30</v>
      </c>
      <c r="U11" s="2083">
        <v>16</v>
      </c>
      <c r="V11" s="2084"/>
      <c r="W11" s="2084"/>
      <c r="X11" s="2084"/>
      <c r="Y11" s="2086"/>
      <c r="Z11" s="2088">
        <v>14</v>
      </c>
      <c r="AA11" s="2089">
        <v>34</v>
      </c>
    </row>
    <row r="12" spans="1:27" ht="13.5" customHeight="1">
      <c r="A12" s="215"/>
      <c r="B12" s="2079" t="s">
        <v>124</v>
      </c>
      <c r="C12" s="2080">
        <f t="shared" si="3"/>
        <v>285</v>
      </c>
      <c r="D12" s="2081"/>
      <c r="E12" s="2082">
        <f t="shared" si="4"/>
        <v>182</v>
      </c>
      <c r="F12" s="2083">
        <v>22</v>
      </c>
      <c r="G12" s="2084">
        <v>33</v>
      </c>
      <c r="H12" s="2085"/>
      <c r="I12" s="2085"/>
      <c r="J12" s="2085"/>
      <c r="K12" s="2085"/>
      <c r="L12" s="2085"/>
      <c r="M12" s="2084">
        <v>5</v>
      </c>
      <c r="N12" s="2084">
        <v>48</v>
      </c>
      <c r="O12" s="2084"/>
      <c r="P12" s="630"/>
      <c r="Q12" s="2084">
        <v>68</v>
      </c>
      <c r="R12" s="2086">
        <v>12</v>
      </c>
      <c r="S12" s="2087">
        <v>6</v>
      </c>
      <c r="T12" s="2082">
        <f t="shared" si="2"/>
        <v>103</v>
      </c>
      <c r="U12" s="2083">
        <v>59</v>
      </c>
      <c r="V12" s="2084"/>
      <c r="W12" s="2084"/>
      <c r="X12" s="2084"/>
      <c r="Y12" s="2086"/>
      <c r="Z12" s="2088">
        <v>44</v>
      </c>
      <c r="AA12" s="2089">
        <v>99</v>
      </c>
    </row>
    <row r="13" spans="1:27" ht="13.5" customHeight="1">
      <c r="A13" s="215"/>
      <c r="B13" s="2079" t="s">
        <v>125</v>
      </c>
      <c r="C13" s="2080">
        <f t="shared" si="3"/>
        <v>116</v>
      </c>
      <c r="D13" s="2081"/>
      <c r="E13" s="2082">
        <f t="shared" si="4"/>
        <v>75</v>
      </c>
      <c r="F13" s="2083">
        <v>5</v>
      </c>
      <c r="G13" s="2084">
        <v>28</v>
      </c>
      <c r="H13" s="2085"/>
      <c r="I13" s="2085"/>
      <c r="J13" s="2085"/>
      <c r="K13" s="2085"/>
      <c r="L13" s="2085"/>
      <c r="M13" s="2084"/>
      <c r="N13" s="2084">
        <v>24</v>
      </c>
      <c r="O13" s="2084"/>
      <c r="P13" s="630"/>
      <c r="Q13" s="2084">
        <v>18</v>
      </c>
      <c r="R13" s="2086">
        <v>1</v>
      </c>
      <c r="S13" s="2087"/>
      <c r="T13" s="2082">
        <f t="shared" si="2"/>
        <v>41</v>
      </c>
      <c r="U13" s="2083">
        <v>25</v>
      </c>
      <c r="V13" s="2084"/>
      <c r="W13" s="2084"/>
      <c r="X13" s="2084"/>
      <c r="Y13" s="2086"/>
      <c r="Z13" s="2088">
        <v>16</v>
      </c>
      <c r="AA13" s="2089">
        <v>52</v>
      </c>
    </row>
    <row r="14" spans="1:27" ht="13.5" customHeight="1">
      <c r="A14" s="215"/>
      <c r="B14" s="2090" t="s">
        <v>62</v>
      </c>
      <c r="C14" s="2091">
        <f t="shared" si="3"/>
        <v>85</v>
      </c>
      <c r="D14" s="2092"/>
      <c r="E14" s="2093">
        <f t="shared" si="4"/>
        <v>39</v>
      </c>
      <c r="F14" s="2094">
        <v>2</v>
      </c>
      <c r="G14" s="2095">
        <v>5</v>
      </c>
      <c r="H14" s="2096"/>
      <c r="I14" s="2096"/>
      <c r="J14" s="2096"/>
      <c r="K14" s="2096"/>
      <c r="L14" s="2096"/>
      <c r="M14" s="2095">
        <v>2</v>
      </c>
      <c r="N14" s="2095">
        <v>23</v>
      </c>
      <c r="O14" s="2095">
        <v>1</v>
      </c>
      <c r="P14" s="630"/>
      <c r="Q14" s="2095">
        <v>6</v>
      </c>
      <c r="R14" s="2097"/>
      <c r="S14" s="2098"/>
      <c r="T14" s="2093">
        <f t="shared" si="2"/>
        <v>46</v>
      </c>
      <c r="U14" s="2094">
        <v>35</v>
      </c>
      <c r="V14" s="2095">
        <v>3</v>
      </c>
      <c r="W14" s="2095"/>
      <c r="X14" s="2095"/>
      <c r="Y14" s="2097"/>
      <c r="Z14" s="2099">
        <v>8</v>
      </c>
      <c r="AA14" s="2100">
        <v>36</v>
      </c>
    </row>
    <row r="15" spans="1:27" ht="13.5" customHeight="1">
      <c r="A15" s="229"/>
      <c r="B15" s="2101" t="s">
        <v>46</v>
      </c>
      <c r="C15" s="2060">
        <f t="shared" si="3"/>
        <v>1672</v>
      </c>
      <c r="D15" s="2061">
        <f>SUM(D7:D14)</f>
        <v>2</v>
      </c>
      <c r="E15" s="2062">
        <f t="shared" si="4"/>
        <v>1099</v>
      </c>
      <c r="F15" s="2064">
        <f t="shared" ref="F15:O15" si="5">SUM(F7:F14)</f>
        <v>111</v>
      </c>
      <c r="G15" s="2064">
        <f t="shared" si="5"/>
        <v>236</v>
      </c>
      <c r="H15" s="2065">
        <f t="shared" si="5"/>
        <v>14</v>
      </c>
      <c r="I15" s="2065">
        <f t="shared" si="5"/>
        <v>7</v>
      </c>
      <c r="J15" s="2065">
        <f t="shared" si="5"/>
        <v>0</v>
      </c>
      <c r="K15" s="2065">
        <f t="shared" si="5"/>
        <v>0</v>
      </c>
      <c r="L15" s="2065">
        <f t="shared" si="5"/>
        <v>0</v>
      </c>
      <c r="M15" s="2064">
        <f t="shared" si="5"/>
        <v>60</v>
      </c>
      <c r="N15" s="2064">
        <f t="shared" si="5"/>
        <v>331</v>
      </c>
      <c r="O15" s="2064">
        <f t="shared" si="5"/>
        <v>1</v>
      </c>
      <c r="P15" s="2102"/>
      <c r="Q15" s="2064">
        <f>SUM(Q7:Q14)</f>
        <v>326</v>
      </c>
      <c r="R15" s="2065">
        <f>SUM(R7:R14)</f>
        <v>43</v>
      </c>
      <c r="S15" s="2066">
        <f>SUM(S7:S14)</f>
        <v>34</v>
      </c>
      <c r="T15" s="2062">
        <f t="shared" si="2"/>
        <v>571</v>
      </c>
      <c r="U15" s="2063">
        <f t="shared" ref="U15:AA15" si="6">SUM(U7:U14)</f>
        <v>367</v>
      </c>
      <c r="V15" s="2064">
        <f t="shared" si="6"/>
        <v>6</v>
      </c>
      <c r="W15" s="2064">
        <f t="shared" si="6"/>
        <v>6</v>
      </c>
      <c r="X15" s="2064">
        <f t="shared" si="6"/>
        <v>0</v>
      </c>
      <c r="Y15" s="2065">
        <f t="shared" si="6"/>
        <v>0</v>
      </c>
      <c r="Z15" s="2067">
        <f t="shared" si="6"/>
        <v>192</v>
      </c>
      <c r="AA15" s="2062">
        <f t="shared" si="6"/>
        <v>820</v>
      </c>
    </row>
    <row r="16" spans="1:27" ht="13.5" customHeight="1">
      <c r="A16" s="205" t="s">
        <v>860</v>
      </c>
      <c r="B16" s="2103" t="s">
        <v>64</v>
      </c>
      <c r="C16" s="2069">
        <f t="shared" si="3"/>
        <v>294</v>
      </c>
      <c r="D16" s="2070"/>
      <c r="E16" s="2071">
        <v>163</v>
      </c>
      <c r="F16" s="2072">
        <v>22</v>
      </c>
      <c r="G16" s="2073">
        <v>62</v>
      </c>
      <c r="H16" s="2074">
        <v>1</v>
      </c>
      <c r="I16" s="2074">
        <v>2</v>
      </c>
      <c r="J16" s="2074"/>
      <c r="K16" s="2074"/>
      <c r="L16" s="2074"/>
      <c r="M16" s="2073">
        <v>2</v>
      </c>
      <c r="N16" s="2073">
        <v>34</v>
      </c>
      <c r="O16" s="2073">
        <v>0</v>
      </c>
      <c r="P16" s="630"/>
      <c r="Q16" s="2073">
        <v>36</v>
      </c>
      <c r="R16" s="2075"/>
      <c r="S16" s="2076">
        <v>7</v>
      </c>
      <c r="T16" s="2071">
        <f t="shared" si="2"/>
        <v>131</v>
      </c>
      <c r="U16" s="2072">
        <v>76</v>
      </c>
      <c r="V16" s="2073">
        <v>1</v>
      </c>
      <c r="W16" s="2073"/>
      <c r="X16" s="2073"/>
      <c r="Y16" s="2075"/>
      <c r="Z16" s="2077">
        <v>54</v>
      </c>
      <c r="AA16" s="2078">
        <v>122</v>
      </c>
    </row>
    <row r="17" spans="1:27" ht="13.5" customHeight="1">
      <c r="A17" s="215"/>
      <c r="B17" s="2104" t="s">
        <v>72</v>
      </c>
      <c r="C17" s="2080">
        <f t="shared" si="3"/>
        <v>45</v>
      </c>
      <c r="D17" s="2081"/>
      <c r="E17" s="2082">
        <v>29</v>
      </c>
      <c r="F17" s="2083">
        <v>3</v>
      </c>
      <c r="G17" s="2084">
        <v>4</v>
      </c>
      <c r="H17" s="2085"/>
      <c r="I17" s="2085"/>
      <c r="J17" s="2085"/>
      <c r="K17" s="2085"/>
      <c r="L17" s="2085"/>
      <c r="M17" s="2084"/>
      <c r="N17" s="2084">
        <v>10</v>
      </c>
      <c r="O17" s="2084"/>
      <c r="P17" s="630"/>
      <c r="Q17" s="2084">
        <v>10</v>
      </c>
      <c r="R17" s="2086"/>
      <c r="S17" s="2087">
        <v>2</v>
      </c>
      <c r="T17" s="2082">
        <f t="shared" si="2"/>
        <v>16</v>
      </c>
      <c r="U17" s="2083">
        <v>12</v>
      </c>
      <c r="V17" s="2084"/>
      <c r="W17" s="2084"/>
      <c r="X17" s="2084"/>
      <c r="Y17" s="2086"/>
      <c r="Z17" s="2088">
        <v>4</v>
      </c>
      <c r="AA17" s="2089">
        <v>28</v>
      </c>
    </row>
    <row r="18" spans="1:27" ht="13.5" customHeight="1">
      <c r="A18" s="215"/>
      <c r="B18" s="2105" t="s">
        <v>128</v>
      </c>
      <c r="C18" s="2080">
        <f t="shared" si="3"/>
        <v>86</v>
      </c>
      <c r="D18" s="2081"/>
      <c r="E18" s="2082">
        <v>46</v>
      </c>
      <c r="F18" s="2083">
        <v>4</v>
      </c>
      <c r="G18" s="2084">
        <v>7</v>
      </c>
      <c r="H18" s="2085"/>
      <c r="I18" s="2085"/>
      <c r="J18" s="2085"/>
      <c r="K18" s="2085"/>
      <c r="L18" s="2085"/>
      <c r="M18" s="2084">
        <v>3</v>
      </c>
      <c r="N18" s="2084">
        <v>16</v>
      </c>
      <c r="O18" s="2084"/>
      <c r="P18" s="630"/>
      <c r="Q18" s="2084">
        <v>16</v>
      </c>
      <c r="R18" s="2086"/>
      <c r="S18" s="2087"/>
      <c r="T18" s="2082">
        <f t="shared" si="2"/>
        <v>40</v>
      </c>
      <c r="U18" s="2083">
        <v>24</v>
      </c>
      <c r="V18" s="2084">
        <v>3</v>
      </c>
      <c r="W18" s="2084"/>
      <c r="X18" s="2084"/>
      <c r="Y18" s="2086"/>
      <c r="Z18" s="2088">
        <v>13</v>
      </c>
      <c r="AA18" s="2089">
        <v>33</v>
      </c>
    </row>
    <row r="19" spans="1:27" ht="13.5" customHeight="1">
      <c r="A19" s="215"/>
      <c r="B19" s="2104" t="s">
        <v>82</v>
      </c>
      <c r="C19" s="2080">
        <f t="shared" si="3"/>
        <v>123</v>
      </c>
      <c r="D19" s="2081"/>
      <c r="E19" s="2082">
        <v>61</v>
      </c>
      <c r="F19" s="2083">
        <v>9</v>
      </c>
      <c r="G19" s="2084">
        <v>12</v>
      </c>
      <c r="H19" s="2085"/>
      <c r="I19" s="2085"/>
      <c r="J19" s="2085"/>
      <c r="K19" s="2085"/>
      <c r="L19" s="2085"/>
      <c r="M19" s="2084"/>
      <c r="N19" s="2084">
        <v>31</v>
      </c>
      <c r="O19" s="2084">
        <v>1</v>
      </c>
      <c r="P19" s="630"/>
      <c r="Q19" s="2084">
        <v>6</v>
      </c>
      <c r="R19" s="2086"/>
      <c r="S19" s="2087">
        <v>2</v>
      </c>
      <c r="T19" s="2082">
        <f t="shared" si="2"/>
        <v>62</v>
      </c>
      <c r="U19" s="2083">
        <v>37</v>
      </c>
      <c r="V19" s="2084"/>
      <c r="W19" s="2084"/>
      <c r="X19" s="2084"/>
      <c r="Y19" s="2086"/>
      <c r="Z19" s="2088">
        <v>25</v>
      </c>
      <c r="AA19" s="2089">
        <v>84</v>
      </c>
    </row>
    <row r="20" spans="1:27" ht="13.5" customHeight="1">
      <c r="A20" s="215"/>
      <c r="B20" s="2105" t="s">
        <v>129</v>
      </c>
      <c r="C20" s="2080">
        <f t="shared" si="3"/>
        <v>51</v>
      </c>
      <c r="D20" s="2081"/>
      <c r="E20" s="2082">
        <v>27</v>
      </c>
      <c r="F20" s="2083">
        <v>4</v>
      </c>
      <c r="G20" s="2084">
        <v>0</v>
      </c>
      <c r="H20" s="2085"/>
      <c r="I20" s="2085"/>
      <c r="J20" s="2085"/>
      <c r="K20" s="2085"/>
      <c r="L20" s="2085"/>
      <c r="M20" s="2084">
        <v>1</v>
      </c>
      <c r="N20" s="2084">
        <v>16</v>
      </c>
      <c r="O20" s="2084"/>
      <c r="P20" s="630"/>
      <c r="Q20" s="2084">
        <v>6</v>
      </c>
      <c r="R20" s="2086"/>
      <c r="S20" s="2087"/>
      <c r="T20" s="2082">
        <f t="shared" si="2"/>
        <v>24</v>
      </c>
      <c r="U20" s="2083">
        <v>18</v>
      </c>
      <c r="V20" s="2084">
        <v>1</v>
      </c>
      <c r="W20" s="2084"/>
      <c r="X20" s="2084"/>
      <c r="Y20" s="2086"/>
      <c r="Z20" s="2088">
        <v>5</v>
      </c>
      <c r="AA20" s="2089">
        <v>41</v>
      </c>
    </row>
    <row r="21" spans="1:27" ht="13.5" customHeight="1">
      <c r="A21" s="215"/>
      <c r="B21" s="2104" t="s">
        <v>130</v>
      </c>
      <c r="C21" s="2080">
        <f t="shared" si="3"/>
        <v>183</v>
      </c>
      <c r="D21" s="2081"/>
      <c r="E21" s="2082">
        <v>100</v>
      </c>
      <c r="F21" s="2083">
        <v>7</v>
      </c>
      <c r="G21" s="2084">
        <v>27</v>
      </c>
      <c r="H21" s="2085"/>
      <c r="I21" s="2085"/>
      <c r="J21" s="2085"/>
      <c r="K21" s="2085"/>
      <c r="L21" s="2085"/>
      <c r="M21" s="2084">
        <v>1</v>
      </c>
      <c r="N21" s="2084">
        <v>41</v>
      </c>
      <c r="O21" s="2084"/>
      <c r="P21" s="630"/>
      <c r="Q21" s="2084">
        <v>23</v>
      </c>
      <c r="R21" s="2086"/>
      <c r="S21" s="2087">
        <v>1</v>
      </c>
      <c r="T21" s="2082">
        <f t="shared" si="2"/>
        <v>83</v>
      </c>
      <c r="U21" s="2083">
        <v>63</v>
      </c>
      <c r="V21" s="2084"/>
      <c r="W21" s="2084"/>
      <c r="X21" s="2084"/>
      <c r="Y21" s="2086"/>
      <c r="Z21" s="2088">
        <v>20</v>
      </c>
      <c r="AA21" s="2089">
        <v>87</v>
      </c>
    </row>
    <row r="22" spans="1:27" ht="13.5" customHeight="1">
      <c r="A22" s="215"/>
      <c r="B22" s="2106" t="s">
        <v>131</v>
      </c>
      <c r="C22" s="2107">
        <f t="shared" si="3"/>
        <v>182</v>
      </c>
      <c r="D22" s="2108"/>
      <c r="E22" s="2109">
        <v>96</v>
      </c>
      <c r="F22" s="2110">
        <v>4</v>
      </c>
      <c r="G22" s="2111">
        <v>32</v>
      </c>
      <c r="H22" s="2112"/>
      <c r="I22" s="2112"/>
      <c r="J22" s="2112"/>
      <c r="K22" s="2112"/>
      <c r="L22" s="2112"/>
      <c r="M22" s="2111">
        <v>4</v>
      </c>
      <c r="N22" s="2111">
        <v>26</v>
      </c>
      <c r="O22" s="2111">
        <v>3</v>
      </c>
      <c r="P22" s="630"/>
      <c r="Q22" s="2111">
        <v>25</v>
      </c>
      <c r="R22" s="2113"/>
      <c r="S22" s="2114">
        <v>2</v>
      </c>
      <c r="T22" s="2109">
        <f t="shared" si="2"/>
        <v>86</v>
      </c>
      <c r="U22" s="2110">
        <v>57</v>
      </c>
      <c r="V22" s="2111">
        <v>1</v>
      </c>
      <c r="W22" s="2111"/>
      <c r="X22" s="2111"/>
      <c r="Y22" s="2113"/>
      <c r="Z22" s="2115">
        <v>28</v>
      </c>
      <c r="AA22" s="2116">
        <v>70</v>
      </c>
    </row>
    <row r="23" spans="1:27" ht="13.5" customHeight="1">
      <c r="A23" s="229"/>
      <c r="B23" s="2117" t="s">
        <v>46</v>
      </c>
      <c r="C23" s="2118">
        <f t="shared" si="3"/>
        <v>964</v>
      </c>
      <c r="D23" s="2119">
        <f>SUM(D16:D22)</f>
        <v>0</v>
      </c>
      <c r="E23" s="2120">
        <f t="shared" si="4"/>
        <v>522</v>
      </c>
      <c r="F23" s="2121">
        <f t="shared" ref="F23:O23" si="7">SUM(F16:F22)</f>
        <v>53</v>
      </c>
      <c r="G23" s="2122">
        <f t="shared" si="7"/>
        <v>144</v>
      </c>
      <c r="H23" s="2123">
        <f t="shared" si="7"/>
        <v>1</v>
      </c>
      <c r="I23" s="2123">
        <f t="shared" si="7"/>
        <v>2</v>
      </c>
      <c r="J23" s="2123">
        <f t="shared" si="7"/>
        <v>0</v>
      </c>
      <c r="K23" s="2123">
        <f t="shared" si="7"/>
        <v>0</v>
      </c>
      <c r="L23" s="2123">
        <f t="shared" si="7"/>
        <v>0</v>
      </c>
      <c r="M23" s="2122">
        <f t="shared" si="7"/>
        <v>11</v>
      </c>
      <c r="N23" s="2122">
        <f t="shared" si="7"/>
        <v>174</v>
      </c>
      <c r="O23" s="2122">
        <f t="shared" si="7"/>
        <v>4</v>
      </c>
      <c r="P23" s="630"/>
      <c r="Q23" s="2122">
        <f>SUM(Q16:Q22)</f>
        <v>122</v>
      </c>
      <c r="R23" s="2123">
        <f>SUM(R16:R22)</f>
        <v>0</v>
      </c>
      <c r="S23" s="2124">
        <f>SUM(S16:S22)</f>
        <v>14</v>
      </c>
      <c r="T23" s="2120">
        <f t="shared" si="2"/>
        <v>442</v>
      </c>
      <c r="U23" s="2121">
        <f t="shared" ref="U23:AA23" si="8">SUM(U16:U22)</f>
        <v>287</v>
      </c>
      <c r="V23" s="2122">
        <f t="shared" si="8"/>
        <v>6</v>
      </c>
      <c r="W23" s="2122">
        <f t="shared" si="8"/>
        <v>0</v>
      </c>
      <c r="X23" s="2122">
        <f t="shared" si="8"/>
        <v>0</v>
      </c>
      <c r="Y23" s="2123">
        <f t="shared" si="8"/>
        <v>0</v>
      </c>
      <c r="Z23" s="2125">
        <f t="shared" si="8"/>
        <v>149</v>
      </c>
      <c r="AA23" s="2120">
        <f t="shared" si="8"/>
        <v>465</v>
      </c>
    </row>
    <row r="24" spans="1:27" ht="11.25" customHeight="1">
      <c r="A24" s="2126"/>
      <c r="B24" s="2127"/>
      <c r="C24" s="2128"/>
      <c r="D24" s="1522"/>
      <c r="E24" s="2128"/>
      <c r="F24" s="1522"/>
      <c r="G24" s="1522"/>
      <c r="H24" s="1522"/>
      <c r="I24" s="1522"/>
      <c r="J24" s="1522"/>
      <c r="K24" s="1522"/>
      <c r="L24" s="1522"/>
      <c r="M24" s="1522"/>
      <c r="N24" s="1522"/>
      <c r="O24" s="1522"/>
      <c r="P24" s="630"/>
      <c r="Q24" s="1522"/>
      <c r="R24" s="1522"/>
      <c r="S24" s="1522"/>
      <c r="T24" s="2128"/>
      <c r="U24" s="1522"/>
      <c r="V24" s="1522"/>
      <c r="W24" s="1522"/>
      <c r="X24" s="1522"/>
      <c r="Y24" s="1522"/>
      <c r="Z24" s="1522"/>
      <c r="AA24" s="2128"/>
    </row>
    <row r="25" spans="1:27" ht="24" customHeight="1">
      <c r="A25" s="175" t="s">
        <v>861</v>
      </c>
      <c r="B25" s="176"/>
      <c r="C25" s="2024"/>
      <c r="D25" s="619"/>
      <c r="E25" s="2024"/>
      <c r="F25" s="2129" t="s">
        <v>834</v>
      </c>
    </row>
    <row r="26" spans="1:27" ht="15" customHeight="1">
      <c r="A26" s="2026"/>
      <c r="B26" s="2027"/>
      <c r="C26" s="2130" t="s">
        <v>835</v>
      </c>
      <c r="D26" s="2000" t="s">
        <v>836</v>
      </c>
      <c r="E26" s="359" t="s">
        <v>837</v>
      </c>
      <c r="F26" s="362"/>
      <c r="G26" s="362"/>
      <c r="H26" s="362"/>
      <c r="I26" s="362"/>
      <c r="J26" s="362"/>
      <c r="K26" s="362"/>
      <c r="L26" s="362"/>
      <c r="M26" s="362"/>
      <c r="N26" s="362"/>
      <c r="O26" s="362"/>
      <c r="P26" s="358"/>
      <c r="Q26" s="1751"/>
      <c r="R26" s="2029"/>
      <c r="S26" s="2030"/>
      <c r="T26" s="341" t="s">
        <v>838</v>
      </c>
      <c r="U26" s="342"/>
      <c r="V26" s="342"/>
      <c r="W26" s="342"/>
      <c r="X26" s="342"/>
      <c r="Y26" s="342"/>
      <c r="Z26" s="495"/>
      <c r="AA26" s="2131"/>
    </row>
    <row r="27" spans="1:27" ht="12" customHeight="1">
      <c r="A27" s="2032"/>
      <c r="B27" s="2033"/>
      <c r="C27" s="2132"/>
      <c r="D27" s="2035"/>
      <c r="E27" s="2036" t="s">
        <v>840</v>
      </c>
      <c r="F27" s="2037" t="s">
        <v>841</v>
      </c>
      <c r="G27" s="2038" t="s">
        <v>842</v>
      </c>
      <c r="H27" s="2039"/>
      <c r="I27" s="2133"/>
      <c r="J27" s="2040"/>
      <c r="K27" s="2040"/>
      <c r="L27" s="2040"/>
      <c r="M27" s="516" t="s">
        <v>843</v>
      </c>
      <c r="N27" s="516" t="s">
        <v>844</v>
      </c>
      <c r="O27" s="516" t="s">
        <v>845</v>
      </c>
      <c r="P27" s="2041"/>
      <c r="Q27" s="2038" t="s">
        <v>846</v>
      </c>
      <c r="R27" s="2042"/>
      <c r="S27" s="375" t="s">
        <v>847</v>
      </c>
      <c r="T27" s="2036" t="s">
        <v>840</v>
      </c>
      <c r="U27" s="2043" t="s">
        <v>848</v>
      </c>
      <c r="V27" s="516" t="s">
        <v>849</v>
      </c>
      <c r="W27" s="516" t="s">
        <v>850</v>
      </c>
      <c r="X27" s="2038" t="s">
        <v>851</v>
      </c>
      <c r="Y27" s="2042"/>
      <c r="Z27" s="375" t="s">
        <v>852</v>
      </c>
      <c r="AA27" s="2131"/>
    </row>
    <row r="28" spans="1:27" ht="12" customHeight="1">
      <c r="A28" s="2032"/>
      <c r="B28" s="2033"/>
      <c r="C28" s="2132"/>
      <c r="D28" s="2035"/>
      <c r="E28" s="2045"/>
      <c r="F28" s="2046"/>
      <c r="G28" s="2047"/>
      <c r="H28" s="1427" t="s">
        <v>853</v>
      </c>
      <c r="I28" s="1427" t="s">
        <v>854</v>
      </c>
      <c r="J28" s="2040"/>
      <c r="K28" s="2040"/>
      <c r="L28" s="352"/>
      <c r="M28" s="513"/>
      <c r="N28" s="513"/>
      <c r="O28" s="513"/>
      <c r="P28" s="2041"/>
      <c r="Q28" s="2047"/>
      <c r="R28" s="1427" t="s">
        <v>855</v>
      </c>
      <c r="S28" s="385"/>
      <c r="T28" s="2045"/>
      <c r="U28" s="2048"/>
      <c r="V28" s="513"/>
      <c r="W28" s="513"/>
      <c r="X28" s="2047"/>
      <c r="Y28" s="2049" t="s">
        <v>856</v>
      </c>
      <c r="Z28" s="385"/>
      <c r="AA28" s="2131"/>
    </row>
    <row r="29" spans="1:27" ht="45" customHeight="1">
      <c r="A29" s="2050"/>
      <c r="B29" s="2051"/>
      <c r="C29" s="2134"/>
      <c r="D29" s="2004"/>
      <c r="E29" s="2053"/>
      <c r="F29" s="2054"/>
      <c r="G29" s="2055"/>
      <c r="H29" s="2056"/>
      <c r="I29" s="2056"/>
      <c r="J29" s="2057" t="s">
        <v>862</v>
      </c>
      <c r="K29" s="2057" t="s">
        <v>858</v>
      </c>
      <c r="L29" s="58" t="s">
        <v>859</v>
      </c>
      <c r="M29" s="523"/>
      <c r="N29" s="523"/>
      <c r="O29" s="523"/>
      <c r="P29" s="2041"/>
      <c r="Q29" s="2055"/>
      <c r="R29" s="2056"/>
      <c r="S29" s="400"/>
      <c r="T29" s="2053"/>
      <c r="U29" s="522"/>
      <c r="V29" s="523"/>
      <c r="W29" s="523"/>
      <c r="X29" s="2055"/>
      <c r="Y29" s="2058"/>
      <c r="Z29" s="400"/>
      <c r="AA29" s="2131"/>
    </row>
    <row r="30" spans="1:27">
      <c r="A30" s="2135" t="s">
        <v>863</v>
      </c>
      <c r="B30" s="256"/>
      <c r="C30" s="2062">
        <f>SUM(D30,E30,T30)</f>
        <v>2637</v>
      </c>
      <c r="D30" s="2061">
        <f>SUM(D31:D37)</f>
        <v>2</v>
      </c>
      <c r="E30" s="2062">
        <f t="shared" ref="E30:E37" si="9">F30+G30+M30+N30+O30+Q30+S30</f>
        <v>1621</v>
      </c>
      <c r="F30" s="2063">
        <f>SUM(F31:F37)</f>
        <v>164</v>
      </c>
      <c r="G30" s="2063">
        <f t="shared" ref="G30:O30" si="10">SUM(G31:G37)</f>
        <v>380</v>
      </c>
      <c r="H30" s="2065">
        <f t="shared" si="10"/>
        <v>15</v>
      </c>
      <c r="I30" s="2065">
        <f t="shared" si="10"/>
        <v>9</v>
      </c>
      <c r="J30" s="2065">
        <f t="shared" si="10"/>
        <v>0</v>
      </c>
      <c r="K30" s="2065">
        <f t="shared" si="10"/>
        <v>0</v>
      </c>
      <c r="L30" s="2065">
        <f t="shared" si="10"/>
        <v>0</v>
      </c>
      <c r="M30" s="2063">
        <f t="shared" si="10"/>
        <v>71</v>
      </c>
      <c r="N30" s="2063">
        <f t="shared" si="10"/>
        <v>505</v>
      </c>
      <c r="O30" s="2063">
        <f t="shared" si="10"/>
        <v>5</v>
      </c>
      <c r="P30" s="630"/>
      <c r="Q30" s="2064">
        <f t="shared" ref="Q30:Z30" si="11">SUM(Q31:Q37)</f>
        <v>448</v>
      </c>
      <c r="R30" s="2065">
        <f t="shared" si="11"/>
        <v>43</v>
      </c>
      <c r="S30" s="2136">
        <f t="shared" si="11"/>
        <v>48</v>
      </c>
      <c r="T30" s="2062">
        <f t="shared" ref="T30:T37" si="12">U30+V30+W30+X30+Z30</f>
        <v>1014</v>
      </c>
      <c r="U30" s="2063">
        <f t="shared" si="11"/>
        <v>654</v>
      </c>
      <c r="V30" s="2063">
        <f t="shared" si="11"/>
        <v>13</v>
      </c>
      <c r="W30" s="2063">
        <f t="shared" si="11"/>
        <v>6</v>
      </c>
      <c r="X30" s="2063">
        <f t="shared" si="11"/>
        <v>0</v>
      </c>
      <c r="Y30" s="2065">
        <f t="shared" si="11"/>
        <v>0</v>
      </c>
      <c r="Z30" s="2136">
        <f t="shared" si="11"/>
        <v>341</v>
      </c>
    </row>
    <row r="31" spans="1:27">
      <c r="A31" s="2137" t="s">
        <v>864</v>
      </c>
      <c r="B31" s="2138" t="s">
        <v>865</v>
      </c>
      <c r="C31" s="2071">
        <f t="shared" ref="C31:C37" si="13">SUM(D31,E31,T31)</f>
        <v>13</v>
      </c>
      <c r="D31" s="2139">
        <v>1</v>
      </c>
      <c r="E31" s="2071">
        <f t="shared" si="9"/>
        <v>8</v>
      </c>
      <c r="F31" s="2140">
        <v>8</v>
      </c>
      <c r="G31" s="2141">
        <v>0</v>
      </c>
      <c r="H31" s="2141">
        <v>0</v>
      </c>
      <c r="I31" s="2141">
        <v>0</v>
      </c>
      <c r="J31" s="2141">
        <v>0</v>
      </c>
      <c r="K31" s="2141">
        <v>0</v>
      </c>
      <c r="L31" s="2141">
        <v>0</v>
      </c>
      <c r="M31" s="2141">
        <v>0</v>
      </c>
      <c r="N31" s="2141">
        <v>0</v>
      </c>
      <c r="O31" s="2141">
        <v>0</v>
      </c>
      <c r="P31" s="2142"/>
      <c r="Q31" s="2143">
        <v>0</v>
      </c>
      <c r="R31" s="2143">
        <v>0</v>
      </c>
      <c r="S31" s="2144">
        <v>0</v>
      </c>
      <c r="T31" s="2071">
        <f t="shared" si="12"/>
        <v>4</v>
      </c>
      <c r="U31" s="2140">
        <v>0</v>
      </c>
      <c r="V31" s="2141">
        <v>1</v>
      </c>
      <c r="W31" s="2141">
        <v>0</v>
      </c>
      <c r="X31" s="2141">
        <v>0</v>
      </c>
      <c r="Y31" s="2145">
        <v>0</v>
      </c>
      <c r="Z31" s="2146">
        <v>3</v>
      </c>
    </row>
    <row r="32" spans="1:27">
      <c r="A32" s="2147"/>
      <c r="B32" s="2148" t="s">
        <v>866</v>
      </c>
      <c r="C32" s="2082">
        <f t="shared" si="13"/>
        <v>1</v>
      </c>
      <c r="D32" s="2139">
        <v>0</v>
      </c>
      <c r="E32" s="2082">
        <f t="shared" si="9"/>
        <v>1</v>
      </c>
      <c r="F32" s="2140">
        <v>1</v>
      </c>
      <c r="G32" s="2141">
        <v>0</v>
      </c>
      <c r="H32" s="2141">
        <v>0</v>
      </c>
      <c r="I32" s="2141">
        <v>0</v>
      </c>
      <c r="J32" s="2141">
        <v>0</v>
      </c>
      <c r="K32" s="2141">
        <v>0</v>
      </c>
      <c r="L32" s="2141">
        <v>0</v>
      </c>
      <c r="M32" s="2141">
        <v>0</v>
      </c>
      <c r="N32" s="2141">
        <v>0</v>
      </c>
      <c r="O32" s="2141">
        <v>0</v>
      </c>
      <c r="P32" s="2142"/>
      <c r="Q32" s="2143">
        <v>0</v>
      </c>
      <c r="R32" s="2143">
        <v>0</v>
      </c>
      <c r="S32" s="2144">
        <v>0</v>
      </c>
      <c r="T32" s="2082">
        <f t="shared" si="12"/>
        <v>0</v>
      </c>
      <c r="U32" s="2140">
        <v>0</v>
      </c>
      <c r="V32" s="2141">
        <v>0</v>
      </c>
      <c r="W32" s="2141">
        <v>0</v>
      </c>
      <c r="X32" s="2141">
        <v>0</v>
      </c>
      <c r="Y32" s="2145">
        <v>0</v>
      </c>
      <c r="Z32" s="2149">
        <v>0</v>
      </c>
    </row>
    <row r="33" spans="1:27">
      <c r="A33" s="2147"/>
      <c r="B33" s="2148" t="s">
        <v>867</v>
      </c>
      <c r="C33" s="2082">
        <f t="shared" si="13"/>
        <v>17</v>
      </c>
      <c r="D33" s="2139">
        <v>1</v>
      </c>
      <c r="E33" s="2082">
        <f t="shared" si="9"/>
        <v>15</v>
      </c>
      <c r="F33" s="2140">
        <v>3</v>
      </c>
      <c r="G33" s="2141">
        <v>4</v>
      </c>
      <c r="H33" s="2141">
        <v>0</v>
      </c>
      <c r="I33" s="2141">
        <v>0</v>
      </c>
      <c r="J33" s="2141">
        <v>0</v>
      </c>
      <c r="K33" s="2141">
        <v>0</v>
      </c>
      <c r="L33" s="2141">
        <v>0</v>
      </c>
      <c r="M33" s="2141">
        <v>0</v>
      </c>
      <c r="N33" s="2141">
        <v>0</v>
      </c>
      <c r="O33" s="2141">
        <v>0</v>
      </c>
      <c r="P33" s="2142"/>
      <c r="Q33" s="2143">
        <v>8</v>
      </c>
      <c r="R33" s="2143">
        <v>0</v>
      </c>
      <c r="S33" s="2144">
        <v>0</v>
      </c>
      <c r="T33" s="2082">
        <f t="shared" si="12"/>
        <v>1</v>
      </c>
      <c r="U33" s="2140">
        <v>0</v>
      </c>
      <c r="V33" s="2141">
        <v>0</v>
      </c>
      <c r="W33" s="2141">
        <v>1</v>
      </c>
      <c r="X33" s="2141">
        <v>0</v>
      </c>
      <c r="Y33" s="2145">
        <v>0</v>
      </c>
      <c r="Z33" s="2149">
        <v>0</v>
      </c>
    </row>
    <row r="34" spans="1:27">
      <c r="A34" s="2147"/>
      <c r="B34" s="2148" t="s">
        <v>868</v>
      </c>
      <c r="C34" s="2082">
        <f t="shared" si="13"/>
        <v>2589</v>
      </c>
      <c r="D34" s="2139">
        <v>0</v>
      </c>
      <c r="E34" s="2082">
        <f t="shared" si="9"/>
        <v>1586</v>
      </c>
      <c r="F34" s="2140">
        <v>142</v>
      </c>
      <c r="G34" s="2150">
        <v>376</v>
      </c>
      <c r="H34" s="2151">
        <v>15</v>
      </c>
      <c r="I34" s="2151">
        <v>9</v>
      </c>
      <c r="J34" s="2141">
        <v>0</v>
      </c>
      <c r="K34" s="2141">
        <v>0</v>
      </c>
      <c r="L34" s="2141">
        <v>0</v>
      </c>
      <c r="M34" s="2141">
        <v>70</v>
      </c>
      <c r="N34" s="2141">
        <v>505</v>
      </c>
      <c r="O34" s="2141">
        <v>5</v>
      </c>
      <c r="P34" s="2142"/>
      <c r="Q34" s="2143">
        <v>440</v>
      </c>
      <c r="R34" s="2074">
        <v>43</v>
      </c>
      <c r="S34" s="2144">
        <v>48</v>
      </c>
      <c r="T34" s="2082">
        <f t="shared" si="12"/>
        <v>1003</v>
      </c>
      <c r="U34" s="2140">
        <v>654</v>
      </c>
      <c r="V34" s="2141">
        <v>10</v>
      </c>
      <c r="W34" s="2141">
        <v>5</v>
      </c>
      <c r="X34" s="2141">
        <v>0</v>
      </c>
      <c r="Y34" s="2145">
        <v>0</v>
      </c>
      <c r="Z34" s="2149">
        <v>334</v>
      </c>
    </row>
    <row r="35" spans="1:27">
      <c r="A35" s="2147"/>
      <c r="B35" s="2148" t="s">
        <v>869</v>
      </c>
      <c r="C35" s="2082">
        <f t="shared" si="13"/>
        <v>7</v>
      </c>
      <c r="D35" s="2139">
        <v>0</v>
      </c>
      <c r="E35" s="2082">
        <f t="shared" si="9"/>
        <v>6</v>
      </c>
      <c r="F35" s="2140">
        <v>5</v>
      </c>
      <c r="G35" s="2141">
        <v>0</v>
      </c>
      <c r="H35" s="2141">
        <v>0</v>
      </c>
      <c r="I35" s="2141">
        <v>0</v>
      </c>
      <c r="J35" s="2141">
        <v>0</v>
      </c>
      <c r="K35" s="2141">
        <v>0</v>
      </c>
      <c r="L35" s="2141">
        <v>0</v>
      </c>
      <c r="M35" s="2141">
        <v>1</v>
      </c>
      <c r="N35" s="2141">
        <v>0</v>
      </c>
      <c r="O35" s="2141">
        <v>0</v>
      </c>
      <c r="P35" s="2142"/>
      <c r="Q35" s="2143">
        <v>0</v>
      </c>
      <c r="R35" s="2143">
        <v>0</v>
      </c>
      <c r="S35" s="2144">
        <v>0</v>
      </c>
      <c r="T35" s="2082">
        <f t="shared" si="12"/>
        <v>1</v>
      </c>
      <c r="U35" s="2140">
        <v>0</v>
      </c>
      <c r="V35" s="2141">
        <v>0</v>
      </c>
      <c r="W35" s="2141">
        <v>0</v>
      </c>
      <c r="X35" s="2141">
        <v>0</v>
      </c>
      <c r="Y35" s="2145">
        <v>0</v>
      </c>
      <c r="Z35" s="2149">
        <v>1</v>
      </c>
    </row>
    <row r="36" spans="1:27">
      <c r="A36" s="2147"/>
      <c r="B36" s="2148" t="s">
        <v>870</v>
      </c>
      <c r="C36" s="2082">
        <f t="shared" si="13"/>
        <v>0</v>
      </c>
      <c r="D36" s="2139">
        <v>0</v>
      </c>
      <c r="E36" s="2082">
        <f t="shared" si="9"/>
        <v>0</v>
      </c>
      <c r="F36" s="2140">
        <v>0</v>
      </c>
      <c r="G36" s="2141">
        <v>0</v>
      </c>
      <c r="H36" s="2141">
        <v>0</v>
      </c>
      <c r="I36" s="2141">
        <v>0</v>
      </c>
      <c r="J36" s="2141">
        <v>0</v>
      </c>
      <c r="K36" s="2141">
        <v>0</v>
      </c>
      <c r="L36" s="2141">
        <v>0</v>
      </c>
      <c r="M36" s="2141">
        <v>0</v>
      </c>
      <c r="N36" s="2141">
        <v>0</v>
      </c>
      <c r="O36" s="2141">
        <v>0</v>
      </c>
      <c r="P36" s="2142"/>
      <c r="Q36" s="2143">
        <v>0</v>
      </c>
      <c r="R36" s="2143">
        <v>0</v>
      </c>
      <c r="S36" s="2144">
        <v>0</v>
      </c>
      <c r="T36" s="2082">
        <f t="shared" si="12"/>
        <v>0</v>
      </c>
      <c r="U36" s="2140">
        <v>0</v>
      </c>
      <c r="V36" s="2141">
        <v>0</v>
      </c>
      <c r="W36" s="2141">
        <v>0</v>
      </c>
      <c r="X36" s="2141">
        <v>0</v>
      </c>
      <c r="Y36" s="2145">
        <v>0</v>
      </c>
      <c r="Z36" s="2149">
        <v>0</v>
      </c>
    </row>
    <row r="37" spans="1:27">
      <c r="A37" s="2152"/>
      <c r="B37" s="2153" t="s">
        <v>871</v>
      </c>
      <c r="C37" s="2109">
        <f t="shared" si="13"/>
        <v>10</v>
      </c>
      <c r="D37" s="2154">
        <v>0</v>
      </c>
      <c r="E37" s="2109">
        <f t="shared" si="9"/>
        <v>5</v>
      </c>
      <c r="F37" s="2155">
        <v>5</v>
      </c>
      <c r="G37" s="2156">
        <v>0</v>
      </c>
      <c r="H37" s="2156">
        <v>0</v>
      </c>
      <c r="I37" s="2156">
        <v>0</v>
      </c>
      <c r="J37" s="2156">
        <v>0</v>
      </c>
      <c r="K37" s="2156">
        <v>0</v>
      </c>
      <c r="L37" s="2156">
        <v>0</v>
      </c>
      <c r="M37" s="2156">
        <v>0</v>
      </c>
      <c r="N37" s="2156">
        <v>0</v>
      </c>
      <c r="O37" s="2156">
        <v>0</v>
      </c>
      <c r="P37" s="2142"/>
      <c r="Q37" s="2157">
        <v>0</v>
      </c>
      <c r="R37" s="2157">
        <v>0</v>
      </c>
      <c r="S37" s="2158">
        <v>0</v>
      </c>
      <c r="T37" s="2109">
        <f t="shared" si="12"/>
        <v>5</v>
      </c>
      <c r="U37" s="2155">
        <v>0</v>
      </c>
      <c r="V37" s="2156">
        <v>2</v>
      </c>
      <c r="W37" s="2156">
        <v>0</v>
      </c>
      <c r="X37" s="2156">
        <v>0</v>
      </c>
      <c r="Y37" s="2159">
        <v>0</v>
      </c>
      <c r="Z37" s="2160">
        <v>3</v>
      </c>
    </row>
    <row r="38" spans="1:27" ht="6" customHeight="1"/>
    <row r="39" spans="1:27" ht="24" customHeight="1">
      <c r="A39" s="175" t="s">
        <v>872</v>
      </c>
      <c r="B39" s="176"/>
      <c r="C39" s="2024"/>
      <c r="D39" s="619"/>
      <c r="E39" s="2024" t="s">
        <v>834</v>
      </c>
      <c r="F39" s="619"/>
      <c r="G39" s="619"/>
      <c r="H39" s="619"/>
    </row>
    <row r="40" spans="1:27" ht="15" customHeight="1">
      <c r="A40" s="2026"/>
      <c r="B40" s="2027"/>
      <c r="C40" s="2028" t="s">
        <v>835</v>
      </c>
      <c r="D40" s="2000" t="s">
        <v>836</v>
      </c>
      <c r="E40" s="359" t="s">
        <v>837</v>
      </c>
      <c r="F40" s="362"/>
      <c r="G40" s="362"/>
      <c r="H40" s="362"/>
      <c r="I40" s="362"/>
      <c r="J40" s="362"/>
      <c r="K40" s="362"/>
      <c r="L40" s="362"/>
      <c r="M40" s="362"/>
      <c r="N40" s="362"/>
      <c r="O40" s="362"/>
      <c r="P40" s="358"/>
      <c r="Q40" s="1751"/>
      <c r="R40" s="2029"/>
      <c r="S40" s="2030"/>
      <c r="T40" s="341" t="s">
        <v>838</v>
      </c>
      <c r="U40" s="342"/>
      <c r="V40" s="342"/>
      <c r="W40" s="342"/>
      <c r="X40" s="342"/>
      <c r="Y40" s="342"/>
      <c r="Z40" s="495"/>
      <c r="AA40" s="2161"/>
    </row>
    <row r="41" spans="1:27" ht="12" customHeight="1">
      <c r="A41" s="2032"/>
      <c r="B41" s="2033"/>
      <c r="C41" s="2034"/>
      <c r="D41" s="2035"/>
      <c r="E41" s="2036" t="s">
        <v>840</v>
      </c>
      <c r="F41" s="2037" t="s">
        <v>841</v>
      </c>
      <c r="G41" s="2038" t="s">
        <v>842</v>
      </c>
      <c r="H41" s="2039"/>
      <c r="I41" s="2040"/>
      <c r="J41" s="2040"/>
      <c r="K41" s="2040"/>
      <c r="L41" s="2040"/>
      <c r="M41" s="516" t="s">
        <v>843</v>
      </c>
      <c r="N41" s="516" t="s">
        <v>844</v>
      </c>
      <c r="O41" s="516" t="s">
        <v>845</v>
      </c>
      <c r="P41" s="2041"/>
      <c r="Q41" s="2038" t="s">
        <v>846</v>
      </c>
      <c r="R41" s="2042"/>
      <c r="S41" s="375" t="s">
        <v>847</v>
      </c>
      <c r="T41" s="2036" t="s">
        <v>840</v>
      </c>
      <c r="U41" s="2043" t="s">
        <v>848</v>
      </c>
      <c r="V41" s="516" t="s">
        <v>849</v>
      </c>
      <c r="W41" s="516" t="s">
        <v>850</v>
      </c>
      <c r="X41" s="2038" t="s">
        <v>851</v>
      </c>
      <c r="Y41" s="2042"/>
      <c r="Z41" s="375" t="s">
        <v>852</v>
      </c>
      <c r="AA41" s="2161"/>
    </row>
    <row r="42" spans="1:27" ht="12" customHeight="1">
      <c r="A42" s="2032"/>
      <c r="B42" s="2033"/>
      <c r="C42" s="2034"/>
      <c r="D42" s="2035"/>
      <c r="E42" s="2045"/>
      <c r="F42" s="2046"/>
      <c r="G42" s="2047"/>
      <c r="H42" s="1427" t="s">
        <v>853</v>
      </c>
      <c r="I42" s="1427" t="s">
        <v>854</v>
      </c>
      <c r="J42" s="2040"/>
      <c r="K42" s="2040"/>
      <c r="L42" s="352"/>
      <c r="M42" s="513"/>
      <c r="N42" s="513"/>
      <c r="O42" s="513"/>
      <c r="P42" s="2041"/>
      <c r="Q42" s="2047"/>
      <c r="R42" s="1427" t="s">
        <v>855</v>
      </c>
      <c r="S42" s="385"/>
      <c r="T42" s="2045"/>
      <c r="U42" s="2048"/>
      <c r="V42" s="513"/>
      <c r="W42" s="513"/>
      <c r="X42" s="2047"/>
      <c r="Y42" s="2049" t="s">
        <v>856</v>
      </c>
      <c r="Z42" s="385"/>
      <c r="AA42" s="2161"/>
    </row>
    <row r="43" spans="1:27" ht="45" customHeight="1">
      <c r="A43" s="2050"/>
      <c r="B43" s="2051"/>
      <c r="C43" s="2052"/>
      <c r="D43" s="2004"/>
      <c r="E43" s="2053"/>
      <c r="F43" s="2054"/>
      <c r="G43" s="2055"/>
      <c r="H43" s="2056"/>
      <c r="I43" s="2056"/>
      <c r="J43" s="2057" t="s">
        <v>862</v>
      </c>
      <c r="K43" s="2057" t="s">
        <v>858</v>
      </c>
      <c r="L43" s="58" t="s">
        <v>859</v>
      </c>
      <c r="M43" s="523"/>
      <c r="N43" s="523"/>
      <c r="O43" s="523"/>
      <c r="P43" s="2041"/>
      <c r="Q43" s="2055"/>
      <c r="R43" s="2056"/>
      <c r="S43" s="400"/>
      <c r="T43" s="2053"/>
      <c r="U43" s="522"/>
      <c r="V43" s="523"/>
      <c r="W43" s="523"/>
      <c r="X43" s="2055"/>
      <c r="Y43" s="2058"/>
      <c r="Z43" s="400"/>
      <c r="AA43" s="2161"/>
    </row>
    <row r="44" spans="1:27">
      <c r="A44" s="2162" t="s">
        <v>873</v>
      </c>
      <c r="B44" s="2163"/>
      <c r="C44" s="2060">
        <f t="shared" ref="C44:C54" si="14">SUM(D44,E44,T44)</f>
        <v>2637</v>
      </c>
      <c r="D44" s="2061">
        <f>SUM(D45:D54)</f>
        <v>2</v>
      </c>
      <c r="E44" s="2062">
        <f t="shared" ref="E44:E54" si="15">F44+G44+M44+N44+O44+Q44+S44</f>
        <v>1621</v>
      </c>
      <c r="F44" s="2063">
        <f t="shared" ref="F44:O44" si="16">SUM(F45:F54)</f>
        <v>164</v>
      </c>
      <c r="G44" s="2064">
        <f t="shared" si="16"/>
        <v>380</v>
      </c>
      <c r="H44" s="2065">
        <f t="shared" si="16"/>
        <v>15</v>
      </c>
      <c r="I44" s="2065">
        <f t="shared" si="16"/>
        <v>9</v>
      </c>
      <c r="J44" s="2065">
        <f t="shared" si="16"/>
        <v>0</v>
      </c>
      <c r="K44" s="2065">
        <f t="shared" si="16"/>
        <v>0</v>
      </c>
      <c r="L44" s="2065">
        <f t="shared" si="16"/>
        <v>0</v>
      </c>
      <c r="M44" s="2064">
        <f t="shared" si="16"/>
        <v>71</v>
      </c>
      <c r="N44" s="2064">
        <f t="shared" si="16"/>
        <v>505</v>
      </c>
      <c r="O44" s="2064">
        <f t="shared" si="16"/>
        <v>5</v>
      </c>
      <c r="P44" s="630"/>
      <c r="Q44" s="2064">
        <f>SUM(Q45:Q54)</f>
        <v>448</v>
      </c>
      <c r="R44" s="2065">
        <f>SUM(R45:R54)</f>
        <v>43</v>
      </c>
      <c r="S44" s="2136">
        <f>SUM(S45:S54)</f>
        <v>48</v>
      </c>
      <c r="T44" s="2062">
        <f t="shared" ref="T44:T54" si="17">U44+V44+W44+X44+Z44</f>
        <v>1014</v>
      </c>
      <c r="U44" s="2063">
        <f t="shared" ref="U44:Z44" si="18">SUM(U45:U54)</f>
        <v>654</v>
      </c>
      <c r="V44" s="2064">
        <f t="shared" si="18"/>
        <v>13</v>
      </c>
      <c r="W44" s="2064">
        <f t="shared" si="18"/>
        <v>6</v>
      </c>
      <c r="X44" s="2164">
        <f t="shared" si="18"/>
        <v>0</v>
      </c>
      <c r="Y44" s="2065">
        <f t="shared" si="18"/>
        <v>0</v>
      </c>
      <c r="Z44" s="2136">
        <f t="shared" si="18"/>
        <v>341</v>
      </c>
    </row>
    <row r="45" spans="1:27">
      <c r="A45" s="2165" t="s">
        <v>874</v>
      </c>
      <c r="B45" s="2127"/>
      <c r="C45" s="2166">
        <f t="shared" si="14"/>
        <v>952</v>
      </c>
      <c r="D45" s="2139">
        <v>0</v>
      </c>
      <c r="E45" s="2167">
        <f t="shared" si="15"/>
        <v>748</v>
      </c>
      <c r="F45" s="2141">
        <v>74</v>
      </c>
      <c r="G45" s="2141">
        <v>66</v>
      </c>
      <c r="H45" s="2141">
        <v>0</v>
      </c>
      <c r="I45" s="2141">
        <v>0</v>
      </c>
      <c r="J45" s="2141">
        <v>0</v>
      </c>
      <c r="K45" s="2141">
        <v>0</v>
      </c>
      <c r="L45" s="2141">
        <v>0</v>
      </c>
      <c r="M45" s="2141">
        <v>42</v>
      </c>
      <c r="N45" s="2141">
        <v>300</v>
      </c>
      <c r="O45" s="2141">
        <v>5</v>
      </c>
      <c r="P45" s="2142"/>
      <c r="Q45" s="2168">
        <v>248</v>
      </c>
      <c r="R45" s="2168">
        <v>0</v>
      </c>
      <c r="S45" s="2168">
        <v>13</v>
      </c>
      <c r="T45" s="2169">
        <f t="shared" si="17"/>
        <v>204</v>
      </c>
      <c r="U45" s="2170">
        <v>38</v>
      </c>
      <c r="V45" s="2170">
        <v>7</v>
      </c>
      <c r="W45" s="2170">
        <v>0</v>
      </c>
      <c r="X45" s="2171">
        <v>0</v>
      </c>
      <c r="Y45" s="2168">
        <v>0</v>
      </c>
      <c r="Z45" s="2146">
        <v>159</v>
      </c>
    </row>
    <row r="46" spans="1:27">
      <c r="A46" s="2172" t="s">
        <v>875</v>
      </c>
      <c r="B46" s="2173"/>
      <c r="C46" s="2080">
        <f t="shared" si="14"/>
        <v>447</v>
      </c>
      <c r="D46" s="2139">
        <v>0</v>
      </c>
      <c r="E46" s="2082">
        <f t="shared" si="15"/>
        <v>268</v>
      </c>
      <c r="F46" s="2141">
        <v>45</v>
      </c>
      <c r="G46" s="2141">
        <v>36</v>
      </c>
      <c r="H46" s="2141">
        <v>0</v>
      </c>
      <c r="I46" s="2141">
        <v>0</v>
      </c>
      <c r="J46" s="2141">
        <v>0</v>
      </c>
      <c r="K46" s="2141">
        <v>0</v>
      </c>
      <c r="L46" s="2141">
        <v>0</v>
      </c>
      <c r="M46" s="2141">
        <v>19</v>
      </c>
      <c r="N46" s="2141">
        <v>100</v>
      </c>
      <c r="O46" s="2141">
        <v>0</v>
      </c>
      <c r="P46" s="2142"/>
      <c r="Q46" s="2174">
        <v>38</v>
      </c>
      <c r="R46" s="2174">
        <v>0</v>
      </c>
      <c r="S46" s="2174">
        <v>30</v>
      </c>
      <c r="T46" s="2082">
        <f t="shared" si="17"/>
        <v>179</v>
      </c>
      <c r="U46" s="2175">
        <v>78</v>
      </c>
      <c r="V46" s="2175">
        <v>4</v>
      </c>
      <c r="W46" s="2175">
        <v>0</v>
      </c>
      <c r="X46" s="2176">
        <v>0</v>
      </c>
      <c r="Y46" s="2174">
        <v>0</v>
      </c>
      <c r="Z46" s="2177">
        <v>97</v>
      </c>
    </row>
    <row r="47" spans="1:27">
      <c r="A47" s="2172" t="s">
        <v>876</v>
      </c>
      <c r="B47" s="2173"/>
      <c r="C47" s="2080">
        <f t="shared" si="14"/>
        <v>577</v>
      </c>
      <c r="D47" s="2139">
        <v>0</v>
      </c>
      <c r="E47" s="2082">
        <f t="shared" si="15"/>
        <v>348</v>
      </c>
      <c r="F47" s="2141">
        <v>22</v>
      </c>
      <c r="G47" s="2141">
        <v>169</v>
      </c>
      <c r="H47" s="2141">
        <v>0</v>
      </c>
      <c r="I47" s="2141">
        <v>0</v>
      </c>
      <c r="J47" s="2141">
        <v>0</v>
      </c>
      <c r="K47" s="2141">
        <v>0</v>
      </c>
      <c r="L47" s="2141">
        <v>0</v>
      </c>
      <c r="M47" s="2141">
        <v>10</v>
      </c>
      <c r="N47" s="2141">
        <v>90</v>
      </c>
      <c r="O47" s="2141">
        <v>0</v>
      </c>
      <c r="P47" s="2142"/>
      <c r="Q47" s="2174">
        <v>54</v>
      </c>
      <c r="R47" s="2085">
        <v>1</v>
      </c>
      <c r="S47" s="2174">
        <v>3</v>
      </c>
      <c r="T47" s="2082">
        <f t="shared" si="17"/>
        <v>229</v>
      </c>
      <c r="U47" s="2175">
        <v>161</v>
      </c>
      <c r="V47" s="2175">
        <v>2</v>
      </c>
      <c r="W47" s="2175">
        <v>6</v>
      </c>
      <c r="X47" s="2176">
        <v>0</v>
      </c>
      <c r="Y47" s="2174">
        <v>0</v>
      </c>
      <c r="Z47" s="2177">
        <v>60</v>
      </c>
    </row>
    <row r="48" spans="1:27">
      <c r="A48" s="2172" t="s">
        <v>877</v>
      </c>
      <c r="B48" s="2173"/>
      <c r="C48" s="2080">
        <f t="shared" si="14"/>
        <v>321</v>
      </c>
      <c r="D48" s="2139">
        <v>0</v>
      </c>
      <c r="E48" s="2082">
        <f t="shared" si="15"/>
        <v>161</v>
      </c>
      <c r="F48" s="2141">
        <v>7</v>
      </c>
      <c r="G48" s="2141">
        <v>45</v>
      </c>
      <c r="H48" s="2141">
        <v>0</v>
      </c>
      <c r="I48" s="2141">
        <v>0</v>
      </c>
      <c r="J48" s="2141">
        <v>0</v>
      </c>
      <c r="K48" s="2141">
        <v>0</v>
      </c>
      <c r="L48" s="2141">
        <v>0</v>
      </c>
      <c r="M48" s="2141">
        <v>0</v>
      </c>
      <c r="N48" s="2141">
        <v>14</v>
      </c>
      <c r="O48" s="2141">
        <v>0</v>
      </c>
      <c r="P48" s="2142"/>
      <c r="Q48" s="2174">
        <v>94</v>
      </c>
      <c r="R48" s="2085">
        <v>37</v>
      </c>
      <c r="S48" s="2174">
        <v>1</v>
      </c>
      <c r="T48" s="2082">
        <f t="shared" si="17"/>
        <v>160</v>
      </c>
      <c r="U48" s="2175">
        <v>142</v>
      </c>
      <c r="V48" s="2175">
        <v>0</v>
      </c>
      <c r="W48" s="2175">
        <v>0</v>
      </c>
      <c r="X48" s="2176">
        <v>0</v>
      </c>
      <c r="Y48" s="2174">
        <v>0</v>
      </c>
      <c r="Z48" s="2177">
        <v>18</v>
      </c>
    </row>
    <row r="49" spans="1:26">
      <c r="A49" s="2172" t="s">
        <v>878</v>
      </c>
      <c r="B49" s="2173"/>
      <c r="C49" s="2080">
        <f t="shared" si="14"/>
        <v>110</v>
      </c>
      <c r="D49" s="2139">
        <v>0</v>
      </c>
      <c r="E49" s="2082">
        <f t="shared" si="15"/>
        <v>20</v>
      </c>
      <c r="F49" s="2141">
        <v>9</v>
      </c>
      <c r="G49" s="2141">
        <v>5</v>
      </c>
      <c r="H49" s="2141">
        <v>0</v>
      </c>
      <c r="I49" s="2141">
        <v>0</v>
      </c>
      <c r="J49" s="2141">
        <v>0</v>
      </c>
      <c r="K49" s="2141">
        <v>0</v>
      </c>
      <c r="L49" s="2141">
        <v>0</v>
      </c>
      <c r="M49" s="2141">
        <v>0</v>
      </c>
      <c r="N49" s="2141">
        <v>0</v>
      </c>
      <c r="O49" s="2141">
        <v>0</v>
      </c>
      <c r="P49" s="2142"/>
      <c r="Q49" s="2174">
        <v>6</v>
      </c>
      <c r="R49" s="2085">
        <v>5</v>
      </c>
      <c r="S49" s="2174">
        <v>0</v>
      </c>
      <c r="T49" s="2082">
        <f t="shared" si="17"/>
        <v>90</v>
      </c>
      <c r="U49" s="2175">
        <v>89</v>
      </c>
      <c r="V49" s="2175">
        <v>0</v>
      </c>
      <c r="W49" s="2175">
        <v>0</v>
      </c>
      <c r="X49" s="2176">
        <v>0</v>
      </c>
      <c r="Y49" s="2174">
        <v>0</v>
      </c>
      <c r="Z49" s="2177">
        <v>1</v>
      </c>
    </row>
    <row r="50" spans="1:26">
      <c r="A50" s="2172" t="s">
        <v>879</v>
      </c>
      <c r="B50" s="2173"/>
      <c r="C50" s="2080">
        <f t="shared" si="14"/>
        <v>83</v>
      </c>
      <c r="D50" s="2139">
        <v>0</v>
      </c>
      <c r="E50" s="2082">
        <f t="shared" si="15"/>
        <v>21</v>
      </c>
      <c r="F50" s="2141">
        <v>3</v>
      </c>
      <c r="G50" s="2141">
        <v>12</v>
      </c>
      <c r="H50" s="2141">
        <v>0</v>
      </c>
      <c r="I50" s="2141">
        <v>0</v>
      </c>
      <c r="J50" s="2141">
        <v>0</v>
      </c>
      <c r="K50" s="2141">
        <v>0</v>
      </c>
      <c r="L50" s="2141">
        <v>0</v>
      </c>
      <c r="M50" s="2141">
        <v>0</v>
      </c>
      <c r="N50" s="2141">
        <v>1</v>
      </c>
      <c r="O50" s="2141">
        <v>0</v>
      </c>
      <c r="P50" s="2142"/>
      <c r="Q50" s="2174">
        <v>5</v>
      </c>
      <c r="R50" s="2174">
        <v>0</v>
      </c>
      <c r="S50" s="2174">
        <v>0</v>
      </c>
      <c r="T50" s="2082">
        <f t="shared" si="17"/>
        <v>62</v>
      </c>
      <c r="U50" s="2175">
        <v>61</v>
      </c>
      <c r="V50" s="2175">
        <v>0</v>
      </c>
      <c r="W50" s="2175">
        <v>0</v>
      </c>
      <c r="X50" s="2176">
        <v>0</v>
      </c>
      <c r="Y50" s="2174">
        <v>0</v>
      </c>
      <c r="Z50" s="2177">
        <v>1</v>
      </c>
    </row>
    <row r="51" spans="1:26">
      <c r="A51" s="2172" t="s">
        <v>880</v>
      </c>
      <c r="B51" s="2173"/>
      <c r="C51" s="2080">
        <f t="shared" si="14"/>
        <v>126</v>
      </c>
      <c r="D51" s="2139">
        <v>1</v>
      </c>
      <c r="E51" s="2082">
        <f t="shared" si="15"/>
        <v>38</v>
      </c>
      <c r="F51" s="2141">
        <v>0</v>
      </c>
      <c r="G51" s="2141">
        <v>34</v>
      </c>
      <c r="H51" s="2151">
        <v>14</v>
      </c>
      <c r="I51" s="2151">
        <v>5</v>
      </c>
      <c r="J51" s="2141">
        <v>0</v>
      </c>
      <c r="K51" s="2141">
        <v>0</v>
      </c>
      <c r="L51" s="2141">
        <v>0</v>
      </c>
      <c r="M51" s="2141">
        <v>0</v>
      </c>
      <c r="N51" s="2141">
        <v>0</v>
      </c>
      <c r="O51" s="2141">
        <v>0</v>
      </c>
      <c r="P51" s="2142"/>
      <c r="Q51" s="2174">
        <v>3</v>
      </c>
      <c r="R51" s="2174">
        <v>0</v>
      </c>
      <c r="S51" s="2174">
        <v>1</v>
      </c>
      <c r="T51" s="2082">
        <f t="shared" si="17"/>
        <v>87</v>
      </c>
      <c r="U51" s="2175">
        <v>84</v>
      </c>
      <c r="V51" s="2175">
        <v>0</v>
      </c>
      <c r="W51" s="2175">
        <v>0</v>
      </c>
      <c r="X51" s="2176">
        <v>0</v>
      </c>
      <c r="Y51" s="2174">
        <v>0</v>
      </c>
      <c r="Z51" s="2177">
        <v>3</v>
      </c>
    </row>
    <row r="52" spans="1:26">
      <c r="A52" s="2172" t="s">
        <v>881</v>
      </c>
      <c r="B52" s="2173"/>
      <c r="C52" s="2080">
        <f t="shared" si="14"/>
        <v>9</v>
      </c>
      <c r="D52" s="2139">
        <v>0</v>
      </c>
      <c r="E52" s="2082">
        <f t="shared" si="15"/>
        <v>8</v>
      </c>
      <c r="F52" s="2141">
        <v>1</v>
      </c>
      <c r="G52" s="2141">
        <v>7</v>
      </c>
      <c r="H52" s="2151">
        <v>1</v>
      </c>
      <c r="I52" s="2151">
        <v>1</v>
      </c>
      <c r="J52" s="2141">
        <v>0</v>
      </c>
      <c r="K52" s="2141">
        <v>0</v>
      </c>
      <c r="L52" s="2141">
        <v>0</v>
      </c>
      <c r="M52" s="2141">
        <v>0</v>
      </c>
      <c r="N52" s="2141">
        <v>0</v>
      </c>
      <c r="O52" s="2141">
        <v>0</v>
      </c>
      <c r="P52" s="2142"/>
      <c r="Q52" s="2174">
        <v>0</v>
      </c>
      <c r="R52" s="2174">
        <v>0</v>
      </c>
      <c r="S52" s="2174">
        <v>0</v>
      </c>
      <c r="T52" s="2082">
        <f t="shared" si="17"/>
        <v>1</v>
      </c>
      <c r="U52" s="2175">
        <v>0</v>
      </c>
      <c r="V52" s="2175">
        <v>0</v>
      </c>
      <c r="W52" s="2175">
        <v>0</v>
      </c>
      <c r="X52" s="2176">
        <v>0</v>
      </c>
      <c r="Y52" s="2174">
        <v>0</v>
      </c>
      <c r="Z52" s="2177">
        <v>1</v>
      </c>
    </row>
    <row r="53" spans="1:26">
      <c r="A53" s="2172" t="s">
        <v>882</v>
      </c>
      <c r="B53" s="2173"/>
      <c r="C53" s="2080">
        <f t="shared" si="14"/>
        <v>8</v>
      </c>
      <c r="D53" s="2139">
        <v>0</v>
      </c>
      <c r="E53" s="2082">
        <f t="shared" si="15"/>
        <v>7</v>
      </c>
      <c r="F53" s="2141">
        <v>1</v>
      </c>
      <c r="G53" s="2141">
        <v>6</v>
      </c>
      <c r="H53" s="2141">
        <v>0</v>
      </c>
      <c r="I53" s="2151">
        <v>3</v>
      </c>
      <c r="J53" s="2141">
        <v>0</v>
      </c>
      <c r="K53" s="2141">
        <v>0</v>
      </c>
      <c r="L53" s="2141">
        <v>0</v>
      </c>
      <c r="M53" s="2141">
        <v>0</v>
      </c>
      <c r="N53" s="2141">
        <v>0</v>
      </c>
      <c r="O53" s="2141">
        <v>0</v>
      </c>
      <c r="P53" s="2142"/>
      <c r="Q53" s="2174">
        <v>0</v>
      </c>
      <c r="R53" s="2174">
        <v>0</v>
      </c>
      <c r="S53" s="2174">
        <v>0</v>
      </c>
      <c r="T53" s="2082">
        <f t="shared" si="17"/>
        <v>1</v>
      </c>
      <c r="U53" s="2175">
        <v>0</v>
      </c>
      <c r="V53" s="2175">
        <v>0</v>
      </c>
      <c r="W53" s="2175">
        <v>0</v>
      </c>
      <c r="X53" s="2176">
        <v>0</v>
      </c>
      <c r="Y53" s="2174">
        <v>0</v>
      </c>
      <c r="Z53" s="2177">
        <v>1</v>
      </c>
    </row>
    <row r="54" spans="1:26">
      <c r="A54" s="2178" t="s">
        <v>883</v>
      </c>
      <c r="B54" s="2179"/>
      <c r="C54" s="2118">
        <f t="shared" si="14"/>
        <v>4</v>
      </c>
      <c r="D54" s="2154">
        <v>1</v>
      </c>
      <c r="E54" s="2120">
        <f t="shared" si="15"/>
        <v>2</v>
      </c>
      <c r="F54" s="2156">
        <v>2</v>
      </c>
      <c r="G54" s="2156">
        <v>0</v>
      </c>
      <c r="H54" s="2156">
        <v>0</v>
      </c>
      <c r="I54" s="2156">
        <v>0</v>
      </c>
      <c r="J54" s="2156">
        <v>0</v>
      </c>
      <c r="K54" s="2156">
        <v>0</v>
      </c>
      <c r="L54" s="2156">
        <v>0</v>
      </c>
      <c r="M54" s="2156">
        <v>0</v>
      </c>
      <c r="N54" s="2156">
        <v>0</v>
      </c>
      <c r="O54" s="2156">
        <v>0</v>
      </c>
      <c r="P54" s="2142"/>
      <c r="Q54" s="2180">
        <v>0</v>
      </c>
      <c r="R54" s="2180">
        <v>0</v>
      </c>
      <c r="S54" s="2180">
        <v>0</v>
      </c>
      <c r="T54" s="2109">
        <f t="shared" si="17"/>
        <v>1</v>
      </c>
      <c r="U54" s="2181">
        <v>1</v>
      </c>
      <c r="V54" s="2181">
        <v>0</v>
      </c>
      <c r="W54" s="2181">
        <v>0</v>
      </c>
      <c r="X54" s="2182">
        <v>0</v>
      </c>
      <c r="Y54" s="2180">
        <v>0</v>
      </c>
      <c r="Z54" s="2183">
        <v>0</v>
      </c>
    </row>
    <row r="55" spans="1:26">
      <c r="B55" s="204"/>
    </row>
  </sheetData>
  <mergeCells count="77">
    <mergeCell ref="A44:B44"/>
    <mergeCell ref="V41:V43"/>
    <mergeCell ref="W41:W43"/>
    <mergeCell ref="X41:X43"/>
    <mergeCell ref="Z41:Z43"/>
    <mergeCell ref="H42:H43"/>
    <mergeCell ref="I42:I43"/>
    <mergeCell ref="R42:R43"/>
    <mergeCell ref="Y42:Y43"/>
    <mergeCell ref="AA40:AA43"/>
    <mergeCell ref="E41:E43"/>
    <mergeCell ref="F41:F43"/>
    <mergeCell ref="G41:G43"/>
    <mergeCell ref="M41:M43"/>
    <mergeCell ref="N41:N43"/>
    <mergeCell ref="O41:O43"/>
    <mergeCell ref="Q41:Q43"/>
    <mergeCell ref="S41:S43"/>
    <mergeCell ref="T41:T43"/>
    <mergeCell ref="R28:R29"/>
    <mergeCell ref="Y28:Y29"/>
    <mergeCell ref="A30:B30"/>
    <mergeCell ref="A31:A37"/>
    <mergeCell ref="A40:B43"/>
    <mergeCell ref="C40:C43"/>
    <mergeCell ref="D40:D43"/>
    <mergeCell ref="E40:O40"/>
    <mergeCell ref="T40:Z40"/>
    <mergeCell ref="U41:U43"/>
    <mergeCell ref="T27:T29"/>
    <mergeCell ref="U27:U29"/>
    <mergeCell ref="V27:V29"/>
    <mergeCell ref="W27:W29"/>
    <mergeCell ref="X27:X29"/>
    <mergeCell ref="Z27:Z29"/>
    <mergeCell ref="T26:Z26"/>
    <mergeCell ref="AA26:AA29"/>
    <mergeCell ref="E27:E29"/>
    <mergeCell ref="F27:F29"/>
    <mergeCell ref="G27:G29"/>
    <mergeCell ref="M27:M29"/>
    <mergeCell ref="N27:N29"/>
    <mergeCell ref="O27:O29"/>
    <mergeCell ref="Q27:Q29"/>
    <mergeCell ref="S27:S29"/>
    <mergeCell ref="A7:A15"/>
    <mergeCell ref="A16:A23"/>
    <mergeCell ref="A26:B29"/>
    <mergeCell ref="C26:C29"/>
    <mergeCell ref="D26:D29"/>
    <mergeCell ref="E26:O26"/>
    <mergeCell ref="H28:H29"/>
    <mergeCell ref="I28:I29"/>
    <mergeCell ref="V3:V5"/>
    <mergeCell ref="W3:W5"/>
    <mergeCell ref="X3:X5"/>
    <mergeCell ref="Z3:Z5"/>
    <mergeCell ref="H4:H5"/>
    <mergeCell ref="I4:I5"/>
    <mergeCell ref="R4:R5"/>
    <mergeCell ref="Y4:Y5"/>
    <mergeCell ref="N3:N5"/>
    <mergeCell ref="O3:O5"/>
    <mergeCell ref="Q3:Q5"/>
    <mergeCell ref="S3:S5"/>
    <mergeCell ref="T3:T5"/>
    <mergeCell ref="U3:U5"/>
    <mergeCell ref="A2:B5"/>
    <mergeCell ref="C2:C5"/>
    <mergeCell ref="D2:D5"/>
    <mergeCell ref="E2:O2"/>
    <mergeCell ref="T2:Z2"/>
    <mergeCell ref="AA2:AA5"/>
    <mergeCell ref="E3:E5"/>
    <mergeCell ref="F3:F5"/>
    <mergeCell ref="G3:G5"/>
    <mergeCell ref="M3:M5"/>
  </mergeCells>
  <phoneticPr fontId="1"/>
  <printOptions horizontalCentered="1"/>
  <pageMargins left="0.39370078740157483" right="0.39370078740157483" top="0.39370078740157483" bottom="0.39370078740157483" header="0.51181102362204722" footer="0.51181102362204722"/>
  <pageSetup paperSize="8" orientation="landscape" r:id="rId1"/>
  <headerFooter alignWithMargins="0"/>
</worksheet>
</file>

<file path=xl/worksheets/sheet23.xml><?xml version="1.0" encoding="utf-8"?>
<worksheet xmlns="http://schemas.openxmlformats.org/spreadsheetml/2006/main" xmlns:r="http://schemas.openxmlformats.org/officeDocument/2006/relationships">
  <sheetPr>
    <tabColor rgb="FF92D050"/>
    <pageSetUpPr fitToPage="1"/>
  </sheetPr>
  <dimension ref="B1:X38"/>
  <sheetViews>
    <sheetView topLeftCell="D10" zoomScaleNormal="100" workbookViewId="0">
      <selection activeCell="L9" sqref="L9"/>
    </sheetView>
  </sheetViews>
  <sheetFormatPr defaultRowHeight="13.5"/>
  <cols>
    <col min="1" max="1" width="1.625" style="665" customWidth="1"/>
    <col min="2" max="2" width="8.125" style="665" customWidth="1"/>
    <col min="3" max="3" width="15.625" style="665" customWidth="1"/>
    <col min="4" max="4" width="8.125" style="665" customWidth="1"/>
    <col min="5" max="5" width="5.375" style="665" customWidth="1"/>
    <col min="6" max="13" width="6.625" style="665" customWidth="1"/>
    <col min="14" max="14" width="18.75" style="665" customWidth="1"/>
    <col min="15" max="22" width="6.625" style="665" customWidth="1"/>
    <col min="23" max="23" width="9" style="665" customWidth="1"/>
    <col min="24" max="24" width="16.625" style="665" customWidth="1"/>
    <col min="25" max="256" width="9" style="665"/>
    <col min="257" max="257" width="1.625" style="665" customWidth="1"/>
    <col min="258" max="258" width="8.125" style="665" customWidth="1"/>
    <col min="259" max="259" width="15.625" style="665" customWidth="1"/>
    <col min="260" max="260" width="8.125" style="665" customWidth="1"/>
    <col min="261" max="261" width="5.375" style="665" customWidth="1"/>
    <col min="262" max="269" width="6.625" style="665" customWidth="1"/>
    <col min="270" max="270" width="18.75" style="665" customWidth="1"/>
    <col min="271" max="278" width="6.625" style="665" customWidth="1"/>
    <col min="279" max="279" width="9" style="665" customWidth="1"/>
    <col min="280" max="280" width="16.625" style="665" customWidth="1"/>
    <col min="281" max="512" width="9" style="665"/>
    <col min="513" max="513" width="1.625" style="665" customWidth="1"/>
    <col min="514" max="514" width="8.125" style="665" customWidth="1"/>
    <col min="515" max="515" width="15.625" style="665" customWidth="1"/>
    <col min="516" max="516" width="8.125" style="665" customWidth="1"/>
    <col min="517" max="517" width="5.375" style="665" customWidth="1"/>
    <col min="518" max="525" width="6.625" style="665" customWidth="1"/>
    <col min="526" max="526" width="18.75" style="665" customWidth="1"/>
    <col min="527" max="534" width="6.625" style="665" customWidth="1"/>
    <col min="535" max="535" width="9" style="665" customWidth="1"/>
    <col min="536" max="536" width="16.625" style="665" customWidth="1"/>
    <col min="537" max="768" width="9" style="665"/>
    <col min="769" max="769" width="1.625" style="665" customWidth="1"/>
    <col min="770" max="770" width="8.125" style="665" customWidth="1"/>
    <col min="771" max="771" width="15.625" style="665" customWidth="1"/>
    <col min="772" max="772" width="8.125" style="665" customWidth="1"/>
    <col min="773" max="773" width="5.375" style="665" customWidth="1"/>
    <col min="774" max="781" width="6.625" style="665" customWidth="1"/>
    <col min="782" max="782" width="18.75" style="665" customWidth="1"/>
    <col min="783" max="790" width="6.625" style="665" customWidth="1"/>
    <col min="791" max="791" width="9" style="665" customWidth="1"/>
    <col min="792" max="792" width="16.625" style="665" customWidth="1"/>
    <col min="793" max="1024" width="9" style="665"/>
    <col min="1025" max="1025" width="1.625" style="665" customWidth="1"/>
    <col min="1026" max="1026" width="8.125" style="665" customWidth="1"/>
    <col min="1027" max="1027" width="15.625" style="665" customWidth="1"/>
    <col min="1028" max="1028" width="8.125" style="665" customWidth="1"/>
    <col min="1029" max="1029" width="5.375" style="665" customWidth="1"/>
    <col min="1030" max="1037" width="6.625" style="665" customWidth="1"/>
    <col min="1038" max="1038" width="18.75" style="665" customWidth="1"/>
    <col min="1039" max="1046" width="6.625" style="665" customWidth="1"/>
    <col min="1047" max="1047" width="9" style="665" customWidth="1"/>
    <col min="1048" max="1048" width="16.625" style="665" customWidth="1"/>
    <col min="1049" max="1280" width="9" style="665"/>
    <col min="1281" max="1281" width="1.625" style="665" customWidth="1"/>
    <col min="1282" max="1282" width="8.125" style="665" customWidth="1"/>
    <col min="1283" max="1283" width="15.625" style="665" customWidth="1"/>
    <col min="1284" max="1284" width="8.125" style="665" customWidth="1"/>
    <col min="1285" max="1285" width="5.375" style="665" customWidth="1"/>
    <col min="1286" max="1293" width="6.625" style="665" customWidth="1"/>
    <col min="1294" max="1294" width="18.75" style="665" customWidth="1"/>
    <col min="1295" max="1302" width="6.625" style="665" customWidth="1"/>
    <col min="1303" max="1303" width="9" style="665" customWidth="1"/>
    <col min="1304" max="1304" width="16.625" style="665" customWidth="1"/>
    <col min="1305" max="1536" width="9" style="665"/>
    <col min="1537" max="1537" width="1.625" style="665" customWidth="1"/>
    <col min="1538" max="1538" width="8.125" style="665" customWidth="1"/>
    <col min="1539" max="1539" width="15.625" style="665" customWidth="1"/>
    <col min="1540" max="1540" width="8.125" style="665" customWidth="1"/>
    <col min="1541" max="1541" width="5.375" style="665" customWidth="1"/>
    <col min="1542" max="1549" width="6.625" style="665" customWidth="1"/>
    <col min="1550" max="1550" width="18.75" style="665" customWidth="1"/>
    <col min="1551" max="1558" width="6.625" style="665" customWidth="1"/>
    <col min="1559" max="1559" width="9" style="665" customWidth="1"/>
    <col min="1560" max="1560" width="16.625" style="665" customWidth="1"/>
    <col min="1561" max="1792" width="9" style="665"/>
    <col min="1793" max="1793" width="1.625" style="665" customWidth="1"/>
    <col min="1794" max="1794" width="8.125" style="665" customWidth="1"/>
    <col min="1795" max="1795" width="15.625" style="665" customWidth="1"/>
    <col min="1796" max="1796" width="8.125" style="665" customWidth="1"/>
    <col min="1797" max="1797" width="5.375" style="665" customWidth="1"/>
    <col min="1798" max="1805" width="6.625" style="665" customWidth="1"/>
    <col min="1806" max="1806" width="18.75" style="665" customWidth="1"/>
    <col min="1807" max="1814" width="6.625" style="665" customWidth="1"/>
    <col min="1815" max="1815" width="9" style="665" customWidth="1"/>
    <col min="1816" max="1816" width="16.625" style="665" customWidth="1"/>
    <col min="1817" max="2048" width="9" style="665"/>
    <col min="2049" max="2049" width="1.625" style="665" customWidth="1"/>
    <col min="2050" max="2050" width="8.125" style="665" customWidth="1"/>
    <col min="2051" max="2051" width="15.625" style="665" customWidth="1"/>
    <col min="2052" max="2052" width="8.125" style="665" customWidth="1"/>
    <col min="2053" max="2053" width="5.375" style="665" customWidth="1"/>
    <col min="2054" max="2061" width="6.625" style="665" customWidth="1"/>
    <col min="2062" max="2062" width="18.75" style="665" customWidth="1"/>
    <col min="2063" max="2070" width="6.625" style="665" customWidth="1"/>
    <col min="2071" max="2071" width="9" style="665" customWidth="1"/>
    <col min="2072" max="2072" width="16.625" style="665" customWidth="1"/>
    <col min="2073" max="2304" width="9" style="665"/>
    <col min="2305" max="2305" width="1.625" style="665" customWidth="1"/>
    <col min="2306" max="2306" width="8.125" style="665" customWidth="1"/>
    <col min="2307" max="2307" width="15.625" style="665" customWidth="1"/>
    <col min="2308" max="2308" width="8.125" style="665" customWidth="1"/>
    <col min="2309" max="2309" width="5.375" style="665" customWidth="1"/>
    <col min="2310" max="2317" width="6.625" style="665" customWidth="1"/>
    <col min="2318" max="2318" width="18.75" style="665" customWidth="1"/>
    <col min="2319" max="2326" width="6.625" style="665" customWidth="1"/>
    <col min="2327" max="2327" width="9" style="665" customWidth="1"/>
    <col min="2328" max="2328" width="16.625" style="665" customWidth="1"/>
    <col min="2329" max="2560" width="9" style="665"/>
    <col min="2561" max="2561" width="1.625" style="665" customWidth="1"/>
    <col min="2562" max="2562" width="8.125" style="665" customWidth="1"/>
    <col min="2563" max="2563" width="15.625" style="665" customWidth="1"/>
    <col min="2564" max="2564" width="8.125" style="665" customWidth="1"/>
    <col min="2565" max="2565" width="5.375" style="665" customWidth="1"/>
    <col min="2566" max="2573" width="6.625" style="665" customWidth="1"/>
    <col min="2574" max="2574" width="18.75" style="665" customWidth="1"/>
    <col min="2575" max="2582" width="6.625" style="665" customWidth="1"/>
    <col min="2583" max="2583" width="9" style="665" customWidth="1"/>
    <col min="2584" max="2584" width="16.625" style="665" customWidth="1"/>
    <col min="2585" max="2816" width="9" style="665"/>
    <col min="2817" max="2817" width="1.625" style="665" customWidth="1"/>
    <col min="2818" max="2818" width="8.125" style="665" customWidth="1"/>
    <col min="2819" max="2819" width="15.625" style="665" customWidth="1"/>
    <col min="2820" max="2820" width="8.125" style="665" customWidth="1"/>
    <col min="2821" max="2821" width="5.375" style="665" customWidth="1"/>
    <col min="2822" max="2829" width="6.625" style="665" customWidth="1"/>
    <col min="2830" max="2830" width="18.75" style="665" customWidth="1"/>
    <col min="2831" max="2838" width="6.625" style="665" customWidth="1"/>
    <col min="2839" max="2839" width="9" style="665" customWidth="1"/>
    <col min="2840" max="2840" width="16.625" style="665" customWidth="1"/>
    <col min="2841" max="3072" width="9" style="665"/>
    <col min="3073" max="3073" width="1.625" style="665" customWidth="1"/>
    <col min="3074" max="3074" width="8.125" style="665" customWidth="1"/>
    <col min="3075" max="3075" width="15.625" style="665" customWidth="1"/>
    <col min="3076" max="3076" width="8.125" style="665" customWidth="1"/>
    <col min="3077" max="3077" width="5.375" style="665" customWidth="1"/>
    <col min="3078" max="3085" width="6.625" style="665" customWidth="1"/>
    <col min="3086" max="3086" width="18.75" style="665" customWidth="1"/>
    <col min="3087" max="3094" width="6.625" style="665" customWidth="1"/>
    <col min="3095" max="3095" width="9" style="665" customWidth="1"/>
    <col min="3096" max="3096" width="16.625" style="665" customWidth="1"/>
    <col min="3097" max="3328" width="9" style="665"/>
    <col min="3329" max="3329" width="1.625" style="665" customWidth="1"/>
    <col min="3330" max="3330" width="8.125" style="665" customWidth="1"/>
    <col min="3331" max="3331" width="15.625" style="665" customWidth="1"/>
    <col min="3332" max="3332" width="8.125" style="665" customWidth="1"/>
    <col min="3333" max="3333" width="5.375" style="665" customWidth="1"/>
    <col min="3334" max="3341" width="6.625" style="665" customWidth="1"/>
    <col min="3342" max="3342" width="18.75" style="665" customWidth="1"/>
    <col min="3343" max="3350" width="6.625" style="665" customWidth="1"/>
    <col min="3351" max="3351" width="9" style="665" customWidth="1"/>
    <col min="3352" max="3352" width="16.625" style="665" customWidth="1"/>
    <col min="3353" max="3584" width="9" style="665"/>
    <col min="3585" max="3585" width="1.625" style="665" customWidth="1"/>
    <col min="3586" max="3586" width="8.125" style="665" customWidth="1"/>
    <col min="3587" max="3587" width="15.625" style="665" customWidth="1"/>
    <col min="3588" max="3588" width="8.125" style="665" customWidth="1"/>
    <col min="3589" max="3589" width="5.375" style="665" customWidth="1"/>
    <col min="3590" max="3597" width="6.625" style="665" customWidth="1"/>
    <col min="3598" max="3598" width="18.75" style="665" customWidth="1"/>
    <col min="3599" max="3606" width="6.625" style="665" customWidth="1"/>
    <col min="3607" max="3607" width="9" style="665" customWidth="1"/>
    <col min="3608" max="3608" width="16.625" style="665" customWidth="1"/>
    <col min="3609" max="3840" width="9" style="665"/>
    <col min="3841" max="3841" width="1.625" style="665" customWidth="1"/>
    <col min="3842" max="3842" width="8.125" style="665" customWidth="1"/>
    <col min="3843" max="3843" width="15.625" style="665" customWidth="1"/>
    <col min="3844" max="3844" width="8.125" style="665" customWidth="1"/>
    <col min="3845" max="3845" width="5.375" style="665" customWidth="1"/>
    <col min="3846" max="3853" width="6.625" style="665" customWidth="1"/>
    <col min="3854" max="3854" width="18.75" style="665" customWidth="1"/>
    <col min="3855" max="3862" width="6.625" style="665" customWidth="1"/>
    <col min="3863" max="3863" width="9" style="665" customWidth="1"/>
    <col min="3864" max="3864" width="16.625" style="665" customWidth="1"/>
    <col min="3865" max="4096" width="9" style="665"/>
    <col min="4097" max="4097" width="1.625" style="665" customWidth="1"/>
    <col min="4098" max="4098" width="8.125" style="665" customWidth="1"/>
    <col min="4099" max="4099" width="15.625" style="665" customWidth="1"/>
    <col min="4100" max="4100" width="8.125" style="665" customWidth="1"/>
    <col min="4101" max="4101" width="5.375" style="665" customWidth="1"/>
    <col min="4102" max="4109" width="6.625" style="665" customWidth="1"/>
    <col min="4110" max="4110" width="18.75" style="665" customWidth="1"/>
    <col min="4111" max="4118" width="6.625" style="665" customWidth="1"/>
    <col min="4119" max="4119" width="9" style="665" customWidth="1"/>
    <col min="4120" max="4120" width="16.625" style="665" customWidth="1"/>
    <col min="4121" max="4352" width="9" style="665"/>
    <col min="4353" max="4353" width="1.625" style="665" customWidth="1"/>
    <col min="4354" max="4354" width="8.125" style="665" customWidth="1"/>
    <col min="4355" max="4355" width="15.625" style="665" customWidth="1"/>
    <col min="4356" max="4356" width="8.125" style="665" customWidth="1"/>
    <col min="4357" max="4357" width="5.375" style="665" customWidth="1"/>
    <col min="4358" max="4365" width="6.625" style="665" customWidth="1"/>
    <col min="4366" max="4366" width="18.75" style="665" customWidth="1"/>
    <col min="4367" max="4374" width="6.625" style="665" customWidth="1"/>
    <col min="4375" max="4375" width="9" style="665" customWidth="1"/>
    <col min="4376" max="4376" width="16.625" style="665" customWidth="1"/>
    <col min="4377" max="4608" width="9" style="665"/>
    <col min="4609" max="4609" width="1.625" style="665" customWidth="1"/>
    <col min="4610" max="4610" width="8.125" style="665" customWidth="1"/>
    <col min="4611" max="4611" width="15.625" style="665" customWidth="1"/>
    <col min="4612" max="4612" width="8.125" style="665" customWidth="1"/>
    <col min="4613" max="4613" width="5.375" style="665" customWidth="1"/>
    <col min="4614" max="4621" width="6.625" style="665" customWidth="1"/>
    <col min="4622" max="4622" width="18.75" style="665" customWidth="1"/>
    <col min="4623" max="4630" width="6.625" style="665" customWidth="1"/>
    <col min="4631" max="4631" width="9" style="665" customWidth="1"/>
    <col min="4632" max="4632" width="16.625" style="665" customWidth="1"/>
    <col min="4633" max="4864" width="9" style="665"/>
    <col min="4865" max="4865" width="1.625" style="665" customWidth="1"/>
    <col min="4866" max="4866" width="8.125" style="665" customWidth="1"/>
    <col min="4867" max="4867" width="15.625" style="665" customWidth="1"/>
    <col min="4868" max="4868" width="8.125" style="665" customWidth="1"/>
    <col min="4869" max="4869" width="5.375" style="665" customWidth="1"/>
    <col min="4870" max="4877" width="6.625" style="665" customWidth="1"/>
    <col min="4878" max="4878" width="18.75" style="665" customWidth="1"/>
    <col min="4879" max="4886" width="6.625" style="665" customWidth="1"/>
    <col min="4887" max="4887" width="9" style="665" customWidth="1"/>
    <col min="4888" max="4888" width="16.625" style="665" customWidth="1"/>
    <col min="4889" max="5120" width="9" style="665"/>
    <col min="5121" max="5121" width="1.625" style="665" customWidth="1"/>
    <col min="5122" max="5122" width="8.125" style="665" customWidth="1"/>
    <col min="5123" max="5123" width="15.625" style="665" customWidth="1"/>
    <col min="5124" max="5124" width="8.125" style="665" customWidth="1"/>
    <col min="5125" max="5125" width="5.375" style="665" customWidth="1"/>
    <col min="5126" max="5133" width="6.625" style="665" customWidth="1"/>
    <col min="5134" max="5134" width="18.75" style="665" customWidth="1"/>
    <col min="5135" max="5142" width="6.625" style="665" customWidth="1"/>
    <col min="5143" max="5143" width="9" style="665" customWidth="1"/>
    <col min="5144" max="5144" width="16.625" style="665" customWidth="1"/>
    <col min="5145" max="5376" width="9" style="665"/>
    <col min="5377" max="5377" width="1.625" style="665" customWidth="1"/>
    <col min="5378" max="5378" width="8.125" style="665" customWidth="1"/>
    <col min="5379" max="5379" width="15.625" style="665" customWidth="1"/>
    <col min="5380" max="5380" width="8.125" style="665" customWidth="1"/>
    <col min="5381" max="5381" width="5.375" style="665" customWidth="1"/>
    <col min="5382" max="5389" width="6.625" style="665" customWidth="1"/>
    <col min="5390" max="5390" width="18.75" style="665" customWidth="1"/>
    <col min="5391" max="5398" width="6.625" style="665" customWidth="1"/>
    <col min="5399" max="5399" width="9" style="665" customWidth="1"/>
    <col min="5400" max="5400" width="16.625" style="665" customWidth="1"/>
    <col min="5401" max="5632" width="9" style="665"/>
    <col min="5633" max="5633" width="1.625" style="665" customWidth="1"/>
    <col min="5634" max="5634" width="8.125" style="665" customWidth="1"/>
    <col min="5635" max="5635" width="15.625" style="665" customWidth="1"/>
    <col min="5636" max="5636" width="8.125" style="665" customWidth="1"/>
    <col min="5637" max="5637" width="5.375" style="665" customWidth="1"/>
    <col min="5638" max="5645" width="6.625" style="665" customWidth="1"/>
    <col min="5646" max="5646" width="18.75" style="665" customWidth="1"/>
    <col min="5647" max="5654" width="6.625" style="665" customWidth="1"/>
    <col min="5655" max="5655" width="9" style="665" customWidth="1"/>
    <col min="5656" max="5656" width="16.625" style="665" customWidth="1"/>
    <col min="5657" max="5888" width="9" style="665"/>
    <col min="5889" max="5889" width="1.625" style="665" customWidth="1"/>
    <col min="5890" max="5890" width="8.125" style="665" customWidth="1"/>
    <col min="5891" max="5891" width="15.625" style="665" customWidth="1"/>
    <col min="5892" max="5892" width="8.125" style="665" customWidth="1"/>
    <col min="5893" max="5893" width="5.375" style="665" customWidth="1"/>
    <col min="5894" max="5901" width="6.625" style="665" customWidth="1"/>
    <col min="5902" max="5902" width="18.75" style="665" customWidth="1"/>
    <col min="5903" max="5910" width="6.625" style="665" customWidth="1"/>
    <col min="5911" max="5911" width="9" style="665" customWidth="1"/>
    <col min="5912" max="5912" width="16.625" style="665" customWidth="1"/>
    <col min="5913" max="6144" width="9" style="665"/>
    <col min="6145" max="6145" width="1.625" style="665" customWidth="1"/>
    <col min="6146" max="6146" width="8.125" style="665" customWidth="1"/>
    <col min="6147" max="6147" width="15.625" style="665" customWidth="1"/>
    <col min="6148" max="6148" width="8.125" style="665" customWidth="1"/>
    <col min="6149" max="6149" width="5.375" style="665" customWidth="1"/>
    <col min="6150" max="6157" width="6.625" style="665" customWidth="1"/>
    <col min="6158" max="6158" width="18.75" style="665" customWidth="1"/>
    <col min="6159" max="6166" width="6.625" style="665" customWidth="1"/>
    <col min="6167" max="6167" width="9" style="665" customWidth="1"/>
    <col min="6168" max="6168" width="16.625" style="665" customWidth="1"/>
    <col min="6169" max="6400" width="9" style="665"/>
    <col min="6401" max="6401" width="1.625" style="665" customWidth="1"/>
    <col min="6402" max="6402" width="8.125" style="665" customWidth="1"/>
    <col min="6403" max="6403" width="15.625" style="665" customWidth="1"/>
    <col min="6404" max="6404" width="8.125" style="665" customWidth="1"/>
    <col min="6405" max="6405" width="5.375" style="665" customWidth="1"/>
    <col min="6406" max="6413" width="6.625" style="665" customWidth="1"/>
    <col min="6414" max="6414" width="18.75" style="665" customWidth="1"/>
    <col min="6415" max="6422" width="6.625" style="665" customWidth="1"/>
    <col min="6423" max="6423" width="9" style="665" customWidth="1"/>
    <col min="6424" max="6424" width="16.625" style="665" customWidth="1"/>
    <col min="6425" max="6656" width="9" style="665"/>
    <col min="6657" max="6657" width="1.625" style="665" customWidth="1"/>
    <col min="6658" max="6658" width="8.125" style="665" customWidth="1"/>
    <col min="6659" max="6659" width="15.625" style="665" customWidth="1"/>
    <col min="6660" max="6660" width="8.125" style="665" customWidth="1"/>
    <col min="6661" max="6661" width="5.375" style="665" customWidth="1"/>
    <col min="6662" max="6669" width="6.625" style="665" customWidth="1"/>
    <col min="6670" max="6670" width="18.75" style="665" customWidth="1"/>
    <col min="6671" max="6678" width="6.625" style="665" customWidth="1"/>
    <col min="6679" max="6679" width="9" style="665" customWidth="1"/>
    <col min="6680" max="6680" width="16.625" style="665" customWidth="1"/>
    <col min="6681" max="6912" width="9" style="665"/>
    <col min="6913" max="6913" width="1.625" style="665" customWidth="1"/>
    <col min="6914" max="6914" width="8.125" style="665" customWidth="1"/>
    <col min="6915" max="6915" width="15.625" style="665" customWidth="1"/>
    <col min="6916" max="6916" width="8.125" style="665" customWidth="1"/>
    <col min="6917" max="6917" width="5.375" style="665" customWidth="1"/>
    <col min="6918" max="6925" width="6.625" style="665" customWidth="1"/>
    <col min="6926" max="6926" width="18.75" style="665" customWidth="1"/>
    <col min="6927" max="6934" width="6.625" style="665" customWidth="1"/>
    <col min="6935" max="6935" width="9" style="665" customWidth="1"/>
    <col min="6936" max="6936" width="16.625" style="665" customWidth="1"/>
    <col min="6937" max="7168" width="9" style="665"/>
    <col min="7169" max="7169" width="1.625" style="665" customWidth="1"/>
    <col min="7170" max="7170" width="8.125" style="665" customWidth="1"/>
    <col min="7171" max="7171" width="15.625" style="665" customWidth="1"/>
    <col min="7172" max="7172" width="8.125" style="665" customWidth="1"/>
    <col min="7173" max="7173" width="5.375" style="665" customWidth="1"/>
    <col min="7174" max="7181" width="6.625" style="665" customWidth="1"/>
    <col min="7182" max="7182" width="18.75" style="665" customWidth="1"/>
    <col min="7183" max="7190" width="6.625" style="665" customWidth="1"/>
    <col min="7191" max="7191" width="9" style="665" customWidth="1"/>
    <col min="7192" max="7192" width="16.625" style="665" customWidth="1"/>
    <col min="7193" max="7424" width="9" style="665"/>
    <col min="7425" max="7425" width="1.625" style="665" customWidth="1"/>
    <col min="7426" max="7426" width="8.125" style="665" customWidth="1"/>
    <col min="7427" max="7427" width="15.625" style="665" customWidth="1"/>
    <col min="7428" max="7428" width="8.125" style="665" customWidth="1"/>
    <col min="7429" max="7429" width="5.375" style="665" customWidth="1"/>
    <col min="7430" max="7437" width="6.625" style="665" customWidth="1"/>
    <col min="7438" max="7438" width="18.75" style="665" customWidth="1"/>
    <col min="7439" max="7446" width="6.625" style="665" customWidth="1"/>
    <col min="7447" max="7447" width="9" style="665" customWidth="1"/>
    <col min="7448" max="7448" width="16.625" style="665" customWidth="1"/>
    <col min="7449" max="7680" width="9" style="665"/>
    <col min="7681" max="7681" width="1.625" style="665" customWidth="1"/>
    <col min="7682" max="7682" width="8.125" style="665" customWidth="1"/>
    <col min="7683" max="7683" width="15.625" style="665" customWidth="1"/>
    <col min="7684" max="7684" width="8.125" style="665" customWidth="1"/>
    <col min="7685" max="7685" width="5.375" style="665" customWidth="1"/>
    <col min="7686" max="7693" width="6.625" style="665" customWidth="1"/>
    <col min="7694" max="7694" width="18.75" style="665" customWidth="1"/>
    <col min="7695" max="7702" width="6.625" style="665" customWidth="1"/>
    <col min="7703" max="7703" width="9" style="665" customWidth="1"/>
    <col min="7704" max="7704" width="16.625" style="665" customWidth="1"/>
    <col min="7705" max="7936" width="9" style="665"/>
    <col min="7937" max="7937" width="1.625" style="665" customWidth="1"/>
    <col min="7938" max="7938" width="8.125" style="665" customWidth="1"/>
    <col min="7939" max="7939" width="15.625" style="665" customWidth="1"/>
    <col min="7940" max="7940" width="8.125" style="665" customWidth="1"/>
    <col min="7941" max="7941" width="5.375" style="665" customWidth="1"/>
    <col min="7942" max="7949" width="6.625" style="665" customWidth="1"/>
    <col min="7950" max="7950" width="18.75" style="665" customWidth="1"/>
    <col min="7951" max="7958" width="6.625" style="665" customWidth="1"/>
    <col min="7959" max="7959" width="9" style="665" customWidth="1"/>
    <col min="7960" max="7960" width="16.625" style="665" customWidth="1"/>
    <col min="7961" max="8192" width="9" style="665"/>
    <col min="8193" max="8193" width="1.625" style="665" customWidth="1"/>
    <col min="8194" max="8194" width="8.125" style="665" customWidth="1"/>
    <col min="8195" max="8195" width="15.625" style="665" customWidth="1"/>
    <col min="8196" max="8196" width="8.125" style="665" customWidth="1"/>
    <col min="8197" max="8197" width="5.375" style="665" customWidth="1"/>
    <col min="8198" max="8205" width="6.625" style="665" customWidth="1"/>
    <col min="8206" max="8206" width="18.75" style="665" customWidth="1"/>
    <col min="8207" max="8214" width="6.625" style="665" customWidth="1"/>
    <col min="8215" max="8215" width="9" style="665" customWidth="1"/>
    <col min="8216" max="8216" width="16.625" style="665" customWidth="1"/>
    <col min="8217" max="8448" width="9" style="665"/>
    <col min="8449" max="8449" width="1.625" style="665" customWidth="1"/>
    <col min="8450" max="8450" width="8.125" style="665" customWidth="1"/>
    <col min="8451" max="8451" width="15.625" style="665" customWidth="1"/>
    <col min="8452" max="8452" width="8.125" style="665" customWidth="1"/>
    <col min="8453" max="8453" width="5.375" style="665" customWidth="1"/>
    <col min="8454" max="8461" width="6.625" style="665" customWidth="1"/>
    <col min="8462" max="8462" width="18.75" style="665" customWidth="1"/>
    <col min="8463" max="8470" width="6.625" style="665" customWidth="1"/>
    <col min="8471" max="8471" width="9" style="665" customWidth="1"/>
    <col min="8472" max="8472" width="16.625" style="665" customWidth="1"/>
    <col min="8473" max="8704" width="9" style="665"/>
    <col min="8705" max="8705" width="1.625" style="665" customWidth="1"/>
    <col min="8706" max="8706" width="8.125" style="665" customWidth="1"/>
    <col min="8707" max="8707" width="15.625" style="665" customWidth="1"/>
    <col min="8708" max="8708" width="8.125" style="665" customWidth="1"/>
    <col min="8709" max="8709" width="5.375" style="665" customWidth="1"/>
    <col min="8710" max="8717" width="6.625" style="665" customWidth="1"/>
    <col min="8718" max="8718" width="18.75" style="665" customWidth="1"/>
    <col min="8719" max="8726" width="6.625" style="665" customWidth="1"/>
    <col min="8727" max="8727" width="9" style="665" customWidth="1"/>
    <col min="8728" max="8728" width="16.625" style="665" customWidth="1"/>
    <col min="8729" max="8960" width="9" style="665"/>
    <col min="8961" max="8961" width="1.625" style="665" customWidth="1"/>
    <col min="8962" max="8962" width="8.125" style="665" customWidth="1"/>
    <col min="8963" max="8963" width="15.625" style="665" customWidth="1"/>
    <col min="8964" max="8964" width="8.125" style="665" customWidth="1"/>
    <col min="8965" max="8965" width="5.375" style="665" customWidth="1"/>
    <col min="8966" max="8973" width="6.625" style="665" customWidth="1"/>
    <col min="8974" max="8974" width="18.75" style="665" customWidth="1"/>
    <col min="8975" max="8982" width="6.625" style="665" customWidth="1"/>
    <col min="8983" max="8983" width="9" style="665" customWidth="1"/>
    <col min="8984" max="8984" width="16.625" style="665" customWidth="1"/>
    <col min="8985" max="9216" width="9" style="665"/>
    <col min="9217" max="9217" width="1.625" style="665" customWidth="1"/>
    <col min="9218" max="9218" width="8.125" style="665" customWidth="1"/>
    <col min="9219" max="9219" width="15.625" style="665" customWidth="1"/>
    <col min="9220" max="9220" width="8.125" style="665" customWidth="1"/>
    <col min="9221" max="9221" width="5.375" style="665" customWidth="1"/>
    <col min="9222" max="9229" width="6.625" style="665" customWidth="1"/>
    <col min="9230" max="9230" width="18.75" style="665" customWidth="1"/>
    <col min="9231" max="9238" width="6.625" style="665" customWidth="1"/>
    <col min="9239" max="9239" width="9" style="665" customWidth="1"/>
    <col min="9240" max="9240" width="16.625" style="665" customWidth="1"/>
    <col min="9241" max="9472" width="9" style="665"/>
    <col min="9473" max="9473" width="1.625" style="665" customWidth="1"/>
    <col min="9474" max="9474" width="8.125" style="665" customWidth="1"/>
    <col min="9475" max="9475" width="15.625" style="665" customWidth="1"/>
    <col min="9476" max="9476" width="8.125" style="665" customWidth="1"/>
    <col min="9477" max="9477" width="5.375" style="665" customWidth="1"/>
    <col min="9478" max="9485" width="6.625" style="665" customWidth="1"/>
    <col min="9486" max="9486" width="18.75" style="665" customWidth="1"/>
    <col min="9487" max="9494" width="6.625" style="665" customWidth="1"/>
    <col min="9495" max="9495" width="9" style="665" customWidth="1"/>
    <col min="9496" max="9496" width="16.625" style="665" customWidth="1"/>
    <col min="9497" max="9728" width="9" style="665"/>
    <col min="9729" max="9729" width="1.625" style="665" customWidth="1"/>
    <col min="9730" max="9730" width="8.125" style="665" customWidth="1"/>
    <col min="9731" max="9731" width="15.625" style="665" customWidth="1"/>
    <col min="9732" max="9732" width="8.125" style="665" customWidth="1"/>
    <col min="9733" max="9733" width="5.375" style="665" customWidth="1"/>
    <col min="9734" max="9741" width="6.625" style="665" customWidth="1"/>
    <col min="9742" max="9742" width="18.75" style="665" customWidth="1"/>
    <col min="9743" max="9750" width="6.625" style="665" customWidth="1"/>
    <col min="9751" max="9751" width="9" style="665" customWidth="1"/>
    <col min="9752" max="9752" width="16.625" style="665" customWidth="1"/>
    <col min="9753" max="9984" width="9" style="665"/>
    <col min="9985" max="9985" width="1.625" style="665" customWidth="1"/>
    <col min="9986" max="9986" width="8.125" style="665" customWidth="1"/>
    <col min="9987" max="9987" width="15.625" style="665" customWidth="1"/>
    <col min="9988" max="9988" width="8.125" style="665" customWidth="1"/>
    <col min="9989" max="9989" width="5.375" style="665" customWidth="1"/>
    <col min="9990" max="9997" width="6.625" style="665" customWidth="1"/>
    <col min="9998" max="9998" width="18.75" style="665" customWidth="1"/>
    <col min="9999" max="10006" width="6.625" style="665" customWidth="1"/>
    <col min="10007" max="10007" width="9" style="665" customWidth="1"/>
    <col min="10008" max="10008" width="16.625" style="665" customWidth="1"/>
    <col min="10009" max="10240" width="9" style="665"/>
    <col min="10241" max="10241" width="1.625" style="665" customWidth="1"/>
    <col min="10242" max="10242" width="8.125" style="665" customWidth="1"/>
    <col min="10243" max="10243" width="15.625" style="665" customWidth="1"/>
    <col min="10244" max="10244" width="8.125" style="665" customWidth="1"/>
    <col min="10245" max="10245" width="5.375" style="665" customWidth="1"/>
    <col min="10246" max="10253" width="6.625" style="665" customWidth="1"/>
    <col min="10254" max="10254" width="18.75" style="665" customWidth="1"/>
    <col min="10255" max="10262" width="6.625" style="665" customWidth="1"/>
    <col min="10263" max="10263" width="9" style="665" customWidth="1"/>
    <col min="10264" max="10264" width="16.625" style="665" customWidth="1"/>
    <col min="10265" max="10496" width="9" style="665"/>
    <col min="10497" max="10497" width="1.625" style="665" customWidth="1"/>
    <col min="10498" max="10498" width="8.125" style="665" customWidth="1"/>
    <col min="10499" max="10499" width="15.625" style="665" customWidth="1"/>
    <col min="10500" max="10500" width="8.125" style="665" customWidth="1"/>
    <col min="10501" max="10501" width="5.375" style="665" customWidth="1"/>
    <col min="10502" max="10509" width="6.625" style="665" customWidth="1"/>
    <col min="10510" max="10510" width="18.75" style="665" customWidth="1"/>
    <col min="10511" max="10518" width="6.625" style="665" customWidth="1"/>
    <col min="10519" max="10519" width="9" style="665" customWidth="1"/>
    <col min="10520" max="10520" width="16.625" style="665" customWidth="1"/>
    <col min="10521" max="10752" width="9" style="665"/>
    <col min="10753" max="10753" width="1.625" style="665" customWidth="1"/>
    <col min="10754" max="10754" width="8.125" style="665" customWidth="1"/>
    <col min="10755" max="10755" width="15.625" style="665" customWidth="1"/>
    <col min="10756" max="10756" width="8.125" style="665" customWidth="1"/>
    <col min="10757" max="10757" width="5.375" style="665" customWidth="1"/>
    <col min="10758" max="10765" width="6.625" style="665" customWidth="1"/>
    <col min="10766" max="10766" width="18.75" style="665" customWidth="1"/>
    <col min="10767" max="10774" width="6.625" style="665" customWidth="1"/>
    <col min="10775" max="10775" width="9" style="665" customWidth="1"/>
    <col min="10776" max="10776" width="16.625" style="665" customWidth="1"/>
    <col min="10777" max="11008" width="9" style="665"/>
    <col min="11009" max="11009" width="1.625" style="665" customWidth="1"/>
    <col min="11010" max="11010" width="8.125" style="665" customWidth="1"/>
    <col min="11011" max="11011" width="15.625" style="665" customWidth="1"/>
    <col min="11012" max="11012" width="8.125" style="665" customWidth="1"/>
    <col min="11013" max="11013" width="5.375" style="665" customWidth="1"/>
    <col min="11014" max="11021" width="6.625" style="665" customWidth="1"/>
    <col min="11022" max="11022" width="18.75" style="665" customWidth="1"/>
    <col min="11023" max="11030" width="6.625" style="665" customWidth="1"/>
    <col min="11031" max="11031" width="9" style="665" customWidth="1"/>
    <col min="11032" max="11032" width="16.625" style="665" customWidth="1"/>
    <col min="11033" max="11264" width="9" style="665"/>
    <col min="11265" max="11265" width="1.625" style="665" customWidth="1"/>
    <col min="11266" max="11266" width="8.125" style="665" customWidth="1"/>
    <col min="11267" max="11267" width="15.625" style="665" customWidth="1"/>
    <col min="11268" max="11268" width="8.125" style="665" customWidth="1"/>
    <col min="11269" max="11269" width="5.375" style="665" customWidth="1"/>
    <col min="11270" max="11277" width="6.625" style="665" customWidth="1"/>
    <col min="11278" max="11278" width="18.75" style="665" customWidth="1"/>
    <col min="11279" max="11286" width="6.625" style="665" customWidth="1"/>
    <col min="11287" max="11287" width="9" style="665" customWidth="1"/>
    <col min="11288" max="11288" width="16.625" style="665" customWidth="1"/>
    <col min="11289" max="11520" width="9" style="665"/>
    <col min="11521" max="11521" width="1.625" style="665" customWidth="1"/>
    <col min="11522" max="11522" width="8.125" style="665" customWidth="1"/>
    <col min="11523" max="11523" width="15.625" style="665" customWidth="1"/>
    <col min="11524" max="11524" width="8.125" style="665" customWidth="1"/>
    <col min="11525" max="11525" width="5.375" style="665" customWidth="1"/>
    <col min="11526" max="11533" width="6.625" style="665" customWidth="1"/>
    <col min="11534" max="11534" width="18.75" style="665" customWidth="1"/>
    <col min="11535" max="11542" width="6.625" style="665" customWidth="1"/>
    <col min="11543" max="11543" width="9" style="665" customWidth="1"/>
    <col min="11544" max="11544" width="16.625" style="665" customWidth="1"/>
    <col min="11545" max="11776" width="9" style="665"/>
    <col min="11777" max="11777" width="1.625" style="665" customWidth="1"/>
    <col min="11778" max="11778" width="8.125" style="665" customWidth="1"/>
    <col min="11779" max="11779" width="15.625" style="665" customWidth="1"/>
    <col min="11780" max="11780" width="8.125" style="665" customWidth="1"/>
    <col min="11781" max="11781" width="5.375" style="665" customWidth="1"/>
    <col min="11782" max="11789" width="6.625" style="665" customWidth="1"/>
    <col min="11790" max="11790" width="18.75" style="665" customWidth="1"/>
    <col min="11791" max="11798" width="6.625" style="665" customWidth="1"/>
    <col min="11799" max="11799" width="9" style="665" customWidth="1"/>
    <col min="11800" max="11800" width="16.625" style="665" customWidth="1"/>
    <col min="11801" max="12032" width="9" style="665"/>
    <col min="12033" max="12033" width="1.625" style="665" customWidth="1"/>
    <col min="12034" max="12034" width="8.125" style="665" customWidth="1"/>
    <col min="12035" max="12035" width="15.625" style="665" customWidth="1"/>
    <col min="12036" max="12036" width="8.125" style="665" customWidth="1"/>
    <col min="12037" max="12037" width="5.375" style="665" customWidth="1"/>
    <col min="12038" max="12045" width="6.625" style="665" customWidth="1"/>
    <col min="12046" max="12046" width="18.75" style="665" customWidth="1"/>
    <col min="12047" max="12054" width="6.625" style="665" customWidth="1"/>
    <col min="12055" max="12055" width="9" style="665" customWidth="1"/>
    <col min="12056" max="12056" width="16.625" style="665" customWidth="1"/>
    <col min="12057" max="12288" width="9" style="665"/>
    <col min="12289" max="12289" width="1.625" style="665" customWidth="1"/>
    <col min="12290" max="12290" width="8.125" style="665" customWidth="1"/>
    <col min="12291" max="12291" width="15.625" style="665" customWidth="1"/>
    <col min="12292" max="12292" width="8.125" style="665" customWidth="1"/>
    <col min="12293" max="12293" width="5.375" style="665" customWidth="1"/>
    <col min="12294" max="12301" width="6.625" style="665" customWidth="1"/>
    <col min="12302" max="12302" width="18.75" style="665" customWidth="1"/>
    <col min="12303" max="12310" width="6.625" style="665" customWidth="1"/>
    <col min="12311" max="12311" width="9" style="665" customWidth="1"/>
    <col min="12312" max="12312" width="16.625" style="665" customWidth="1"/>
    <col min="12313" max="12544" width="9" style="665"/>
    <col min="12545" max="12545" width="1.625" style="665" customWidth="1"/>
    <col min="12546" max="12546" width="8.125" style="665" customWidth="1"/>
    <col min="12547" max="12547" width="15.625" style="665" customWidth="1"/>
    <col min="12548" max="12548" width="8.125" style="665" customWidth="1"/>
    <col min="12549" max="12549" width="5.375" style="665" customWidth="1"/>
    <col min="12550" max="12557" width="6.625" style="665" customWidth="1"/>
    <col min="12558" max="12558" width="18.75" style="665" customWidth="1"/>
    <col min="12559" max="12566" width="6.625" style="665" customWidth="1"/>
    <col min="12567" max="12567" width="9" style="665" customWidth="1"/>
    <col min="12568" max="12568" width="16.625" style="665" customWidth="1"/>
    <col min="12569" max="12800" width="9" style="665"/>
    <col min="12801" max="12801" width="1.625" style="665" customWidth="1"/>
    <col min="12802" max="12802" width="8.125" style="665" customWidth="1"/>
    <col min="12803" max="12803" width="15.625" style="665" customWidth="1"/>
    <col min="12804" max="12804" width="8.125" style="665" customWidth="1"/>
    <col min="12805" max="12805" width="5.375" style="665" customWidth="1"/>
    <col min="12806" max="12813" width="6.625" style="665" customWidth="1"/>
    <col min="12814" max="12814" width="18.75" style="665" customWidth="1"/>
    <col min="12815" max="12822" width="6.625" style="665" customWidth="1"/>
    <col min="12823" max="12823" width="9" style="665" customWidth="1"/>
    <col min="12824" max="12824" width="16.625" style="665" customWidth="1"/>
    <col min="12825" max="13056" width="9" style="665"/>
    <col min="13057" max="13057" width="1.625" style="665" customWidth="1"/>
    <col min="13058" max="13058" width="8.125" style="665" customWidth="1"/>
    <col min="13059" max="13059" width="15.625" style="665" customWidth="1"/>
    <col min="13060" max="13060" width="8.125" style="665" customWidth="1"/>
    <col min="13061" max="13061" width="5.375" style="665" customWidth="1"/>
    <col min="13062" max="13069" width="6.625" style="665" customWidth="1"/>
    <col min="13070" max="13070" width="18.75" style="665" customWidth="1"/>
    <col min="13071" max="13078" width="6.625" style="665" customWidth="1"/>
    <col min="13079" max="13079" width="9" style="665" customWidth="1"/>
    <col min="13080" max="13080" width="16.625" style="665" customWidth="1"/>
    <col min="13081" max="13312" width="9" style="665"/>
    <col min="13313" max="13313" width="1.625" style="665" customWidth="1"/>
    <col min="13314" max="13314" width="8.125" style="665" customWidth="1"/>
    <col min="13315" max="13315" width="15.625" style="665" customWidth="1"/>
    <col min="13316" max="13316" width="8.125" style="665" customWidth="1"/>
    <col min="13317" max="13317" width="5.375" style="665" customWidth="1"/>
    <col min="13318" max="13325" width="6.625" style="665" customWidth="1"/>
    <col min="13326" max="13326" width="18.75" style="665" customWidth="1"/>
    <col min="13327" max="13334" width="6.625" style="665" customWidth="1"/>
    <col min="13335" max="13335" width="9" style="665" customWidth="1"/>
    <col min="13336" max="13336" width="16.625" style="665" customWidth="1"/>
    <col min="13337" max="13568" width="9" style="665"/>
    <col min="13569" max="13569" width="1.625" style="665" customWidth="1"/>
    <col min="13570" max="13570" width="8.125" style="665" customWidth="1"/>
    <col min="13571" max="13571" width="15.625" style="665" customWidth="1"/>
    <col min="13572" max="13572" width="8.125" style="665" customWidth="1"/>
    <col min="13573" max="13573" width="5.375" style="665" customWidth="1"/>
    <col min="13574" max="13581" width="6.625" style="665" customWidth="1"/>
    <col min="13582" max="13582" width="18.75" style="665" customWidth="1"/>
    <col min="13583" max="13590" width="6.625" style="665" customWidth="1"/>
    <col min="13591" max="13591" width="9" style="665" customWidth="1"/>
    <col min="13592" max="13592" width="16.625" style="665" customWidth="1"/>
    <col min="13593" max="13824" width="9" style="665"/>
    <col min="13825" max="13825" width="1.625" style="665" customWidth="1"/>
    <col min="13826" max="13826" width="8.125" style="665" customWidth="1"/>
    <col min="13827" max="13827" width="15.625" style="665" customWidth="1"/>
    <col min="13828" max="13828" width="8.125" style="665" customWidth="1"/>
    <col min="13829" max="13829" width="5.375" style="665" customWidth="1"/>
    <col min="13830" max="13837" width="6.625" style="665" customWidth="1"/>
    <col min="13838" max="13838" width="18.75" style="665" customWidth="1"/>
    <col min="13839" max="13846" width="6.625" style="665" customWidth="1"/>
    <col min="13847" max="13847" width="9" style="665" customWidth="1"/>
    <col min="13848" max="13848" width="16.625" style="665" customWidth="1"/>
    <col min="13849" max="14080" width="9" style="665"/>
    <col min="14081" max="14081" width="1.625" style="665" customWidth="1"/>
    <col min="14082" max="14082" width="8.125" style="665" customWidth="1"/>
    <col min="14083" max="14083" width="15.625" style="665" customWidth="1"/>
    <col min="14084" max="14084" width="8.125" style="665" customWidth="1"/>
    <col min="14085" max="14085" width="5.375" style="665" customWidth="1"/>
    <col min="14086" max="14093" width="6.625" style="665" customWidth="1"/>
    <col min="14094" max="14094" width="18.75" style="665" customWidth="1"/>
    <col min="14095" max="14102" width="6.625" style="665" customWidth="1"/>
    <col min="14103" max="14103" width="9" style="665" customWidth="1"/>
    <col min="14104" max="14104" width="16.625" style="665" customWidth="1"/>
    <col min="14105" max="14336" width="9" style="665"/>
    <col min="14337" max="14337" width="1.625" style="665" customWidth="1"/>
    <col min="14338" max="14338" width="8.125" style="665" customWidth="1"/>
    <col min="14339" max="14339" width="15.625" style="665" customWidth="1"/>
    <col min="14340" max="14340" width="8.125" style="665" customWidth="1"/>
    <col min="14341" max="14341" width="5.375" style="665" customWidth="1"/>
    <col min="14342" max="14349" width="6.625" style="665" customWidth="1"/>
    <col min="14350" max="14350" width="18.75" style="665" customWidth="1"/>
    <col min="14351" max="14358" width="6.625" style="665" customWidth="1"/>
    <col min="14359" max="14359" width="9" style="665" customWidth="1"/>
    <col min="14360" max="14360" width="16.625" style="665" customWidth="1"/>
    <col min="14361" max="14592" width="9" style="665"/>
    <col min="14593" max="14593" width="1.625" style="665" customWidth="1"/>
    <col min="14594" max="14594" width="8.125" style="665" customWidth="1"/>
    <col min="14595" max="14595" width="15.625" style="665" customWidth="1"/>
    <col min="14596" max="14596" width="8.125" style="665" customWidth="1"/>
    <col min="14597" max="14597" width="5.375" style="665" customWidth="1"/>
    <col min="14598" max="14605" width="6.625" style="665" customWidth="1"/>
    <col min="14606" max="14606" width="18.75" style="665" customWidth="1"/>
    <col min="14607" max="14614" width="6.625" style="665" customWidth="1"/>
    <col min="14615" max="14615" width="9" style="665" customWidth="1"/>
    <col min="14616" max="14616" width="16.625" style="665" customWidth="1"/>
    <col min="14617" max="14848" width="9" style="665"/>
    <col min="14849" max="14849" width="1.625" style="665" customWidth="1"/>
    <col min="14850" max="14850" width="8.125" style="665" customWidth="1"/>
    <col min="14851" max="14851" width="15.625" style="665" customWidth="1"/>
    <col min="14852" max="14852" width="8.125" style="665" customWidth="1"/>
    <col min="14853" max="14853" width="5.375" style="665" customWidth="1"/>
    <col min="14854" max="14861" width="6.625" style="665" customWidth="1"/>
    <col min="14862" max="14862" width="18.75" style="665" customWidth="1"/>
    <col min="14863" max="14870" width="6.625" style="665" customWidth="1"/>
    <col min="14871" max="14871" width="9" style="665" customWidth="1"/>
    <col min="14872" max="14872" width="16.625" style="665" customWidth="1"/>
    <col min="14873" max="15104" width="9" style="665"/>
    <col min="15105" max="15105" width="1.625" style="665" customWidth="1"/>
    <col min="15106" max="15106" width="8.125" style="665" customWidth="1"/>
    <col min="15107" max="15107" width="15.625" style="665" customWidth="1"/>
    <col min="15108" max="15108" width="8.125" style="665" customWidth="1"/>
    <col min="15109" max="15109" width="5.375" style="665" customWidth="1"/>
    <col min="15110" max="15117" width="6.625" style="665" customWidth="1"/>
    <col min="15118" max="15118" width="18.75" style="665" customWidth="1"/>
    <col min="15119" max="15126" width="6.625" style="665" customWidth="1"/>
    <col min="15127" max="15127" width="9" style="665" customWidth="1"/>
    <col min="15128" max="15128" width="16.625" style="665" customWidth="1"/>
    <col min="15129" max="15360" width="9" style="665"/>
    <col min="15361" max="15361" width="1.625" style="665" customWidth="1"/>
    <col min="15362" max="15362" width="8.125" style="665" customWidth="1"/>
    <col min="15363" max="15363" width="15.625" style="665" customWidth="1"/>
    <col min="15364" max="15364" width="8.125" style="665" customWidth="1"/>
    <col min="15365" max="15365" width="5.375" style="665" customWidth="1"/>
    <col min="15366" max="15373" width="6.625" style="665" customWidth="1"/>
    <col min="15374" max="15374" width="18.75" style="665" customWidth="1"/>
    <col min="15375" max="15382" width="6.625" style="665" customWidth="1"/>
    <col min="15383" max="15383" width="9" style="665" customWidth="1"/>
    <col min="15384" max="15384" width="16.625" style="665" customWidth="1"/>
    <col min="15385" max="15616" width="9" style="665"/>
    <col min="15617" max="15617" width="1.625" style="665" customWidth="1"/>
    <col min="15618" max="15618" width="8.125" style="665" customWidth="1"/>
    <col min="15619" max="15619" width="15.625" style="665" customWidth="1"/>
    <col min="15620" max="15620" width="8.125" style="665" customWidth="1"/>
    <col min="15621" max="15621" width="5.375" style="665" customWidth="1"/>
    <col min="15622" max="15629" width="6.625" style="665" customWidth="1"/>
    <col min="15630" max="15630" width="18.75" style="665" customWidth="1"/>
    <col min="15631" max="15638" width="6.625" style="665" customWidth="1"/>
    <col min="15639" max="15639" width="9" style="665" customWidth="1"/>
    <col min="15640" max="15640" width="16.625" style="665" customWidth="1"/>
    <col min="15641" max="15872" width="9" style="665"/>
    <col min="15873" max="15873" width="1.625" style="665" customWidth="1"/>
    <col min="15874" max="15874" width="8.125" style="665" customWidth="1"/>
    <col min="15875" max="15875" width="15.625" style="665" customWidth="1"/>
    <col min="15876" max="15876" width="8.125" style="665" customWidth="1"/>
    <col min="15877" max="15877" width="5.375" style="665" customWidth="1"/>
    <col min="15878" max="15885" width="6.625" style="665" customWidth="1"/>
    <col min="15886" max="15886" width="18.75" style="665" customWidth="1"/>
    <col min="15887" max="15894" width="6.625" style="665" customWidth="1"/>
    <col min="15895" max="15895" width="9" style="665" customWidth="1"/>
    <col min="15896" max="15896" width="16.625" style="665" customWidth="1"/>
    <col min="15897" max="16128" width="9" style="665"/>
    <col min="16129" max="16129" width="1.625" style="665" customWidth="1"/>
    <col min="16130" max="16130" width="8.125" style="665" customWidth="1"/>
    <col min="16131" max="16131" width="15.625" style="665" customWidth="1"/>
    <col min="16132" max="16132" width="8.125" style="665" customWidth="1"/>
    <col min="16133" max="16133" width="5.375" style="665" customWidth="1"/>
    <col min="16134" max="16141" width="6.625" style="665" customWidth="1"/>
    <col min="16142" max="16142" width="18.75" style="665" customWidth="1"/>
    <col min="16143" max="16150" width="6.625" style="665" customWidth="1"/>
    <col min="16151" max="16151" width="9" style="665" customWidth="1"/>
    <col min="16152" max="16152" width="16.625" style="665" customWidth="1"/>
    <col min="16153" max="16384" width="9" style="665"/>
  </cols>
  <sheetData>
    <row r="1" spans="2:22" ht="24" customHeight="1">
      <c r="B1" s="1933" t="s">
        <v>884</v>
      </c>
      <c r="C1" s="1933"/>
      <c r="D1" s="1933"/>
      <c r="E1" s="1933"/>
      <c r="F1" s="1933"/>
      <c r="G1" s="1933"/>
      <c r="H1" s="1933"/>
      <c r="I1" s="1933"/>
      <c r="J1" s="1933"/>
      <c r="K1" s="1933"/>
      <c r="L1" s="1933"/>
      <c r="N1" s="1522"/>
    </row>
    <row r="2" spans="2:22" ht="15" customHeight="1">
      <c r="B2" s="179"/>
      <c r="C2" s="180"/>
      <c r="D2" s="2184" t="s">
        <v>133</v>
      </c>
      <c r="E2" s="2185" t="s">
        <v>836</v>
      </c>
      <c r="F2" s="2186"/>
      <c r="G2" s="2187" t="s">
        <v>885</v>
      </c>
      <c r="H2" s="2188"/>
      <c r="I2" s="2187" t="s">
        <v>886</v>
      </c>
      <c r="J2" s="2188"/>
      <c r="K2" s="2187" t="s">
        <v>20</v>
      </c>
      <c r="L2" s="2188"/>
      <c r="M2" s="2189"/>
      <c r="N2" s="1784"/>
      <c r="O2" s="2190" t="s">
        <v>838</v>
      </c>
      <c r="P2" s="2191"/>
      <c r="Q2" s="2191"/>
      <c r="R2" s="2191"/>
      <c r="S2" s="2191"/>
      <c r="T2" s="2192"/>
      <c r="U2" s="2193" t="s">
        <v>887</v>
      </c>
      <c r="V2" s="2193" t="s">
        <v>888</v>
      </c>
    </row>
    <row r="3" spans="2:22" ht="12" customHeight="1">
      <c r="B3" s="349"/>
      <c r="C3" s="350"/>
      <c r="D3" s="2194"/>
      <c r="E3" s="2195"/>
      <c r="F3" s="2196" t="s">
        <v>840</v>
      </c>
      <c r="G3" s="512" t="s">
        <v>841</v>
      </c>
      <c r="H3" s="2047" t="s">
        <v>842</v>
      </c>
      <c r="I3" s="2047" t="s">
        <v>843</v>
      </c>
      <c r="J3" s="2047" t="s">
        <v>844</v>
      </c>
      <c r="K3" s="2047" t="s">
        <v>845</v>
      </c>
      <c r="L3" s="513" t="s">
        <v>846</v>
      </c>
      <c r="M3" s="385" t="s">
        <v>889</v>
      </c>
      <c r="N3" s="1784"/>
      <c r="O3" s="2196" t="s">
        <v>840</v>
      </c>
      <c r="P3" s="2048" t="s">
        <v>848</v>
      </c>
      <c r="Q3" s="2047" t="s">
        <v>849</v>
      </c>
      <c r="R3" s="513" t="s">
        <v>850</v>
      </c>
      <c r="S3" s="2047" t="s">
        <v>851</v>
      </c>
      <c r="T3" s="385" t="s">
        <v>852</v>
      </c>
      <c r="U3" s="2197"/>
      <c r="V3" s="2197"/>
    </row>
    <row r="4" spans="2:22" ht="36" customHeight="1">
      <c r="B4" s="187"/>
      <c r="C4" s="188"/>
      <c r="D4" s="2198"/>
      <c r="E4" s="2199"/>
      <c r="F4" s="2200"/>
      <c r="G4" s="522"/>
      <c r="H4" s="523"/>
      <c r="I4" s="523"/>
      <c r="J4" s="523"/>
      <c r="K4" s="523"/>
      <c r="L4" s="523"/>
      <c r="M4" s="400"/>
      <c r="N4" s="1784"/>
      <c r="O4" s="2200"/>
      <c r="P4" s="522"/>
      <c r="Q4" s="523"/>
      <c r="R4" s="523"/>
      <c r="S4" s="523"/>
      <c r="T4" s="400"/>
      <c r="U4" s="2201"/>
      <c r="V4" s="2201"/>
    </row>
    <row r="5" spans="2:22" ht="18" customHeight="1">
      <c r="B5" s="766" t="s">
        <v>890</v>
      </c>
      <c r="C5" s="1751" t="s">
        <v>891</v>
      </c>
      <c r="D5" s="2202">
        <f t="shared" ref="D5:D15" si="0">SUM(E5,F5,O5)</f>
        <v>45</v>
      </c>
      <c r="E5" s="2203">
        <v>0</v>
      </c>
      <c r="F5" s="2202">
        <f t="shared" ref="F5:F12" si="1">SUM(G5:M5)</f>
        <v>33</v>
      </c>
      <c r="G5" s="2204">
        <v>7</v>
      </c>
      <c r="H5" s="2205">
        <v>2</v>
      </c>
      <c r="I5" s="2205">
        <v>1</v>
      </c>
      <c r="J5" s="2205">
        <v>12</v>
      </c>
      <c r="K5" s="2205">
        <v>0</v>
      </c>
      <c r="L5" s="2205">
        <v>9</v>
      </c>
      <c r="M5" s="2206">
        <v>2</v>
      </c>
      <c r="N5" s="1522"/>
      <c r="O5" s="2202">
        <f t="shared" ref="O5:O12" si="2">SUM(P5:T5)</f>
        <v>12</v>
      </c>
      <c r="P5" s="2203">
        <v>6</v>
      </c>
      <c r="Q5" s="2205">
        <v>0</v>
      </c>
      <c r="R5" s="2205">
        <v>0</v>
      </c>
      <c r="S5" s="2205">
        <v>0</v>
      </c>
      <c r="T5" s="2206">
        <v>6</v>
      </c>
      <c r="U5" s="2207"/>
      <c r="V5" s="2208"/>
    </row>
    <row r="6" spans="2:22" ht="18" customHeight="1">
      <c r="B6" s="2209"/>
      <c r="C6" s="1758" t="s">
        <v>892</v>
      </c>
      <c r="D6" s="2210">
        <f t="shared" si="0"/>
        <v>145</v>
      </c>
      <c r="E6" s="2211">
        <v>1</v>
      </c>
      <c r="F6" s="2210">
        <f t="shared" si="1"/>
        <v>45</v>
      </c>
      <c r="G6" s="2212">
        <v>1</v>
      </c>
      <c r="H6" s="2213">
        <v>16</v>
      </c>
      <c r="I6" s="2213">
        <v>1</v>
      </c>
      <c r="J6" s="2213">
        <v>11</v>
      </c>
      <c r="K6" s="2213">
        <v>0</v>
      </c>
      <c r="L6" s="2213">
        <v>16</v>
      </c>
      <c r="M6" s="2214">
        <v>0</v>
      </c>
      <c r="N6" s="1522"/>
      <c r="O6" s="2210">
        <f t="shared" si="2"/>
        <v>99</v>
      </c>
      <c r="P6" s="2211">
        <v>87</v>
      </c>
      <c r="Q6" s="2213">
        <v>0</v>
      </c>
      <c r="R6" s="2213">
        <v>0</v>
      </c>
      <c r="S6" s="2213">
        <v>0</v>
      </c>
      <c r="T6" s="2214">
        <v>12</v>
      </c>
      <c r="U6" s="2215"/>
      <c r="V6" s="2216"/>
    </row>
    <row r="7" spans="2:22" ht="18" customHeight="1">
      <c r="B7" s="2209"/>
      <c r="C7" s="2217" t="s">
        <v>893</v>
      </c>
      <c r="D7" s="2210">
        <f t="shared" si="0"/>
        <v>7</v>
      </c>
      <c r="E7" s="2218">
        <v>0</v>
      </c>
      <c r="F7" s="2210">
        <f t="shared" si="1"/>
        <v>7</v>
      </c>
      <c r="G7" s="2212">
        <v>0</v>
      </c>
      <c r="H7" s="2219">
        <v>0</v>
      </c>
      <c r="I7" s="2219">
        <v>0</v>
      </c>
      <c r="J7" s="2219">
        <v>0</v>
      </c>
      <c r="K7" s="2219">
        <v>0</v>
      </c>
      <c r="L7" s="2219">
        <v>7</v>
      </c>
      <c r="M7" s="2220">
        <v>0</v>
      </c>
      <c r="N7" s="1522"/>
      <c r="O7" s="2210">
        <f t="shared" si="2"/>
        <v>0</v>
      </c>
      <c r="P7" s="2212">
        <v>0</v>
      </c>
      <c r="Q7" s="2219">
        <v>0</v>
      </c>
      <c r="R7" s="2219">
        <v>0</v>
      </c>
      <c r="S7" s="2219">
        <v>0</v>
      </c>
      <c r="T7" s="2220">
        <v>0</v>
      </c>
      <c r="U7" s="2221"/>
      <c r="V7" s="2222"/>
    </row>
    <row r="8" spans="2:22" ht="18" customHeight="1">
      <c r="B8" s="2209"/>
      <c r="C8" s="2223" t="s">
        <v>894</v>
      </c>
      <c r="D8" s="2210">
        <f t="shared" si="0"/>
        <v>7</v>
      </c>
      <c r="E8" s="2218">
        <v>0</v>
      </c>
      <c r="F8" s="2210">
        <f t="shared" si="1"/>
        <v>7</v>
      </c>
      <c r="G8" s="2212">
        <v>0</v>
      </c>
      <c r="H8" s="2219">
        <v>0</v>
      </c>
      <c r="I8" s="2219">
        <v>0</v>
      </c>
      <c r="J8" s="2219">
        <v>0</v>
      </c>
      <c r="K8" s="2219">
        <v>0</v>
      </c>
      <c r="L8" s="2219">
        <v>7</v>
      </c>
      <c r="M8" s="2220">
        <v>0</v>
      </c>
      <c r="N8" s="1522"/>
      <c r="O8" s="2210">
        <f t="shared" si="2"/>
        <v>0</v>
      </c>
      <c r="P8" s="2212">
        <v>0</v>
      </c>
      <c r="Q8" s="2219">
        <v>0</v>
      </c>
      <c r="R8" s="2219">
        <v>0</v>
      </c>
      <c r="S8" s="2219">
        <v>0</v>
      </c>
      <c r="T8" s="2220">
        <v>0</v>
      </c>
      <c r="U8" s="2221"/>
      <c r="V8" s="2222"/>
    </row>
    <row r="9" spans="2:22" ht="18" customHeight="1">
      <c r="B9" s="2224" t="s">
        <v>895</v>
      </c>
      <c r="C9" s="1758" t="s">
        <v>891</v>
      </c>
      <c r="D9" s="2210">
        <f t="shared" si="0"/>
        <v>47</v>
      </c>
      <c r="E9" s="2211">
        <v>0</v>
      </c>
      <c r="F9" s="2210">
        <f t="shared" si="1"/>
        <v>30</v>
      </c>
      <c r="G9" s="2212">
        <v>6</v>
      </c>
      <c r="H9" s="2219">
        <v>3</v>
      </c>
      <c r="I9" s="2219">
        <v>1</v>
      </c>
      <c r="J9" s="2219">
        <v>9</v>
      </c>
      <c r="K9" s="2219">
        <v>0</v>
      </c>
      <c r="L9" s="2219">
        <v>9</v>
      </c>
      <c r="M9" s="2220">
        <v>2</v>
      </c>
      <c r="N9" s="1522"/>
      <c r="O9" s="2210">
        <f t="shared" si="2"/>
        <v>17</v>
      </c>
      <c r="P9" s="2212">
        <v>12</v>
      </c>
      <c r="Q9" s="2219">
        <v>0</v>
      </c>
      <c r="R9" s="2219">
        <v>0</v>
      </c>
      <c r="S9" s="2219">
        <v>0</v>
      </c>
      <c r="T9" s="2220">
        <v>5</v>
      </c>
      <c r="U9" s="2221"/>
      <c r="V9" s="2222"/>
    </row>
    <row r="10" spans="2:22" ht="18" customHeight="1">
      <c r="B10" s="2225"/>
      <c r="C10" s="1758" t="s">
        <v>892</v>
      </c>
      <c r="D10" s="2210">
        <f t="shared" si="0"/>
        <v>137</v>
      </c>
      <c r="E10" s="2212">
        <v>1</v>
      </c>
      <c r="F10" s="2210">
        <f t="shared" si="1"/>
        <v>44</v>
      </c>
      <c r="G10" s="2212">
        <v>1</v>
      </c>
      <c r="H10" s="2219">
        <v>16</v>
      </c>
      <c r="I10" s="2219">
        <v>1</v>
      </c>
      <c r="J10" s="2219">
        <v>12</v>
      </c>
      <c r="K10" s="2219">
        <v>0</v>
      </c>
      <c r="L10" s="2219">
        <v>14</v>
      </c>
      <c r="M10" s="2220">
        <v>0</v>
      </c>
      <c r="N10" s="1522"/>
      <c r="O10" s="2210">
        <f t="shared" si="2"/>
        <v>92</v>
      </c>
      <c r="P10" s="2212">
        <v>80</v>
      </c>
      <c r="Q10" s="2219">
        <v>0</v>
      </c>
      <c r="R10" s="2219">
        <v>0</v>
      </c>
      <c r="S10" s="2219">
        <v>0</v>
      </c>
      <c r="T10" s="2220">
        <v>12</v>
      </c>
      <c r="U10" s="2221"/>
      <c r="V10" s="2222"/>
    </row>
    <row r="11" spans="2:22" ht="18" customHeight="1">
      <c r="B11" s="2225"/>
      <c r="C11" s="2226" t="s">
        <v>894</v>
      </c>
      <c r="D11" s="2210">
        <f t="shared" si="0"/>
        <v>6</v>
      </c>
      <c r="E11" s="2218">
        <v>0</v>
      </c>
      <c r="F11" s="2210">
        <f t="shared" si="1"/>
        <v>6</v>
      </c>
      <c r="G11" s="2212">
        <v>0</v>
      </c>
      <c r="H11" s="2219">
        <v>0</v>
      </c>
      <c r="I11" s="2219">
        <v>0</v>
      </c>
      <c r="J11" s="2219">
        <v>0</v>
      </c>
      <c r="K11" s="2219">
        <v>0</v>
      </c>
      <c r="L11" s="2219">
        <v>6</v>
      </c>
      <c r="M11" s="2220">
        <v>0</v>
      </c>
      <c r="N11" s="1522"/>
      <c r="O11" s="2210">
        <f t="shared" si="2"/>
        <v>0</v>
      </c>
      <c r="P11" s="2212">
        <v>0</v>
      </c>
      <c r="Q11" s="2219">
        <v>0</v>
      </c>
      <c r="R11" s="2219">
        <v>0</v>
      </c>
      <c r="S11" s="2219">
        <v>0</v>
      </c>
      <c r="T11" s="2220">
        <v>0</v>
      </c>
      <c r="U11" s="2221"/>
      <c r="V11" s="2222"/>
    </row>
    <row r="12" spans="2:22" ht="18" customHeight="1">
      <c r="B12" s="355" t="s">
        <v>896</v>
      </c>
      <c r="C12" s="511"/>
      <c r="D12" s="2210">
        <f t="shared" si="0"/>
        <v>81</v>
      </c>
      <c r="E12" s="2212">
        <v>0</v>
      </c>
      <c r="F12" s="2210">
        <f t="shared" si="1"/>
        <v>53</v>
      </c>
      <c r="G12" s="2212">
        <v>4</v>
      </c>
      <c r="H12" s="2219">
        <v>7</v>
      </c>
      <c r="I12" s="2219">
        <v>1</v>
      </c>
      <c r="J12" s="2219">
        <v>24</v>
      </c>
      <c r="K12" s="2219">
        <v>0</v>
      </c>
      <c r="L12" s="2219">
        <v>16</v>
      </c>
      <c r="M12" s="2220">
        <v>1</v>
      </c>
      <c r="N12" s="1522"/>
      <c r="O12" s="2210">
        <f t="shared" si="2"/>
        <v>28</v>
      </c>
      <c r="P12" s="2212">
        <v>21</v>
      </c>
      <c r="Q12" s="2219">
        <v>1</v>
      </c>
      <c r="R12" s="2219">
        <v>0</v>
      </c>
      <c r="S12" s="2219">
        <v>0</v>
      </c>
      <c r="T12" s="2220">
        <v>6</v>
      </c>
      <c r="U12" s="2221"/>
      <c r="V12" s="2222"/>
    </row>
    <row r="13" spans="2:22" ht="18" customHeight="1">
      <c r="B13" s="1415" t="s">
        <v>897</v>
      </c>
      <c r="C13" s="2227" t="s">
        <v>898</v>
      </c>
      <c r="D13" s="2210">
        <f>SUM(E13,F13,O13)</f>
        <v>-36</v>
      </c>
      <c r="E13" s="2218"/>
      <c r="F13" s="2210">
        <f t="shared" ref="F13:M13" si="3">F5+F8-F7-F12</f>
        <v>-20</v>
      </c>
      <c r="G13" s="2228">
        <f t="shared" si="3"/>
        <v>3</v>
      </c>
      <c r="H13" s="2219">
        <f t="shared" si="3"/>
        <v>-5</v>
      </c>
      <c r="I13" s="2219">
        <f t="shared" si="3"/>
        <v>0</v>
      </c>
      <c r="J13" s="2219">
        <f t="shared" si="3"/>
        <v>-12</v>
      </c>
      <c r="K13" s="2219"/>
      <c r="L13" s="2219">
        <f t="shared" si="3"/>
        <v>-7</v>
      </c>
      <c r="M13" s="2220">
        <f t="shared" si="3"/>
        <v>1</v>
      </c>
      <c r="N13" s="1522"/>
      <c r="O13" s="2210">
        <f>O5+O8-O7-O12</f>
        <v>-16</v>
      </c>
      <c r="P13" s="2212">
        <f>P5+P8-P7-P12</f>
        <v>-15</v>
      </c>
      <c r="Q13" s="2219">
        <f>Q5+Q8-Q7-Q12</f>
        <v>-1</v>
      </c>
      <c r="R13" s="2219"/>
      <c r="S13" s="2219"/>
      <c r="T13" s="2220"/>
      <c r="U13" s="2221"/>
      <c r="V13" s="2222"/>
    </row>
    <row r="14" spans="2:22" ht="18" customHeight="1">
      <c r="B14" s="2209"/>
      <c r="C14" s="2227" t="s">
        <v>899</v>
      </c>
      <c r="D14" s="2210">
        <f>SUM(E14,F14,O14)</f>
        <v>-35</v>
      </c>
      <c r="E14" s="2218"/>
      <c r="F14" s="2210">
        <f t="shared" ref="F14:M14" si="4">F9+F11-F7-F12</f>
        <v>-24</v>
      </c>
      <c r="G14" s="2219">
        <f t="shared" si="4"/>
        <v>2</v>
      </c>
      <c r="H14" s="2219">
        <f t="shared" si="4"/>
        <v>-4</v>
      </c>
      <c r="I14" s="2219">
        <f t="shared" si="4"/>
        <v>0</v>
      </c>
      <c r="J14" s="2219">
        <f t="shared" si="4"/>
        <v>-15</v>
      </c>
      <c r="K14" s="2219"/>
      <c r="L14" s="2219">
        <f t="shared" si="4"/>
        <v>-8</v>
      </c>
      <c r="M14" s="2220">
        <f t="shared" si="4"/>
        <v>1</v>
      </c>
      <c r="N14" s="1522"/>
      <c r="O14" s="2210">
        <f t="shared" ref="O14:T14" si="5">O9+O11-O7-O12</f>
        <v>-11</v>
      </c>
      <c r="P14" s="2212">
        <f t="shared" si="5"/>
        <v>-9</v>
      </c>
      <c r="Q14" s="2219">
        <f t="shared" si="5"/>
        <v>-1</v>
      </c>
      <c r="R14" s="2219"/>
      <c r="S14" s="2219"/>
      <c r="T14" s="2220">
        <f t="shared" si="5"/>
        <v>-1</v>
      </c>
      <c r="U14" s="2221"/>
      <c r="V14" s="2222"/>
    </row>
    <row r="15" spans="2:22" ht="18" customHeight="1">
      <c r="B15" s="2229" t="s">
        <v>900</v>
      </c>
      <c r="C15" s="2230"/>
      <c r="D15" s="2231">
        <f t="shared" si="0"/>
        <v>81</v>
      </c>
      <c r="E15" s="2232">
        <v>1</v>
      </c>
      <c r="F15" s="2231">
        <f>SUM(G15:M15)</f>
        <v>12</v>
      </c>
      <c r="G15" s="2232">
        <v>1</v>
      </c>
      <c r="H15" s="2233">
        <v>9</v>
      </c>
      <c r="I15" s="2233">
        <v>0</v>
      </c>
      <c r="J15" s="2233">
        <v>2</v>
      </c>
      <c r="K15" s="2233">
        <v>0</v>
      </c>
      <c r="L15" s="2233">
        <v>0</v>
      </c>
      <c r="M15" s="2234">
        <v>0</v>
      </c>
      <c r="N15" s="1522"/>
      <c r="O15" s="2231">
        <f>SUM(P15:T15)</f>
        <v>68</v>
      </c>
      <c r="P15" s="2232">
        <v>64</v>
      </c>
      <c r="Q15" s="2233">
        <v>0</v>
      </c>
      <c r="R15" s="2233">
        <v>0</v>
      </c>
      <c r="S15" s="2233">
        <v>0</v>
      </c>
      <c r="T15" s="2234">
        <v>4</v>
      </c>
      <c r="U15" s="2234">
        <v>43</v>
      </c>
      <c r="V15" s="2234">
        <v>13</v>
      </c>
    </row>
    <row r="16" spans="2:22" ht="18.75" customHeight="1">
      <c r="N16" s="1522"/>
    </row>
    <row r="17" spans="2:24" ht="24" customHeight="1">
      <c r="B17" s="1933" t="s">
        <v>901</v>
      </c>
      <c r="C17" s="1933"/>
      <c r="D17" s="1933"/>
      <c r="E17" s="1933"/>
      <c r="F17" s="1933"/>
      <c r="G17" s="1933"/>
      <c r="H17" s="1933"/>
      <c r="I17" s="1933"/>
      <c r="J17" s="1933"/>
      <c r="K17" s="1933"/>
      <c r="L17" s="1933"/>
      <c r="M17" s="619"/>
      <c r="N17" s="1522"/>
    </row>
    <row r="18" spans="2:24" ht="16.5" customHeight="1">
      <c r="B18" s="2235" t="s">
        <v>547</v>
      </c>
      <c r="C18" s="2235" t="s">
        <v>902</v>
      </c>
      <c r="D18" s="2236" t="s">
        <v>903</v>
      </c>
      <c r="E18" s="2236"/>
      <c r="F18" s="2236"/>
      <c r="G18" s="2236" t="s">
        <v>904</v>
      </c>
      <c r="H18" s="2236"/>
      <c r="I18" s="2236" t="s">
        <v>905</v>
      </c>
      <c r="J18" s="2236"/>
      <c r="K18" s="2236"/>
      <c r="L18" s="2236"/>
      <c r="M18" s="2236"/>
      <c r="N18" s="1786"/>
      <c r="O18" s="2236" t="s">
        <v>906</v>
      </c>
      <c r="P18" s="2236"/>
      <c r="Q18" s="2236"/>
      <c r="R18" s="2236"/>
      <c r="S18" s="2236"/>
      <c r="T18" s="2236"/>
      <c r="U18" s="2236"/>
      <c r="V18" s="2236"/>
      <c r="W18" s="2236"/>
      <c r="X18" s="2236"/>
    </row>
    <row r="19" spans="2:24" s="2247" customFormat="1" ht="60" customHeight="1">
      <c r="B19" s="2237">
        <v>1</v>
      </c>
      <c r="C19" s="2238">
        <v>42777</v>
      </c>
      <c r="D19" s="2239" t="s">
        <v>907</v>
      </c>
      <c r="E19" s="2239"/>
      <c r="F19" s="2239"/>
      <c r="G19" s="2239" t="s">
        <v>908</v>
      </c>
      <c r="H19" s="2239"/>
      <c r="I19" s="2240" t="s">
        <v>909</v>
      </c>
      <c r="J19" s="2241"/>
      <c r="K19" s="2241"/>
      <c r="L19" s="2241"/>
      <c r="M19" s="2242"/>
      <c r="N19" s="2243"/>
      <c r="O19" s="2244" t="s">
        <v>910</v>
      </c>
      <c r="P19" s="2245"/>
      <c r="Q19" s="2245"/>
      <c r="R19" s="2245"/>
      <c r="S19" s="2245"/>
      <c r="T19" s="2245"/>
      <c r="U19" s="2245"/>
      <c r="V19" s="2245"/>
      <c r="W19" s="2245"/>
      <c r="X19" s="2246"/>
    </row>
    <row r="20" spans="2:24" s="2247" customFormat="1" ht="60" customHeight="1">
      <c r="B20" s="2237">
        <v>2</v>
      </c>
      <c r="C20" s="2238">
        <v>42962</v>
      </c>
      <c r="D20" s="2239" t="s">
        <v>911</v>
      </c>
      <c r="E20" s="2239"/>
      <c r="F20" s="2239"/>
      <c r="G20" s="2239" t="s">
        <v>912</v>
      </c>
      <c r="H20" s="2239"/>
      <c r="I20" s="2240" t="s">
        <v>913</v>
      </c>
      <c r="J20" s="2241"/>
      <c r="K20" s="2241"/>
      <c r="L20" s="2241"/>
      <c r="M20" s="2242"/>
      <c r="N20" s="2243"/>
      <c r="O20" s="2248" t="s">
        <v>914</v>
      </c>
      <c r="P20" s="2248"/>
      <c r="Q20" s="2248"/>
      <c r="R20" s="2248"/>
      <c r="S20" s="2248"/>
      <c r="T20" s="2248"/>
      <c r="U20" s="2248"/>
      <c r="V20" s="2248"/>
      <c r="W20" s="2248"/>
      <c r="X20" s="2248"/>
    </row>
    <row r="21" spans="2:24" ht="18.75" customHeight="1">
      <c r="D21" s="2249"/>
      <c r="E21" s="2249"/>
      <c r="F21" s="2249"/>
      <c r="G21" s="2249"/>
      <c r="H21" s="2249"/>
      <c r="N21" s="1522"/>
    </row>
    <row r="22" spans="2:24" ht="21" customHeight="1">
      <c r="B22" s="1933" t="s">
        <v>915</v>
      </c>
      <c r="C22" s="1933"/>
      <c r="D22" s="1933"/>
      <c r="E22" s="1933"/>
      <c r="F22" s="1933"/>
      <c r="G22" s="1933"/>
      <c r="H22" s="1933"/>
      <c r="I22" s="1933"/>
      <c r="J22" s="1933"/>
      <c r="K22" s="1933"/>
      <c r="L22" s="1933"/>
      <c r="M22" s="1933"/>
      <c r="N22" s="1522"/>
      <c r="O22" s="1522"/>
      <c r="P22" s="1522"/>
      <c r="Q22" s="1522"/>
      <c r="R22" s="1522"/>
      <c r="S22" s="1522"/>
    </row>
    <row r="23" spans="2:24" ht="15" customHeight="1">
      <c r="B23" s="341" t="s">
        <v>916</v>
      </c>
      <c r="C23" s="2184" t="s">
        <v>828</v>
      </c>
      <c r="D23" s="2250" t="s">
        <v>806</v>
      </c>
      <c r="E23" s="2190" t="s">
        <v>917</v>
      </c>
      <c r="F23" s="2191"/>
      <c r="G23" s="2191"/>
      <c r="H23" s="2191"/>
      <c r="I23" s="2191"/>
      <c r="J23" s="2191"/>
      <c r="K23" s="2191"/>
      <c r="L23" s="2191"/>
      <c r="M23" s="2192"/>
      <c r="N23" s="2251"/>
      <c r="O23" s="1522"/>
      <c r="P23" s="1522"/>
      <c r="Q23" s="1522"/>
      <c r="R23" s="1522"/>
      <c r="S23" s="1522"/>
    </row>
    <row r="24" spans="2:24" ht="15" customHeight="1">
      <c r="B24" s="363"/>
      <c r="C24" s="2194"/>
      <c r="D24" s="2252"/>
      <c r="E24" s="2253" t="s">
        <v>815</v>
      </c>
      <c r="F24" s="2254" t="s">
        <v>918</v>
      </c>
      <c r="G24" s="2255"/>
      <c r="H24" s="2255"/>
      <c r="I24" s="2255"/>
      <c r="J24" s="2255"/>
      <c r="K24" s="2255"/>
      <c r="L24" s="2256"/>
      <c r="M24" s="2257" t="s">
        <v>919</v>
      </c>
      <c r="N24" s="2251"/>
      <c r="O24" s="1522"/>
      <c r="P24" s="1522"/>
      <c r="Q24" s="1522"/>
      <c r="R24" s="1522"/>
      <c r="S24" s="1522"/>
    </row>
    <row r="25" spans="2:24" ht="15" customHeight="1">
      <c r="B25" s="2005"/>
      <c r="C25" s="2198"/>
      <c r="D25" s="2258"/>
      <c r="E25" s="2259"/>
      <c r="F25" s="2260" t="s">
        <v>840</v>
      </c>
      <c r="G25" s="2261" t="s">
        <v>797</v>
      </c>
      <c r="H25" s="2262" t="s">
        <v>798</v>
      </c>
      <c r="I25" s="2262" t="s">
        <v>799</v>
      </c>
      <c r="J25" s="2262" t="s">
        <v>800</v>
      </c>
      <c r="K25" s="2262" t="s">
        <v>801</v>
      </c>
      <c r="L25" s="2263" t="s">
        <v>802</v>
      </c>
      <c r="M25" s="2256"/>
      <c r="N25" s="2251"/>
      <c r="O25" s="1522"/>
      <c r="P25" s="1522"/>
      <c r="Q25" s="1522"/>
      <c r="R25" s="1522"/>
      <c r="S25" s="1522"/>
    </row>
    <row r="26" spans="2:24" ht="18" customHeight="1">
      <c r="B26" s="2264">
        <v>18</v>
      </c>
      <c r="C26" s="2265">
        <v>1078</v>
      </c>
      <c r="D26" s="2266">
        <v>1086</v>
      </c>
      <c r="E26" s="2267">
        <v>9</v>
      </c>
      <c r="F26" s="2268">
        <v>1107</v>
      </c>
      <c r="G26" s="2269">
        <v>21</v>
      </c>
      <c r="H26" s="445">
        <v>21</v>
      </c>
      <c r="I26" s="445">
        <v>32</v>
      </c>
      <c r="J26" s="445">
        <v>990</v>
      </c>
      <c r="K26" s="445">
        <v>23</v>
      </c>
      <c r="L26" s="2270">
        <v>20</v>
      </c>
      <c r="M26" s="2271">
        <v>245</v>
      </c>
      <c r="N26" s="2251"/>
      <c r="O26" s="1522"/>
      <c r="P26" s="1522"/>
      <c r="Q26" s="1522"/>
      <c r="R26" s="1522"/>
      <c r="S26" s="1522"/>
    </row>
    <row r="27" spans="2:24" ht="18" customHeight="1">
      <c r="B27" s="2264">
        <v>19</v>
      </c>
      <c r="C27" s="2265">
        <v>991</v>
      </c>
      <c r="D27" s="2266">
        <v>1005</v>
      </c>
      <c r="E27" s="2267">
        <v>10</v>
      </c>
      <c r="F27" s="2268">
        <v>1033</v>
      </c>
      <c r="G27" s="2269">
        <v>26</v>
      </c>
      <c r="H27" s="445">
        <v>20</v>
      </c>
      <c r="I27" s="445">
        <v>26</v>
      </c>
      <c r="J27" s="445">
        <v>920</v>
      </c>
      <c r="K27" s="445">
        <v>22</v>
      </c>
      <c r="L27" s="2270">
        <v>19</v>
      </c>
      <c r="M27" s="2271">
        <v>190</v>
      </c>
      <c r="N27" s="1522"/>
      <c r="O27" s="1522"/>
      <c r="P27" s="1522"/>
      <c r="Q27" s="1522"/>
      <c r="R27" s="1522"/>
      <c r="S27" s="1522"/>
    </row>
    <row r="28" spans="2:24" ht="18" customHeight="1">
      <c r="B28" s="2264">
        <v>20</v>
      </c>
      <c r="C28" s="2265">
        <v>1026</v>
      </c>
      <c r="D28" s="2266">
        <v>1031</v>
      </c>
      <c r="E28" s="2267">
        <v>11</v>
      </c>
      <c r="F28" s="2268">
        <v>1113</v>
      </c>
      <c r="G28" s="2269">
        <v>35</v>
      </c>
      <c r="H28" s="445">
        <v>30</v>
      </c>
      <c r="I28" s="445">
        <v>27</v>
      </c>
      <c r="J28" s="445">
        <v>956</v>
      </c>
      <c r="K28" s="445">
        <v>32</v>
      </c>
      <c r="L28" s="2270">
        <v>33</v>
      </c>
      <c r="M28" s="2271">
        <v>230</v>
      </c>
      <c r="N28" s="1522"/>
      <c r="O28" s="1522"/>
      <c r="P28" s="1522"/>
      <c r="Q28" s="1522"/>
      <c r="R28" s="1522"/>
      <c r="S28" s="1522"/>
    </row>
    <row r="29" spans="2:24" ht="18" customHeight="1">
      <c r="B29" s="2264">
        <v>21</v>
      </c>
      <c r="C29" s="2265">
        <v>1060</v>
      </c>
      <c r="D29" s="2266">
        <v>1065</v>
      </c>
      <c r="E29" s="2267">
        <v>17</v>
      </c>
      <c r="F29" s="2268">
        <v>1120</v>
      </c>
      <c r="G29" s="2269">
        <v>29</v>
      </c>
      <c r="H29" s="445">
        <v>24</v>
      </c>
      <c r="I29" s="445">
        <v>28</v>
      </c>
      <c r="J29" s="445">
        <v>986</v>
      </c>
      <c r="K29" s="445">
        <v>25</v>
      </c>
      <c r="L29" s="2270">
        <v>28</v>
      </c>
      <c r="M29" s="2271">
        <v>208</v>
      </c>
      <c r="N29" s="1522"/>
      <c r="O29" s="1522"/>
      <c r="P29" s="1522"/>
      <c r="Q29" s="1522"/>
      <c r="R29" s="1522"/>
      <c r="S29" s="1522"/>
    </row>
    <row r="30" spans="2:24" ht="18" customHeight="1">
      <c r="B30" s="739">
        <v>22</v>
      </c>
      <c r="C30" s="2272">
        <v>999</v>
      </c>
      <c r="D30" s="2273">
        <v>1006</v>
      </c>
      <c r="E30" s="2274">
        <v>9</v>
      </c>
      <c r="F30" s="2275">
        <v>1115</v>
      </c>
      <c r="G30" s="2276">
        <v>40</v>
      </c>
      <c r="H30" s="2277">
        <v>28</v>
      </c>
      <c r="I30" s="2277">
        <v>37</v>
      </c>
      <c r="J30" s="2277">
        <v>954</v>
      </c>
      <c r="K30" s="2277">
        <v>29</v>
      </c>
      <c r="L30" s="2278">
        <v>27</v>
      </c>
      <c r="M30" s="2279">
        <v>185</v>
      </c>
      <c r="N30" s="1522"/>
      <c r="O30" s="1522"/>
      <c r="P30" s="1522"/>
      <c r="Q30" s="1522"/>
      <c r="R30" s="1522"/>
      <c r="S30" s="1522"/>
    </row>
    <row r="31" spans="2:24" ht="18" customHeight="1">
      <c r="B31" s="2011">
        <v>23</v>
      </c>
      <c r="C31" s="2272">
        <v>1038</v>
      </c>
      <c r="D31" s="2273">
        <v>1043</v>
      </c>
      <c r="E31" s="2274">
        <v>21</v>
      </c>
      <c r="F31" s="2275">
        <v>1137</v>
      </c>
      <c r="G31" s="2276">
        <v>37</v>
      </c>
      <c r="H31" s="2277">
        <v>30</v>
      </c>
      <c r="I31" s="2277">
        <v>46</v>
      </c>
      <c r="J31" s="2277">
        <v>968</v>
      </c>
      <c r="K31" s="2277">
        <v>27</v>
      </c>
      <c r="L31" s="2278">
        <v>29</v>
      </c>
      <c r="M31" s="2280">
        <v>234</v>
      </c>
      <c r="N31" s="1522"/>
      <c r="O31" s="1522"/>
      <c r="P31" s="1522"/>
      <c r="Q31" s="1522"/>
      <c r="R31" s="1522"/>
      <c r="S31" s="1522"/>
    </row>
    <row r="32" spans="2:24" ht="18" customHeight="1">
      <c r="B32" s="2264">
        <v>24</v>
      </c>
      <c r="C32" s="2268">
        <v>1009</v>
      </c>
      <c r="D32" s="2266">
        <v>1016</v>
      </c>
      <c r="E32" s="2281">
        <v>18</v>
      </c>
      <c r="F32" s="2268">
        <v>1136</v>
      </c>
      <c r="G32" s="2282">
        <v>37</v>
      </c>
      <c r="H32" s="445">
        <v>39</v>
      </c>
      <c r="I32" s="445">
        <v>42</v>
      </c>
      <c r="J32" s="445">
        <v>955</v>
      </c>
      <c r="K32" s="445">
        <v>29</v>
      </c>
      <c r="L32" s="2270">
        <v>34</v>
      </c>
      <c r="M32" s="2281">
        <v>209</v>
      </c>
      <c r="N32" s="1522"/>
      <c r="O32" s="1522"/>
      <c r="P32" s="1522"/>
      <c r="Q32" s="1522"/>
      <c r="R32" s="1522"/>
      <c r="S32" s="1522"/>
    </row>
    <row r="33" spans="2:19" ht="18" customHeight="1">
      <c r="B33" s="1523">
        <v>25</v>
      </c>
      <c r="C33" s="2283">
        <v>979</v>
      </c>
      <c r="D33" s="2284">
        <v>990</v>
      </c>
      <c r="E33" s="2285">
        <v>14</v>
      </c>
      <c r="F33" s="2275">
        <v>1125</v>
      </c>
      <c r="G33" s="2286">
        <v>40</v>
      </c>
      <c r="H33" s="2287">
        <v>33</v>
      </c>
      <c r="I33" s="2287">
        <v>47</v>
      </c>
      <c r="J33" s="2287">
        <v>947</v>
      </c>
      <c r="K33" s="2287">
        <v>29</v>
      </c>
      <c r="L33" s="2288">
        <v>29</v>
      </c>
      <c r="M33" s="2285">
        <v>183</v>
      </c>
      <c r="N33" s="1522"/>
      <c r="O33" s="1522"/>
      <c r="P33" s="1522"/>
      <c r="Q33" s="1522"/>
      <c r="R33" s="1522"/>
      <c r="S33" s="1522"/>
    </row>
    <row r="34" spans="2:19" ht="18" customHeight="1">
      <c r="B34" s="2264">
        <v>26</v>
      </c>
      <c r="C34" s="2268">
        <v>1015</v>
      </c>
      <c r="D34" s="2266">
        <v>1025</v>
      </c>
      <c r="E34" s="2281">
        <v>19</v>
      </c>
      <c r="F34" s="2268">
        <f>SUM(G34:L34)</f>
        <v>1169</v>
      </c>
      <c r="G34" s="2282">
        <v>44</v>
      </c>
      <c r="H34" s="445">
        <v>38</v>
      </c>
      <c r="I34" s="445">
        <v>54</v>
      </c>
      <c r="J34" s="445">
        <v>956</v>
      </c>
      <c r="K34" s="445">
        <v>40</v>
      </c>
      <c r="L34" s="2270">
        <v>37</v>
      </c>
      <c r="M34" s="2281">
        <v>218</v>
      </c>
      <c r="N34" s="1522"/>
      <c r="O34" s="1522"/>
      <c r="P34" s="1522"/>
      <c r="Q34" s="1522"/>
      <c r="R34" s="1522"/>
      <c r="S34" s="1522"/>
    </row>
    <row r="35" spans="2:19" ht="18" customHeight="1">
      <c r="B35" s="2289">
        <v>27</v>
      </c>
      <c r="C35" s="2290">
        <v>971</v>
      </c>
      <c r="D35" s="2291">
        <v>979</v>
      </c>
      <c r="E35" s="2292">
        <v>16</v>
      </c>
      <c r="F35" s="2290">
        <f>SUM(G35:L35)</f>
        <v>1113</v>
      </c>
      <c r="G35" s="2293">
        <v>40</v>
      </c>
      <c r="H35" s="2294">
        <v>42</v>
      </c>
      <c r="I35" s="2294">
        <v>48</v>
      </c>
      <c r="J35" s="2294">
        <v>916</v>
      </c>
      <c r="K35" s="2294">
        <v>36</v>
      </c>
      <c r="L35" s="2295">
        <v>31</v>
      </c>
      <c r="M35" s="2292">
        <v>201</v>
      </c>
      <c r="N35" s="1522"/>
      <c r="O35" s="1522"/>
      <c r="P35" s="1522"/>
      <c r="Q35" s="1522"/>
      <c r="R35" s="1522"/>
      <c r="S35" s="1522"/>
    </row>
    <row r="38" spans="2:19">
      <c r="K38" s="1522"/>
    </row>
  </sheetData>
  <mergeCells count="47">
    <mergeCell ref="F24:L24"/>
    <mergeCell ref="M24:M25"/>
    <mergeCell ref="D20:F20"/>
    <mergeCell ref="G20:H20"/>
    <mergeCell ref="I20:M20"/>
    <mergeCell ref="O20:X20"/>
    <mergeCell ref="B22:M22"/>
    <mergeCell ref="B23:B25"/>
    <mergeCell ref="C23:C25"/>
    <mergeCell ref="D23:D25"/>
    <mergeCell ref="E23:M23"/>
    <mergeCell ref="E24:E25"/>
    <mergeCell ref="B17:L17"/>
    <mergeCell ref="D18:F18"/>
    <mergeCell ref="G18:H18"/>
    <mergeCell ref="I18:M18"/>
    <mergeCell ref="O18:X18"/>
    <mergeCell ref="D19:F19"/>
    <mergeCell ref="G19:H19"/>
    <mergeCell ref="I19:M19"/>
    <mergeCell ref="O19:X19"/>
    <mergeCell ref="T3:T4"/>
    <mergeCell ref="B5:B8"/>
    <mergeCell ref="B9:B11"/>
    <mergeCell ref="B12:C12"/>
    <mergeCell ref="B13:B14"/>
    <mergeCell ref="B15:C15"/>
    <mergeCell ref="V2:V4"/>
    <mergeCell ref="F3:F4"/>
    <mergeCell ref="G3:G4"/>
    <mergeCell ref="H3:H4"/>
    <mergeCell ref="I3:I4"/>
    <mergeCell ref="J3:J4"/>
    <mergeCell ref="K3:K4"/>
    <mergeCell ref="L3:L4"/>
    <mergeCell ref="M3:M4"/>
    <mergeCell ref="O3:O4"/>
    <mergeCell ref="B1:L1"/>
    <mergeCell ref="B2:C4"/>
    <mergeCell ref="D2:D4"/>
    <mergeCell ref="E2:E4"/>
    <mergeCell ref="O2:T2"/>
    <mergeCell ref="U2:U4"/>
    <mergeCell ref="P3:P4"/>
    <mergeCell ref="Q3:Q4"/>
    <mergeCell ref="R3:R4"/>
    <mergeCell ref="S3:S4"/>
  </mergeCells>
  <phoneticPr fontId="1"/>
  <printOptions horizontalCentered="1"/>
  <pageMargins left="0.23622047244094491" right="0.23622047244094491" top="0.74803149606299213" bottom="0.74803149606299213" header="0.31496062992125984" footer="0.31496062992125984"/>
  <pageSetup paperSize="8" orientation="landscape" r:id="rId1"/>
  <headerFooter alignWithMargins="0"/>
</worksheet>
</file>

<file path=xl/worksheets/sheet24.xml><?xml version="1.0" encoding="utf-8"?>
<worksheet xmlns="http://schemas.openxmlformats.org/spreadsheetml/2006/main" xmlns:r="http://schemas.openxmlformats.org/officeDocument/2006/relationships">
  <sheetPr>
    <tabColor rgb="FF92D050"/>
    <pageSetUpPr fitToPage="1"/>
  </sheetPr>
  <dimension ref="B1:AH47"/>
  <sheetViews>
    <sheetView workbookViewId="0">
      <selection activeCell="L9" sqref="L9"/>
    </sheetView>
  </sheetViews>
  <sheetFormatPr defaultRowHeight="12"/>
  <cols>
    <col min="1" max="1" width="1.625" style="420" customWidth="1"/>
    <col min="2" max="2" width="3.125" style="338" customWidth="1"/>
    <col min="3" max="3" width="10.75" style="420" customWidth="1"/>
    <col min="4" max="5" width="4.75" style="2299" customWidth="1"/>
    <col min="6" max="6" width="6.625" style="2297" customWidth="1"/>
    <col min="7" max="8" width="4.75" style="419" customWidth="1"/>
    <col min="9" max="9" width="6.625" style="2297" customWidth="1"/>
    <col min="10" max="10" width="4.75" style="2299" customWidth="1"/>
    <col min="11" max="11" width="4.75" style="419" customWidth="1"/>
    <col min="12" max="12" width="6.625" style="2297" customWidth="1"/>
    <col min="13" max="14" width="4.75" style="419" customWidth="1"/>
    <col min="15" max="15" width="6.625" style="2297" customWidth="1"/>
    <col min="16" max="17" width="4.75" style="419" customWidth="1"/>
    <col min="18" max="18" width="6.625" style="2297" customWidth="1"/>
    <col min="19" max="19" width="18.75" style="420" customWidth="1"/>
    <col min="20" max="21" width="4.75" style="419" customWidth="1"/>
    <col min="22" max="22" width="6.625" style="2298" customWidth="1"/>
    <col min="23" max="23" width="4.75" style="2299" customWidth="1"/>
    <col min="24" max="24" width="4.75" style="419" customWidth="1"/>
    <col min="25" max="25" width="6.625" style="2298" customWidth="1"/>
    <col min="26" max="27" width="4.75" style="419" customWidth="1"/>
    <col min="28" max="28" width="6.625" style="2298" customWidth="1"/>
    <col min="29" max="30" width="4.75" style="419" customWidth="1"/>
    <col min="31" max="31" width="6.625" style="2298" customWidth="1"/>
    <col min="32" max="33" width="4.75" style="419" customWidth="1"/>
    <col min="34" max="34" width="6.625" style="2298" customWidth="1"/>
    <col min="35" max="36" width="4.625" style="420" customWidth="1"/>
    <col min="37" max="256" width="9" style="420"/>
    <col min="257" max="257" width="1.625" style="420" customWidth="1"/>
    <col min="258" max="258" width="3.125" style="420" customWidth="1"/>
    <col min="259" max="259" width="10.75" style="420" customWidth="1"/>
    <col min="260" max="261" width="4.75" style="420" customWidth="1"/>
    <col min="262" max="262" width="6.625" style="420" customWidth="1"/>
    <col min="263" max="264" width="4.75" style="420" customWidth="1"/>
    <col min="265" max="265" width="6.625" style="420" customWidth="1"/>
    <col min="266" max="267" width="4.75" style="420" customWidth="1"/>
    <col min="268" max="268" width="6.625" style="420" customWidth="1"/>
    <col min="269" max="270" width="4.75" style="420" customWidth="1"/>
    <col min="271" max="271" width="6.625" style="420" customWidth="1"/>
    <col min="272" max="273" width="4.75" style="420" customWidth="1"/>
    <col min="274" max="274" width="6.625" style="420" customWidth="1"/>
    <col min="275" max="275" width="18.75" style="420" customWidth="1"/>
    <col min="276" max="277" width="4.75" style="420" customWidth="1"/>
    <col min="278" max="278" width="6.625" style="420" customWidth="1"/>
    <col min="279" max="280" width="4.75" style="420" customWidth="1"/>
    <col min="281" max="281" width="6.625" style="420" customWidth="1"/>
    <col min="282" max="283" width="4.75" style="420" customWidth="1"/>
    <col min="284" max="284" width="6.625" style="420" customWidth="1"/>
    <col min="285" max="286" width="4.75" style="420" customWidth="1"/>
    <col min="287" max="287" width="6.625" style="420" customWidth="1"/>
    <col min="288" max="289" width="4.75" style="420" customWidth="1"/>
    <col min="290" max="290" width="6.625" style="420" customWidth="1"/>
    <col min="291" max="292" width="4.625" style="420" customWidth="1"/>
    <col min="293" max="512" width="9" style="420"/>
    <col min="513" max="513" width="1.625" style="420" customWidth="1"/>
    <col min="514" max="514" width="3.125" style="420" customWidth="1"/>
    <col min="515" max="515" width="10.75" style="420" customWidth="1"/>
    <col min="516" max="517" width="4.75" style="420" customWidth="1"/>
    <col min="518" max="518" width="6.625" style="420" customWidth="1"/>
    <col min="519" max="520" width="4.75" style="420" customWidth="1"/>
    <col min="521" max="521" width="6.625" style="420" customWidth="1"/>
    <col min="522" max="523" width="4.75" style="420" customWidth="1"/>
    <col min="524" max="524" width="6.625" style="420" customWidth="1"/>
    <col min="525" max="526" width="4.75" style="420" customWidth="1"/>
    <col min="527" max="527" width="6.625" style="420" customWidth="1"/>
    <col min="528" max="529" width="4.75" style="420" customWidth="1"/>
    <col min="530" max="530" width="6.625" style="420" customWidth="1"/>
    <col min="531" max="531" width="18.75" style="420" customWidth="1"/>
    <col min="532" max="533" width="4.75" style="420" customWidth="1"/>
    <col min="534" max="534" width="6.625" style="420" customWidth="1"/>
    <col min="535" max="536" width="4.75" style="420" customWidth="1"/>
    <col min="537" max="537" width="6.625" style="420" customWidth="1"/>
    <col min="538" max="539" width="4.75" style="420" customWidth="1"/>
    <col min="540" max="540" width="6.625" style="420" customWidth="1"/>
    <col min="541" max="542" width="4.75" style="420" customWidth="1"/>
    <col min="543" max="543" width="6.625" style="420" customWidth="1"/>
    <col min="544" max="545" width="4.75" style="420" customWidth="1"/>
    <col min="546" max="546" width="6.625" style="420" customWidth="1"/>
    <col min="547" max="548" width="4.625" style="420" customWidth="1"/>
    <col min="549" max="768" width="9" style="420"/>
    <col min="769" max="769" width="1.625" style="420" customWidth="1"/>
    <col min="770" max="770" width="3.125" style="420" customWidth="1"/>
    <col min="771" max="771" width="10.75" style="420" customWidth="1"/>
    <col min="772" max="773" width="4.75" style="420" customWidth="1"/>
    <col min="774" max="774" width="6.625" style="420" customWidth="1"/>
    <col min="775" max="776" width="4.75" style="420" customWidth="1"/>
    <col min="777" max="777" width="6.625" style="420" customWidth="1"/>
    <col min="778" max="779" width="4.75" style="420" customWidth="1"/>
    <col min="780" max="780" width="6.625" style="420" customWidth="1"/>
    <col min="781" max="782" width="4.75" style="420" customWidth="1"/>
    <col min="783" max="783" width="6.625" style="420" customWidth="1"/>
    <col min="784" max="785" width="4.75" style="420" customWidth="1"/>
    <col min="786" max="786" width="6.625" style="420" customWidth="1"/>
    <col min="787" max="787" width="18.75" style="420" customWidth="1"/>
    <col min="788" max="789" width="4.75" style="420" customWidth="1"/>
    <col min="790" max="790" width="6.625" style="420" customWidth="1"/>
    <col min="791" max="792" width="4.75" style="420" customWidth="1"/>
    <col min="793" max="793" width="6.625" style="420" customWidth="1"/>
    <col min="794" max="795" width="4.75" style="420" customWidth="1"/>
    <col min="796" max="796" width="6.625" style="420" customWidth="1"/>
    <col min="797" max="798" width="4.75" style="420" customWidth="1"/>
    <col min="799" max="799" width="6.625" style="420" customWidth="1"/>
    <col min="800" max="801" width="4.75" style="420" customWidth="1"/>
    <col min="802" max="802" width="6.625" style="420" customWidth="1"/>
    <col min="803" max="804" width="4.625" style="420" customWidth="1"/>
    <col min="805" max="1024" width="9" style="420"/>
    <col min="1025" max="1025" width="1.625" style="420" customWidth="1"/>
    <col min="1026" max="1026" width="3.125" style="420" customWidth="1"/>
    <col min="1027" max="1027" width="10.75" style="420" customWidth="1"/>
    <col min="1028" max="1029" width="4.75" style="420" customWidth="1"/>
    <col min="1030" max="1030" width="6.625" style="420" customWidth="1"/>
    <col min="1031" max="1032" width="4.75" style="420" customWidth="1"/>
    <col min="1033" max="1033" width="6.625" style="420" customWidth="1"/>
    <col min="1034" max="1035" width="4.75" style="420" customWidth="1"/>
    <col min="1036" max="1036" width="6.625" style="420" customWidth="1"/>
    <col min="1037" max="1038" width="4.75" style="420" customWidth="1"/>
    <col min="1039" max="1039" width="6.625" style="420" customWidth="1"/>
    <col min="1040" max="1041" width="4.75" style="420" customWidth="1"/>
    <col min="1042" max="1042" width="6.625" style="420" customWidth="1"/>
    <col min="1043" max="1043" width="18.75" style="420" customWidth="1"/>
    <col min="1044" max="1045" width="4.75" style="420" customWidth="1"/>
    <col min="1046" max="1046" width="6.625" style="420" customWidth="1"/>
    <col min="1047" max="1048" width="4.75" style="420" customWidth="1"/>
    <col min="1049" max="1049" width="6.625" style="420" customWidth="1"/>
    <col min="1050" max="1051" width="4.75" style="420" customWidth="1"/>
    <col min="1052" max="1052" width="6.625" style="420" customWidth="1"/>
    <col min="1053" max="1054" width="4.75" style="420" customWidth="1"/>
    <col min="1055" max="1055" width="6.625" style="420" customWidth="1"/>
    <col min="1056" max="1057" width="4.75" style="420" customWidth="1"/>
    <col min="1058" max="1058" width="6.625" style="420" customWidth="1"/>
    <col min="1059" max="1060" width="4.625" style="420" customWidth="1"/>
    <col min="1061" max="1280" width="9" style="420"/>
    <col min="1281" max="1281" width="1.625" style="420" customWidth="1"/>
    <col min="1282" max="1282" width="3.125" style="420" customWidth="1"/>
    <col min="1283" max="1283" width="10.75" style="420" customWidth="1"/>
    <col min="1284" max="1285" width="4.75" style="420" customWidth="1"/>
    <col min="1286" max="1286" width="6.625" style="420" customWidth="1"/>
    <col min="1287" max="1288" width="4.75" style="420" customWidth="1"/>
    <col min="1289" max="1289" width="6.625" style="420" customWidth="1"/>
    <col min="1290" max="1291" width="4.75" style="420" customWidth="1"/>
    <col min="1292" max="1292" width="6.625" style="420" customWidth="1"/>
    <col min="1293" max="1294" width="4.75" style="420" customWidth="1"/>
    <col min="1295" max="1295" width="6.625" style="420" customWidth="1"/>
    <col min="1296" max="1297" width="4.75" style="420" customWidth="1"/>
    <col min="1298" max="1298" width="6.625" style="420" customWidth="1"/>
    <col min="1299" max="1299" width="18.75" style="420" customWidth="1"/>
    <col min="1300" max="1301" width="4.75" style="420" customWidth="1"/>
    <col min="1302" max="1302" width="6.625" style="420" customWidth="1"/>
    <col min="1303" max="1304" width="4.75" style="420" customWidth="1"/>
    <col min="1305" max="1305" width="6.625" style="420" customWidth="1"/>
    <col min="1306" max="1307" width="4.75" style="420" customWidth="1"/>
    <col min="1308" max="1308" width="6.625" style="420" customWidth="1"/>
    <col min="1309" max="1310" width="4.75" style="420" customWidth="1"/>
    <col min="1311" max="1311" width="6.625" style="420" customWidth="1"/>
    <col min="1312" max="1313" width="4.75" style="420" customWidth="1"/>
    <col min="1314" max="1314" width="6.625" style="420" customWidth="1"/>
    <col min="1315" max="1316" width="4.625" style="420" customWidth="1"/>
    <col min="1317" max="1536" width="9" style="420"/>
    <col min="1537" max="1537" width="1.625" style="420" customWidth="1"/>
    <col min="1538" max="1538" width="3.125" style="420" customWidth="1"/>
    <col min="1539" max="1539" width="10.75" style="420" customWidth="1"/>
    <col min="1540" max="1541" width="4.75" style="420" customWidth="1"/>
    <col min="1542" max="1542" width="6.625" style="420" customWidth="1"/>
    <col min="1543" max="1544" width="4.75" style="420" customWidth="1"/>
    <col min="1545" max="1545" width="6.625" style="420" customWidth="1"/>
    <col min="1546" max="1547" width="4.75" style="420" customWidth="1"/>
    <col min="1548" max="1548" width="6.625" style="420" customWidth="1"/>
    <col min="1549" max="1550" width="4.75" style="420" customWidth="1"/>
    <col min="1551" max="1551" width="6.625" style="420" customWidth="1"/>
    <col min="1552" max="1553" width="4.75" style="420" customWidth="1"/>
    <col min="1554" max="1554" width="6.625" style="420" customWidth="1"/>
    <col min="1555" max="1555" width="18.75" style="420" customWidth="1"/>
    <col min="1556" max="1557" width="4.75" style="420" customWidth="1"/>
    <col min="1558" max="1558" width="6.625" style="420" customWidth="1"/>
    <col min="1559" max="1560" width="4.75" style="420" customWidth="1"/>
    <col min="1561" max="1561" width="6.625" style="420" customWidth="1"/>
    <col min="1562" max="1563" width="4.75" style="420" customWidth="1"/>
    <col min="1564" max="1564" width="6.625" style="420" customWidth="1"/>
    <col min="1565" max="1566" width="4.75" style="420" customWidth="1"/>
    <col min="1567" max="1567" width="6.625" style="420" customWidth="1"/>
    <col min="1568" max="1569" width="4.75" style="420" customWidth="1"/>
    <col min="1570" max="1570" width="6.625" style="420" customWidth="1"/>
    <col min="1571" max="1572" width="4.625" style="420" customWidth="1"/>
    <col min="1573" max="1792" width="9" style="420"/>
    <col min="1793" max="1793" width="1.625" style="420" customWidth="1"/>
    <col min="1794" max="1794" width="3.125" style="420" customWidth="1"/>
    <col min="1795" max="1795" width="10.75" style="420" customWidth="1"/>
    <col min="1796" max="1797" width="4.75" style="420" customWidth="1"/>
    <col min="1798" max="1798" width="6.625" style="420" customWidth="1"/>
    <col min="1799" max="1800" width="4.75" style="420" customWidth="1"/>
    <col min="1801" max="1801" width="6.625" style="420" customWidth="1"/>
    <col min="1802" max="1803" width="4.75" style="420" customWidth="1"/>
    <col min="1804" max="1804" width="6.625" style="420" customWidth="1"/>
    <col min="1805" max="1806" width="4.75" style="420" customWidth="1"/>
    <col min="1807" max="1807" width="6.625" style="420" customWidth="1"/>
    <col min="1808" max="1809" width="4.75" style="420" customWidth="1"/>
    <col min="1810" max="1810" width="6.625" style="420" customWidth="1"/>
    <col min="1811" max="1811" width="18.75" style="420" customWidth="1"/>
    <col min="1812" max="1813" width="4.75" style="420" customWidth="1"/>
    <col min="1814" max="1814" width="6.625" style="420" customWidth="1"/>
    <col min="1815" max="1816" width="4.75" style="420" customWidth="1"/>
    <col min="1817" max="1817" width="6.625" style="420" customWidth="1"/>
    <col min="1818" max="1819" width="4.75" style="420" customWidth="1"/>
    <col min="1820" max="1820" width="6.625" style="420" customWidth="1"/>
    <col min="1821" max="1822" width="4.75" style="420" customWidth="1"/>
    <col min="1823" max="1823" width="6.625" style="420" customWidth="1"/>
    <col min="1824" max="1825" width="4.75" style="420" customWidth="1"/>
    <col min="1826" max="1826" width="6.625" style="420" customWidth="1"/>
    <col min="1827" max="1828" width="4.625" style="420" customWidth="1"/>
    <col min="1829" max="2048" width="9" style="420"/>
    <col min="2049" max="2049" width="1.625" style="420" customWidth="1"/>
    <col min="2050" max="2050" width="3.125" style="420" customWidth="1"/>
    <col min="2051" max="2051" width="10.75" style="420" customWidth="1"/>
    <col min="2052" max="2053" width="4.75" style="420" customWidth="1"/>
    <col min="2054" max="2054" width="6.625" style="420" customWidth="1"/>
    <col min="2055" max="2056" width="4.75" style="420" customWidth="1"/>
    <col min="2057" max="2057" width="6.625" style="420" customWidth="1"/>
    <col min="2058" max="2059" width="4.75" style="420" customWidth="1"/>
    <col min="2060" max="2060" width="6.625" style="420" customWidth="1"/>
    <col min="2061" max="2062" width="4.75" style="420" customWidth="1"/>
    <col min="2063" max="2063" width="6.625" style="420" customWidth="1"/>
    <col min="2064" max="2065" width="4.75" style="420" customWidth="1"/>
    <col min="2066" max="2066" width="6.625" style="420" customWidth="1"/>
    <col min="2067" max="2067" width="18.75" style="420" customWidth="1"/>
    <col min="2068" max="2069" width="4.75" style="420" customWidth="1"/>
    <col min="2070" max="2070" width="6.625" style="420" customWidth="1"/>
    <col min="2071" max="2072" width="4.75" style="420" customWidth="1"/>
    <col min="2073" max="2073" width="6.625" style="420" customWidth="1"/>
    <col min="2074" max="2075" width="4.75" style="420" customWidth="1"/>
    <col min="2076" max="2076" width="6.625" style="420" customWidth="1"/>
    <col min="2077" max="2078" width="4.75" style="420" customWidth="1"/>
    <col min="2079" max="2079" width="6.625" style="420" customWidth="1"/>
    <col min="2080" max="2081" width="4.75" style="420" customWidth="1"/>
    <col min="2082" max="2082" width="6.625" style="420" customWidth="1"/>
    <col min="2083" max="2084" width="4.625" style="420" customWidth="1"/>
    <col min="2085" max="2304" width="9" style="420"/>
    <col min="2305" max="2305" width="1.625" style="420" customWidth="1"/>
    <col min="2306" max="2306" width="3.125" style="420" customWidth="1"/>
    <col min="2307" max="2307" width="10.75" style="420" customWidth="1"/>
    <col min="2308" max="2309" width="4.75" style="420" customWidth="1"/>
    <col min="2310" max="2310" width="6.625" style="420" customWidth="1"/>
    <col min="2311" max="2312" width="4.75" style="420" customWidth="1"/>
    <col min="2313" max="2313" width="6.625" style="420" customWidth="1"/>
    <col min="2314" max="2315" width="4.75" style="420" customWidth="1"/>
    <col min="2316" max="2316" width="6.625" style="420" customWidth="1"/>
    <col min="2317" max="2318" width="4.75" style="420" customWidth="1"/>
    <col min="2319" max="2319" width="6.625" style="420" customWidth="1"/>
    <col min="2320" max="2321" width="4.75" style="420" customWidth="1"/>
    <col min="2322" max="2322" width="6.625" style="420" customWidth="1"/>
    <col min="2323" max="2323" width="18.75" style="420" customWidth="1"/>
    <col min="2324" max="2325" width="4.75" style="420" customWidth="1"/>
    <col min="2326" max="2326" width="6.625" style="420" customWidth="1"/>
    <col min="2327" max="2328" width="4.75" style="420" customWidth="1"/>
    <col min="2329" max="2329" width="6.625" style="420" customWidth="1"/>
    <col min="2330" max="2331" width="4.75" style="420" customWidth="1"/>
    <col min="2332" max="2332" width="6.625" style="420" customWidth="1"/>
    <col min="2333" max="2334" width="4.75" style="420" customWidth="1"/>
    <col min="2335" max="2335" width="6.625" style="420" customWidth="1"/>
    <col min="2336" max="2337" width="4.75" style="420" customWidth="1"/>
    <col min="2338" max="2338" width="6.625" style="420" customWidth="1"/>
    <col min="2339" max="2340" width="4.625" style="420" customWidth="1"/>
    <col min="2341" max="2560" width="9" style="420"/>
    <col min="2561" max="2561" width="1.625" style="420" customWidth="1"/>
    <col min="2562" max="2562" width="3.125" style="420" customWidth="1"/>
    <col min="2563" max="2563" width="10.75" style="420" customWidth="1"/>
    <col min="2564" max="2565" width="4.75" style="420" customWidth="1"/>
    <col min="2566" max="2566" width="6.625" style="420" customWidth="1"/>
    <col min="2567" max="2568" width="4.75" style="420" customWidth="1"/>
    <col min="2569" max="2569" width="6.625" style="420" customWidth="1"/>
    <col min="2570" max="2571" width="4.75" style="420" customWidth="1"/>
    <col min="2572" max="2572" width="6.625" style="420" customWidth="1"/>
    <col min="2573" max="2574" width="4.75" style="420" customWidth="1"/>
    <col min="2575" max="2575" width="6.625" style="420" customWidth="1"/>
    <col min="2576" max="2577" width="4.75" style="420" customWidth="1"/>
    <col min="2578" max="2578" width="6.625" style="420" customWidth="1"/>
    <col min="2579" max="2579" width="18.75" style="420" customWidth="1"/>
    <col min="2580" max="2581" width="4.75" style="420" customWidth="1"/>
    <col min="2582" max="2582" width="6.625" style="420" customWidth="1"/>
    <col min="2583" max="2584" width="4.75" style="420" customWidth="1"/>
    <col min="2585" max="2585" width="6.625" style="420" customWidth="1"/>
    <col min="2586" max="2587" width="4.75" style="420" customWidth="1"/>
    <col min="2588" max="2588" width="6.625" style="420" customWidth="1"/>
    <col min="2589" max="2590" width="4.75" style="420" customWidth="1"/>
    <col min="2591" max="2591" width="6.625" style="420" customWidth="1"/>
    <col min="2592" max="2593" width="4.75" style="420" customWidth="1"/>
    <col min="2594" max="2594" width="6.625" style="420" customWidth="1"/>
    <col min="2595" max="2596" width="4.625" style="420" customWidth="1"/>
    <col min="2597" max="2816" width="9" style="420"/>
    <col min="2817" max="2817" width="1.625" style="420" customWidth="1"/>
    <col min="2818" max="2818" width="3.125" style="420" customWidth="1"/>
    <col min="2819" max="2819" width="10.75" style="420" customWidth="1"/>
    <col min="2820" max="2821" width="4.75" style="420" customWidth="1"/>
    <col min="2822" max="2822" width="6.625" style="420" customWidth="1"/>
    <col min="2823" max="2824" width="4.75" style="420" customWidth="1"/>
    <col min="2825" max="2825" width="6.625" style="420" customWidth="1"/>
    <col min="2826" max="2827" width="4.75" style="420" customWidth="1"/>
    <col min="2828" max="2828" width="6.625" style="420" customWidth="1"/>
    <col min="2829" max="2830" width="4.75" style="420" customWidth="1"/>
    <col min="2831" max="2831" width="6.625" style="420" customWidth="1"/>
    <col min="2832" max="2833" width="4.75" style="420" customWidth="1"/>
    <col min="2834" max="2834" width="6.625" style="420" customWidth="1"/>
    <col min="2835" max="2835" width="18.75" style="420" customWidth="1"/>
    <col min="2836" max="2837" width="4.75" style="420" customWidth="1"/>
    <col min="2838" max="2838" width="6.625" style="420" customWidth="1"/>
    <col min="2839" max="2840" width="4.75" style="420" customWidth="1"/>
    <col min="2841" max="2841" width="6.625" style="420" customWidth="1"/>
    <col min="2842" max="2843" width="4.75" style="420" customWidth="1"/>
    <col min="2844" max="2844" width="6.625" style="420" customWidth="1"/>
    <col min="2845" max="2846" width="4.75" style="420" customWidth="1"/>
    <col min="2847" max="2847" width="6.625" style="420" customWidth="1"/>
    <col min="2848" max="2849" width="4.75" style="420" customWidth="1"/>
    <col min="2850" max="2850" width="6.625" style="420" customWidth="1"/>
    <col min="2851" max="2852" width="4.625" style="420" customWidth="1"/>
    <col min="2853" max="3072" width="9" style="420"/>
    <col min="3073" max="3073" width="1.625" style="420" customWidth="1"/>
    <col min="3074" max="3074" width="3.125" style="420" customWidth="1"/>
    <col min="3075" max="3075" width="10.75" style="420" customWidth="1"/>
    <col min="3076" max="3077" width="4.75" style="420" customWidth="1"/>
    <col min="3078" max="3078" width="6.625" style="420" customWidth="1"/>
    <col min="3079" max="3080" width="4.75" style="420" customWidth="1"/>
    <col min="3081" max="3081" width="6.625" style="420" customWidth="1"/>
    <col min="3082" max="3083" width="4.75" style="420" customWidth="1"/>
    <col min="3084" max="3084" width="6.625" style="420" customWidth="1"/>
    <col min="3085" max="3086" width="4.75" style="420" customWidth="1"/>
    <col min="3087" max="3087" width="6.625" style="420" customWidth="1"/>
    <col min="3088" max="3089" width="4.75" style="420" customWidth="1"/>
    <col min="3090" max="3090" width="6.625" style="420" customWidth="1"/>
    <col min="3091" max="3091" width="18.75" style="420" customWidth="1"/>
    <col min="3092" max="3093" width="4.75" style="420" customWidth="1"/>
    <col min="3094" max="3094" width="6.625" style="420" customWidth="1"/>
    <col min="3095" max="3096" width="4.75" style="420" customWidth="1"/>
    <col min="3097" max="3097" width="6.625" style="420" customWidth="1"/>
    <col min="3098" max="3099" width="4.75" style="420" customWidth="1"/>
    <col min="3100" max="3100" width="6.625" style="420" customWidth="1"/>
    <col min="3101" max="3102" width="4.75" style="420" customWidth="1"/>
    <col min="3103" max="3103" width="6.625" style="420" customWidth="1"/>
    <col min="3104" max="3105" width="4.75" style="420" customWidth="1"/>
    <col min="3106" max="3106" width="6.625" style="420" customWidth="1"/>
    <col min="3107" max="3108" width="4.625" style="420" customWidth="1"/>
    <col min="3109" max="3328" width="9" style="420"/>
    <col min="3329" max="3329" width="1.625" style="420" customWidth="1"/>
    <col min="3330" max="3330" width="3.125" style="420" customWidth="1"/>
    <col min="3331" max="3331" width="10.75" style="420" customWidth="1"/>
    <col min="3332" max="3333" width="4.75" style="420" customWidth="1"/>
    <col min="3334" max="3334" width="6.625" style="420" customWidth="1"/>
    <col min="3335" max="3336" width="4.75" style="420" customWidth="1"/>
    <col min="3337" max="3337" width="6.625" style="420" customWidth="1"/>
    <col min="3338" max="3339" width="4.75" style="420" customWidth="1"/>
    <col min="3340" max="3340" width="6.625" style="420" customWidth="1"/>
    <col min="3341" max="3342" width="4.75" style="420" customWidth="1"/>
    <col min="3343" max="3343" width="6.625" style="420" customWidth="1"/>
    <col min="3344" max="3345" width="4.75" style="420" customWidth="1"/>
    <col min="3346" max="3346" width="6.625" style="420" customWidth="1"/>
    <col min="3347" max="3347" width="18.75" style="420" customWidth="1"/>
    <col min="3348" max="3349" width="4.75" style="420" customWidth="1"/>
    <col min="3350" max="3350" width="6.625" style="420" customWidth="1"/>
    <col min="3351" max="3352" width="4.75" style="420" customWidth="1"/>
    <col min="3353" max="3353" width="6.625" style="420" customWidth="1"/>
    <col min="3354" max="3355" width="4.75" style="420" customWidth="1"/>
    <col min="3356" max="3356" width="6.625" style="420" customWidth="1"/>
    <col min="3357" max="3358" width="4.75" style="420" customWidth="1"/>
    <col min="3359" max="3359" width="6.625" style="420" customWidth="1"/>
    <col min="3360" max="3361" width="4.75" style="420" customWidth="1"/>
    <col min="3362" max="3362" width="6.625" style="420" customWidth="1"/>
    <col min="3363" max="3364" width="4.625" style="420" customWidth="1"/>
    <col min="3365" max="3584" width="9" style="420"/>
    <col min="3585" max="3585" width="1.625" style="420" customWidth="1"/>
    <col min="3586" max="3586" width="3.125" style="420" customWidth="1"/>
    <col min="3587" max="3587" width="10.75" style="420" customWidth="1"/>
    <col min="3588" max="3589" width="4.75" style="420" customWidth="1"/>
    <col min="3590" max="3590" width="6.625" style="420" customWidth="1"/>
    <col min="3591" max="3592" width="4.75" style="420" customWidth="1"/>
    <col min="3593" max="3593" width="6.625" style="420" customWidth="1"/>
    <col min="3594" max="3595" width="4.75" style="420" customWidth="1"/>
    <col min="3596" max="3596" width="6.625" style="420" customWidth="1"/>
    <col min="3597" max="3598" width="4.75" style="420" customWidth="1"/>
    <col min="3599" max="3599" width="6.625" style="420" customWidth="1"/>
    <col min="3600" max="3601" width="4.75" style="420" customWidth="1"/>
    <col min="3602" max="3602" width="6.625" style="420" customWidth="1"/>
    <col min="3603" max="3603" width="18.75" style="420" customWidth="1"/>
    <col min="3604" max="3605" width="4.75" style="420" customWidth="1"/>
    <col min="3606" max="3606" width="6.625" style="420" customWidth="1"/>
    <col min="3607" max="3608" width="4.75" style="420" customWidth="1"/>
    <col min="3609" max="3609" width="6.625" style="420" customWidth="1"/>
    <col min="3610" max="3611" width="4.75" style="420" customWidth="1"/>
    <col min="3612" max="3612" width="6.625" style="420" customWidth="1"/>
    <col min="3613" max="3614" width="4.75" style="420" customWidth="1"/>
    <col min="3615" max="3615" width="6.625" style="420" customWidth="1"/>
    <col min="3616" max="3617" width="4.75" style="420" customWidth="1"/>
    <col min="3618" max="3618" width="6.625" style="420" customWidth="1"/>
    <col min="3619" max="3620" width="4.625" style="420" customWidth="1"/>
    <col min="3621" max="3840" width="9" style="420"/>
    <col min="3841" max="3841" width="1.625" style="420" customWidth="1"/>
    <col min="3842" max="3842" width="3.125" style="420" customWidth="1"/>
    <col min="3843" max="3843" width="10.75" style="420" customWidth="1"/>
    <col min="3844" max="3845" width="4.75" style="420" customWidth="1"/>
    <col min="3846" max="3846" width="6.625" style="420" customWidth="1"/>
    <col min="3847" max="3848" width="4.75" style="420" customWidth="1"/>
    <col min="3849" max="3849" width="6.625" style="420" customWidth="1"/>
    <col min="3850" max="3851" width="4.75" style="420" customWidth="1"/>
    <col min="3852" max="3852" width="6.625" style="420" customWidth="1"/>
    <col min="3853" max="3854" width="4.75" style="420" customWidth="1"/>
    <col min="3855" max="3855" width="6.625" style="420" customWidth="1"/>
    <col min="3856" max="3857" width="4.75" style="420" customWidth="1"/>
    <col min="3858" max="3858" width="6.625" style="420" customWidth="1"/>
    <col min="3859" max="3859" width="18.75" style="420" customWidth="1"/>
    <col min="3860" max="3861" width="4.75" style="420" customWidth="1"/>
    <col min="3862" max="3862" width="6.625" style="420" customWidth="1"/>
    <col min="3863" max="3864" width="4.75" style="420" customWidth="1"/>
    <col min="3865" max="3865" width="6.625" style="420" customWidth="1"/>
    <col min="3866" max="3867" width="4.75" style="420" customWidth="1"/>
    <col min="3868" max="3868" width="6.625" style="420" customWidth="1"/>
    <col min="3869" max="3870" width="4.75" style="420" customWidth="1"/>
    <col min="3871" max="3871" width="6.625" style="420" customWidth="1"/>
    <col min="3872" max="3873" width="4.75" style="420" customWidth="1"/>
    <col min="3874" max="3874" width="6.625" style="420" customWidth="1"/>
    <col min="3875" max="3876" width="4.625" style="420" customWidth="1"/>
    <col min="3877" max="4096" width="9" style="420"/>
    <col min="4097" max="4097" width="1.625" style="420" customWidth="1"/>
    <col min="4098" max="4098" width="3.125" style="420" customWidth="1"/>
    <col min="4099" max="4099" width="10.75" style="420" customWidth="1"/>
    <col min="4100" max="4101" width="4.75" style="420" customWidth="1"/>
    <col min="4102" max="4102" width="6.625" style="420" customWidth="1"/>
    <col min="4103" max="4104" width="4.75" style="420" customWidth="1"/>
    <col min="4105" max="4105" width="6.625" style="420" customWidth="1"/>
    <col min="4106" max="4107" width="4.75" style="420" customWidth="1"/>
    <col min="4108" max="4108" width="6.625" style="420" customWidth="1"/>
    <col min="4109" max="4110" width="4.75" style="420" customWidth="1"/>
    <col min="4111" max="4111" width="6.625" style="420" customWidth="1"/>
    <col min="4112" max="4113" width="4.75" style="420" customWidth="1"/>
    <col min="4114" max="4114" width="6.625" style="420" customWidth="1"/>
    <col min="4115" max="4115" width="18.75" style="420" customWidth="1"/>
    <col min="4116" max="4117" width="4.75" style="420" customWidth="1"/>
    <col min="4118" max="4118" width="6.625" style="420" customWidth="1"/>
    <col min="4119" max="4120" width="4.75" style="420" customWidth="1"/>
    <col min="4121" max="4121" width="6.625" style="420" customWidth="1"/>
    <col min="4122" max="4123" width="4.75" style="420" customWidth="1"/>
    <col min="4124" max="4124" width="6.625" style="420" customWidth="1"/>
    <col min="4125" max="4126" width="4.75" style="420" customWidth="1"/>
    <col min="4127" max="4127" width="6.625" style="420" customWidth="1"/>
    <col min="4128" max="4129" width="4.75" style="420" customWidth="1"/>
    <col min="4130" max="4130" width="6.625" style="420" customWidth="1"/>
    <col min="4131" max="4132" width="4.625" style="420" customWidth="1"/>
    <col min="4133" max="4352" width="9" style="420"/>
    <col min="4353" max="4353" width="1.625" style="420" customWidth="1"/>
    <col min="4354" max="4354" width="3.125" style="420" customWidth="1"/>
    <col min="4355" max="4355" width="10.75" style="420" customWidth="1"/>
    <col min="4356" max="4357" width="4.75" style="420" customWidth="1"/>
    <col min="4358" max="4358" width="6.625" style="420" customWidth="1"/>
    <col min="4359" max="4360" width="4.75" style="420" customWidth="1"/>
    <col min="4361" max="4361" width="6.625" style="420" customWidth="1"/>
    <col min="4362" max="4363" width="4.75" style="420" customWidth="1"/>
    <col min="4364" max="4364" width="6.625" style="420" customWidth="1"/>
    <col min="4365" max="4366" width="4.75" style="420" customWidth="1"/>
    <col min="4367" max="4367" width="6.625" style="420" customWidth="1"/>
    <col min="4368" max="4369" width="4.75" style="420" customWidth="1"/>
    <col min="4370" max="4370" width="6.625" style="420" customWidth="1"/>
    <col min="4371" max="4371" width="18.75" style="420" customWidth="1"/>
    <col min="4372" max="4373" width="4.75" style="420" customWidth="1"/>
    <col min="4374" max="4374" width="6.625" style="420" customWidth="1"/>
    <col min="4375" max="4376" width="4.75" style="420" customWidth="1"/>
    <col min="4377" max="4377" width="6.625" style="420" customWidth="1"/>
    <col min="4378" max="4379" width="4.75" style="420" customWidth="1"/>
    <col min="4380" max="4380" width="6.625" style="420" customWidth="1"/>
    <col min="4381" max="4382" width="4.75" style="420" customWidth="1"/>
    <col min="4383" max="4383" width="6.625" style="420" customWidth="1"/>
    <col min="4384" max="4385" width="4.75" style="420" customWidth="1"/>
    <col min="4386" max="4386" width="6.625" style="420" customWidth="1"/>
    <col min="4387" max="4388" width="4.625" style="420" customWidth="1"/>
    <col min="4389" max="4608" width="9" style="420"/>
    <col min="4609" max="4609" width="1.625" style="420" customWidth="1"/>
    <col min="4610" max="4610" width="3.125" style="420" customWidth="1"/>
    <col min="4611" max="4611" width="10.75" style="420" customWidth="1"/>
    <col min="4612" max="4613" width="4.75" style="420" customWidth="1"/>
    <col min="4614" max="4614" width="6.625" style="420" customWidth="1"/>
    <col min="4615" max="4616" width="4.75" style="420" customWidth="1"/>
    <col min="4617" max="4617" width="6.625" style="420" customWidth="1"/>
    <col min="4618" max="4619" width="4.75" style="420" customWidth="1"/>
    <col min="4620" max="4620" width="6.625" style="420" customWidth="1"/>
    <col min="4621" max="4622" width="4.75" style="420" customWidth="1"/>
    <col min="4623" max="4623" width="6.625" style="420" customWidth="1"/>
    <col min="4624" max="4625" width="4.75" style="420" customWidth="1"/>
    <col min="4626" max="4626" width="6.625" style="420" customWidth="1"/>
    <col min="4627" max="4627" width="18.75" style="420" customWidth="1"/>
    <col min="4628" max="4629" width="4.75" style="420" customWidth="1"/>
    <col min="4630" max="4630" width="6.625" style="420" customWidth="1"/>
    <col min="4631" max="4632" width="4.75" style="420" customWidth="1"/>
    <col min="4633" max="4633" width="6.625" style="420" customWidth="1"/>
    <col min="4634" max="4635" width="4.75" style="420" customWidth="1"/>
    <col min="4636" max="4636" width="6.625" style="420" customWidth="1"/>
    <col min="4637" max="4638" width="4.75" style="420" customWidth="1"/>
    <col min="4639" max="4639" width="6.625" style="420" customWidth="1"/>
    <col min="4640" max="4641" width="4.75" style="420" customWidth="1"/>
    <col min="4642" max="4642" width="6.625" style="420" customWidth="1"/>
    <col min="4643" max="4644" width="4.625" style="420" customWidth="1"/>
    <col min="4645" max="4864" width="9" style="420"/>
    <col min="4865" max="4865" width="1.625" style="420" customWidth="1"/>
    <col min="4866" max="4866" width="3.125" style="420" customWidth="1"/>
    <col min="4867" max="4867" width="10.75" style="420" customWidth="1"/>
    <col min="4868" max="4869" width="4.75" style="420" customWidth="1"/>
    <col min="4870" max="4870" width="6.625" style="420" customWidth="1"/>
    <col min="4871" max="4872" width="4.75" style="420" customWidth="1"/>
    <col min="4873" max="4873" width="6.625" style="420" customWidth="1"/>
    <col min="4874" max="4875" width="4.75" style="420" customWidth="1"/>
    <col min="4876" max="4876" width="6.625" style="420" customWidth="1"/>
    <col min="4877" max="4878" width="4.75" style="420" customWidth="1"/>
    <col min="4879" max="4879" width="6.625" style="420" customWidth="1"/>
    <col min="4880" max="4881" width="4.75" style="420" customWidth="1"/>
    <col min="4882" max="4882" width="6.625" style="420" customWidth="1"/>
    <col min="4883" max="4883" width="18.75" style="420" customWidth="1"/>
    <col min="4884" max="4885" width="4.75" style="420" customWidth="1"/>
    <col min="4886" max="4886" width="6.625" style="420" customWidth="1"/>
    <col min="4887" max="4888" width="4.75" style="420" customWidth="1"/>
    <col min="4889" max="4889" width="6.625" style="420" customWidth="1"/>
    <col min="4890" max="4891" width="4.75" style="420" customWidth="1"/>
    <col min="4892" max="4892" width="6.625" style="420" customWidth="1"/>
    <col min="4893" max="4894" width="4.75" style="420" customWidth="1"/>
    <col min="4895" max="4895" width="6.625" style="420" customWidth="1"/>
    <col min="4896" max="4897" width="4.75" style="420" customWidth="1"/>
    <col min="4898" max="4898" width="6.625" style="420" customWidth="1"/>
    <col min="4899" max="4900" width="4.625" style="420" customWidth="1"/>
    <col min="4901" max="5120" width="9" style="420"/>
    <col min="5121" max="5121" width="1.625" style="420" customWidth="1"/>
    <col min="5122" max="5122" width="3.125" style="420" customWidth="1"/>
    <col min="5123" max="5123" width="10.75" style="420" customWidth="1"/>
    <col min="5124" max="5125" width="4.75" style="420" customWidth="1"/>
    <col min="5126" max="5126" width="6.625" style="420" customWidth="1"/>
    <col min="5127" max="5128" width="4.75" style="420" customWidth="1"/>
    <col min="5129" max="5129" width="6.625" style="420" customWidth="1"/>
    <col min="5130" max="5131" width="4.75" style="420" customWidth="1"/>
    <col min="5132" max="5132" width="6.625" style="420" customWidth="1"/>
    <col min="5133" max="5134" width="4.75" style="420" customWidth="1"/>
    <col min="5135" max="5135" width="6.625" style="420" customWidth="1"/>
    <col min="5136" max="5137" width="4.75" style="420" customWidth="1"/>
    <col min="5138" max="5138" width="6.625" style="420" customWidth="1"/>
    <col min="5139" max="5139" width="18.75" style="420" customWidth="1"/>
    <col min="5140" max="5141" width="4.75" style="420" customWidth="1"/>
    <col min="5142" max="5142" width="6.625" style="420" customWidth="1"/>
    <col min="5143" max="5144" width="4.75" style="420" customWidth="1"/>
    <col min="5145" max="5145" width="6.625" style="420" customWidth="1"/>
    <col min="5146" max="5147" width="4.75" style="420" customWidth="1"/>
    <col min="5148" max="5148" width="6.625" style="420" customWidth="1"/>
    <col min="5149" max="5150" width="4.75" style="420" customWidth="1"/>
    <col min="5151" max="5151" width="6.625" style="420" customWidth="1"/>
    <col min="5152" max="5153" width="4.75" style="420" customWidth="1"/>
    <col min="5154" max="5154" width="6.625" style="420" customWidth="1"/>
    <col min="5155" max="5156" width="4.625" style="420" customWidth="1"/>
    <col min="5157" max="5376" width="9" style="420"/>
    <col min="5377" max="5377" width="1.625" style="420" customWidth="1"/>
    <col min="5378" max="5378" width="3.125" style="420" customWidth="1"/>
    <col min="5379" max="5379" width="10.75" style="420" customWidth="1"/>
    <col min="5380" max="5381" width="4.75" style="420" customWidth="1"/>
    <col min="5382" max="5382" width="6.625" style="420" customWidth="1"/>
    <col min="5383" max="5384" width="4.75" style="420" customWidth="1"/>
    <col min="5385" max="5385" width="6.625" style="420" customWidth="1"/>
    <col min="5386" max="5387" width="4.75" style="420" customWidth="1"/>
    <col min="5388" max="5388" width="6.625" style="420" customWidth="1"/>
    <col min="5389" max="5390" width="4.75" style="420" customWidth="1"/>
    <col min="5391" max="5391" width="6.625" style="420" customWidth="1"/>
    <col min="5392" max="5393" width="4.75" style="420" customWidth="1"/>
    <col min="5394" max="5394" width="6.625" style="420" customWidth="1"/>
    <col min="5395" max="5395" width="18.75" style="420" customWidth="1"/>
    <col min="5396" max="5397" width="4.75" style="420" customWidth="1"/>
    <col min="5398" max="5398" width="6.625" style="420" customWidth="1"/>
    <col min="5399" max="5400" width="4.75" style="420" customWidth="1"/>
    <col min="5401" max="5401" width="6.625" style="420" customWidth="1"/>
    <col min="5402" max="5403" width="4.75" style="420" customWidth="1"/>
    <col min="5404" max="5404" width="6.625" style="420" customWidth="1"/>
    <col min="5405" max="5406" width="4.75" style="420" customWidth="1"/>
    <col min="5407" max="5407" width="6.625" style="420" customWidth="1"/>
    <col min="5408" max="5409" width="4.75" style="420" customWidth="1"/>
    <col min="5410" max="5410" width="6.625" style="420" customWidth="1"/>
    <col min="5411" max="5412" width="4.625" style="420" customWidth="1"/>
    <col min="5413" max="5632" width="9" style="420"/>
    <col min="5633" max="5633" width="1.625" style="420" customWidth="1"/>
    <col min="5634" max="5634" width="3.125" style="420" customWidth="1"/>
    <col min="5635" max="5635" width="10.75" style="420" customWidth="1"/>
    <col min="5636" max="5637" width="4.75" style="420" customWidth="1"/>
    <col min="5638" max="5638" width="6.625" style="420" customWidth="1"/>
    <col min="5639" max="5640" width="4.75" style="420" customWidth="1"/>
    <col min="5641" max="5641" width="6.625" style="420" customWidth="1"/>
    <col min="5642" max="5643" width="4.75" style="420" customWidth="1"/>
    <col min="5644" max="5644" width="6.625" style="420" customWidth="1"/>
    <col min="5645" max="5646" width="4.75" style="420" customWidth="1"/>
    <col min="5647" max="5647" width="6.625" style="420" customWidth="1"/>
    <col min="5648" max="5649" width="4.75" style="420" customWidth="1"/>
    <col min="5650" max="5650" width="6.625" style="420" customWidth="1"/>
    <col min="5651" max="5651" width="18.75" style="420" customWidth="1"/>
    <col min="5652" max="5653" width="4.75" style="420" customWidth="1"/>
    <col min="5654" max="5654" width="6.625" style="420" customWidth="1"/>
    <col min="5655" max="5656" width="4.75" style="420" customWidth="1"/>
    <col min="5657" max="5657" width="6.625" style="420" customWidth="1"/>
    <col min="5658" max="5659" width="4.75" style="420" customWidth="1"/>
    <col min="5660" max="5660" width="6.625" style="420" customWidth="1"/>
    <col min="5661" max="5662" width="4.75" style="420" customWidth="1"/>
    <col min="5663" max="5663" width="6.625" style="420" customWidth="1"/>
    <col min="5664" max="5665" width="4.75" style="420" customWidth="1"/>
    <col min="5666" max="5666" width="6.625" style="420" customWidth="1"/>
    <col min="5667" max="5668" width="4.625" style="420" customWidth="1"/>
    <col min="5669" max="5888" width="9" style="420"/>
    <col min="5889" max="5889" width="1.625" style="420" customWidth="1"/>
    <col min="5890" max="5890" width="3.125" style="420" customWidth="1"/>
    <col min="5891" max="5891" width="10.75" style="420" customWidth="1"/>
    <col min="5892" max="5893" width="4.75" style="420" customWidth="1"/>
    <col min="5894" max="5894" width="6.625" style="420" customWidth="1"/>
    <col min="5895" max="5896" width="4.75" style="420" customWidth="1"/>
    <col min="5897" max="5897" width="6.625" style="420" customWidth="1"/>
    <col min="5898" max="5899" width="4.75" style="420" customWidth="1"/>
    <col min="5900" max="5900" width="6.625" style="420" customWidth="1"/>
    <col min="5901" max="5902" width="4.75" style="420" customWidth="1"/>
    <col min="5903" max="5903" width="6.625" style="420" customWidth="1"/>
    <col min="5904" max="5905" width="4.75" style="420" customWidth="1"/>
    <col min="5906" max="5906" width="6.625" style="420" customWidth="1"/>
    <col min="5907" max="5907" width="18.75" style="420" customWidth="1"/>
    <col min="5908" max="5909" width="4.75" style="420" customWidth="1"/>
    <col min="5910" max="5910" width="6.625" style="420" customWidth="1"/>
    <col min="5911" max="5912" width="4.75" style="420" customWidth="1"/>
    <col min="5913" max="5913" width="6.625" style="420" customWidth="1"/>
    <col min="5914" max="5915" width="4.75" style="420" customWidth="1"/>
    <col min="5916" max="5916" width="6.625" style="420" customWidth="1"/>
    <col min="5917" max="5918" width="4.75" style="420" customWidth="1"/>
    <col min="5919" max="5919" width="6.625" style="420" customWidth="1"/>
    <col min="5920" max="5921" width="4.75" style="420" customWidth="1"/>
    <col min="5922" max="5922" width="6.625" style="420" customWidth="1"/>
    <col min="5923" max="5924" width="4.625" style="420" customWidth="1"/>
    <col min="5925" max="6144" width="9" style="420"/>
    <col min="6145" max="6145" width="1.625" style="420" customWidth="1"/>
    <col min="6146" max="6146" width="3.125" style="420" customWidth="1"/>
    <col min="6147" max="6147" width="10.75" style="420" customWidth="1"/>
    <col min="6148" max="6149" width="4.75" style="420" customWidth="1"/>
    <col min="6150" max="6150" width="6.625" style="420" customWidth="1"/>
    <col min="6151" max="6152" width="4.75" style="420" customWidth="1"/>
    <col min="6153" max="6153" width="6.625" style="420" customWidth="1"/>
    <col min="6154" max="6155" width="4.75" style="420" customWidth="1"/>
    <col min="6156" max="6156" width="6.625" style="420" customWidth="1"/>
    <col min="6157" max="6158" width="4.75" style="420" customWidth="1"/>
    <col min="6159" max="6159" width="6.625" style="420" customWidth="1"/>
    <col min="6160" max="6161" width="4.75" style="420" customWidth="1"/>
    <col min="6162" max="6162" width="6.625" style="420" customWidth="1"/>
    <col min="6163" max="6163" width="18.75" style="420" customWidth="1"/>
    <col min="6164" max="6165" width="4.75" style="420" customWidth="1"/>
    <col min="6166" max="6166" width="6.625" style="420" customWidth="1"/>
    <col min="6167" max="6168" width="4.75" style="420" customWidth="1"/>
    <col min="6169" max="6169" width="6.625" style="420" customWidth="1"/>
    <col min="6170" max="6171" width="4.75" style="420" customWidth="1"/>
    <col min="6172" max="6172" width="6.625" style="420" customWidth="1"/>
    <col min="6173" max="6174" width="4.75" style="420" customWidth="1"/>
    <col min="6175" max="6175" width="6.625" style="420" customWidth="1"/>
    <col min="6176" max="6177" width="4.75" style="420" customWidth="1"/>
    <col min="6178" max="6178" width="6.625" style="420" customWidth="1"/>
    <col min="6179" max="6180" width="4.625" style="420" customWidth="1"/>
    <col min="6181" max="6400" width="9" style="420"/>
    <col min="6401" max="6401" width="1.625" style="420" customWidth="1"/>
    <col min="6402" max="6402" width="3.125" style="420" customWidth="1"/>
    <col min="6403" max="6403" width="10.75" style="420" customWidth="1"/>
    <col min="6404" max="6405" width="4.75" style="420" customWidth="1"/>
    <col min="6406" max="6406" width="6.625" style="420" customWidth="1"/>
    <col min="6407" max="6408" width="4.75" style="420" customWidth="1"/>
    <col min="6409" max="6409" width="6.625" style="420" customWidth="1"/>
    <col min="6410" max="6411" width="4.75" style="420" customWidth="1"/>
    <col min="6412" max="6412" width="6.625" style="420" customWidth="1"/>
    <col min="6413" max="6414" width="4.75" style="420" customWidth="1"/>
    <col min="6415" max="6415" width="6.625" style="420" customWidth="1"/>
    <col min="6416" max="6417" width="4.75" style="420" customWidth="1"/>
    <col min="6418" max="6418" width="6.625" style="420" customWidth="1"/>
    <col min="6419" max="6419" width="18.75" style="420" customWidth="1"/>
    <col min="6420" max="6421" width="4.75" style="420" customWidth="1"/>
    <col min="6422" max="6422" width="6.625" style="420" customWidth="1"/>
    <col min="6423" max="6424" width="4.75" style="420" customWidth="1"/>
    <col min="6425" max="6425" width="6.625" style="420" customWidth="1"/>
    <col min="6426" max="6427" width="4.75" style="420" customWidth="1"/>
    <col min="6428" max="6428" width="6.625" style="420" customWidth="1"/>
    <col min="6429" max="6430" width="4.75" style="420" customWidth="1"/>
    <col min="6431" max="6431" width="6.625" style="420" customWidth="1"/>
    <col min="6432" max="6433" width="4.75" style="420" customWidth="1"/>
    <col min="6434" max="6434" width="6.625" style="420" customWidth="1"/>
    <col min="6435" max="6436" width="4.625" style="420" customWidth="1"/>
    <col min="6437" max="6656" width="9" style="420"/>
    <col min="6657" max="6657" width="1.625" style="420" customWidth="1"/>
    <col min="6658" max="6658" width="3.125" style="420" customWidth="1"/>
    <col min="6659" max="6659" width="10.75" style="420" customWidth="1"/>
    <col min="6660" max="6661" width="4.75" style="420" customWidth="1"/>
    <col min="6662" max="6662" width="6.625" style="420" customWidth="1"/>
    <col min="6663" max="6664" width="4.75" style="420" customWidth="1"/>
    <col min="6665" max="6665" width="6.625" style="420" customWidth="1"/>
    <col min="6666" max="6667" width="4.75" style="420" customWidth="1"/>
    <col min="6668" max="6668" width="6.625" style="420" customWidth="1"/>
    <col min="6669" max="6670" width="4.75" style="420" customWidth="1"/>
    <col min="6671" max="6671" width="6.625" style="420" customWidth="1"/>
    <col min="6672" max="6673" width="4.75" style="420" customWidth="1"/>
    <col min="6674" max="6674" width="6.625" style="420" customWidth="1"/>
    <col min="6675" max="6675" width="18.75" style="420" customWidth="1"/>
    <col min="6676" max="6677" width="4.75" style="420" customWidth="1"/>
    <col min="6678" max="6678" width="6.625" style="420" customWidth="1"/>
    <col min="6679" max="6680" width="4.75" style="420" customWidth="1"/>
    <col min="6681" max="6681" width="6.625" style="420" customWidth="1"/>
    <col min="6682" max="6683" width="4.75" style="420" customWidth="1"/>
    <col min="6684" max="6684" width="6.625" style="420" customWidth="1"/>
    <col min="6685" max="6686" width="4.75" style="420" customWidth="1"/>
    <col min="6687" max="6687" width="6.625" style="420" customWidth="1"/>
    <col min="6688" max="6689" width="4.75" style="420" customWidth="1"/>
    <col min="6690" max="6690" width="6.625" style="420" customWidth="1"/>
    <col min="6691" max="6692" width="4.625" style="420" customWidth="1"/>
    <col min="6693" max="6912" width="9" style="420"/>
    <col min="6913" max="6913" width="1.625" style="420" customWidth="1"/>
    <col min="6914" max="6914" width="3.125" style="420" customWidth="1"/>
    <col min="6915" max="6915" width="10.75" style="420" customWidth="1"/>
    <col min="6916" max="6917" width="4.75" style="420" customWidth="1"/>
    <col min="6918" max="6918" width="6.625" style="420" customWidth="1"/>
    <col min="6919" max="6920" width="4.75" style="420" customWidth="1"/>
    <col min="6921" max="6921" width="6.625" style="420" customWidth="1"/>
    <col min="6922" max="6923" width="4.75" style="420" customWidth="1"/>
    <col min="6924" max="6924" width="6.625" style="420" customWidth="1"/>
    <col min="6925" max="6926" width="4.75" style="420" customWidth="1"/>
    <col min="6927" max="6927" width="6.625" style="420" customWidth="1"/>
    <col min="6928" max="6929" width="4.75" style="420" customWidth="1"/>
    <col min="6930" max="6930" width="6.625" style="420" customWidth="1"/>
    <col min="6931" max="6931" width="18.75" style="420" customWidth="1"/>
    <col min="6932" max="6933" width="4.75" style="420" customWidth="1"/>
    <col min="6934" max="6934" width="6.625" style="420" customWidth="1"/>
    <col min="6935" max="6936" width="4.75" style="420" customWidth="1"/>
    <col min="6937" max="6937" width="6.625" style="420" customWidth="1"/>
    <col min="6938" max="6939" width="4.75" style="420" customWidth="1"/>
    <col min="6940" max="6940" width="6.625" style="420" customWidth="1"/>
    <col min="6941" max="6942" width="4.75" style="420" customWidth="1"/>
    <col min="6943" max="6943" width="6.625" style="420" customWidth="1"/>
    <col min="6944" max="6945" width="4.75" style="420" customWidth="1"/>
    <col min="6946" max="6946" width="6.625" style="420" customWidth="1"/>
    <col min="6947" max="6948" width="4.625" style="420" customWidth="1"/>
    <col min="6949" max="7168" width="9" style="420"/>
    <col min="7169" max="7169" width="1.625" style="420" customWidth="1"/>
    <col min="7170" max="7170" width="3.125" style="420" customWidth="1"/>
    <col min="7171" max="7171" width="10.75" style="420" customWidth="1"/>
    <col min="7172" max="7173" width="4.75" style="420" customWidth="1"/>
    <col min="7174" max="7174" width="6.625" style="420" customWidth="1"/>
    <col min="7175" max="7176" width="4.75" style="420" customWidth="1"/>
    <col min="7177" max="7177" width="6.625" style="420" customWidth="1"/>
    <col min="7178" max="7179" width="4.75" style="420" customWidth="1"/>
    <col min="7180" max="7180" width="6.625" style="420" customWidth="1"/>
    <col min="7181" max="7182" width="4.75" style="420" customWidth="1"/>
    <col min="7183" max="7183" width="6.625" style="420" customWidth="1"/>
    <col min="7184" max="7185" width="4.75" style="420" customWidth="1"/>
    <col min="7186" max="7186" width="6.625" style="420" customWidth="1"/>
    <col min="7187" max="7187" width="18.75" style="420" customWidth="1"/>
    <col min="7188" max="7189" width="4.75" style="420" customWidth="1"/>
    <col min="7190" max="7190" width="6.625" style="420" customWidth="1"/>
    <col min="7191" max="7192" width="4.75" style="420" customWidth="1"/>
    <col min="7193" max="7193" width="6.625" style="420" customWidth="1"/>
    <col min="7194" max="7195" width="4.75" style="420" customWidth="1"/>
    <col min="7196" max="7196" width="6.625" style="420" customWidth="1"/>
    <col min="7197" max="7198" width="4.75" style="420" customWidth="1"/>
    <col min="7199" max="7199" width="6.625" style="420" customWidth="1"/>
    <col min="7200" max="7201" width="4.75" style="420" customWidth="1"/>
    <col min="7202" max="7202" width="6.625" style="420" customWidth="1"/>
    <col min="7203" max="7204" width="4.625" style="420" customWidth="1"/>
    <col min="7205" max="7424" width="9" style="420"/>
    <col min="7425" max="7425" width="1.625" style="420" customWidth="1"/>
    <col min="7426" max="7426" width="3.125" style="420" customWidth="1"/>
    <col min="7427" max="7427" width="10.75" style="420" customWidth="1"/>
    <col min="7428" max="7429" width="4.75" style="420" customWidth="1"/>
    <col min="7430" max="7430" width="6.625" style="420" customWidth="1"/>
    <col min="7431" max="7432" width="4.75" style="420" customWidth="1"/>
    <col min="7433" max="7433" width="6.625" style="420" customWidth="1"/>
    <col min="7434" max="7435" width="4.75" style="420" customWidth="1"/>
    <col min="7436" max="7436" width="6.625" style="420" customWidth="1"/>
    <col min="7437" max="7438" width="4.75" style="420" customWidth="1"/>
    <col min="7439" max="7439" width="6.625" style="420" customWidth="1"/>
    <col min="7440" max="7441" width="4.75" style="420" customWidth="1"/>
    <col min="7442" max="7442" width="6.625" style="420" customWidth="1"/>
    <col min="7443" max="7443" width="18.75" style="420" customWidth="1"/>
    <col min="7444" max="7445" width="4.75" style="420" customWidth="1"/>
    <col min="7446" max="7446" width="6.625" style="420" customWidth="1"/>
    <col min="7447" max="7448" width="4.75" style="420" customWidth="1"/>
    <col min="7449" max="7449" width="6.625" style="420" customWidth="1"/>
    <col min="7450" max="7451" width="4.75" style="420" customWidth="1"/>
    <col min="7452" max="7452" width="6.625" style="420" customWidth="1"/>
    <col min="7453" max="7454" width="4.75" style="420" customWidth="1"/>
    <col min="7455" max="7455" width="6.625" style="420" customWidth="1"/>
    <col min="7456" max="7457" width="4.75" style="420" customWidth="1"/>
    <col min="7458" max="7458" width="6.625" style="420" customWidth="1"/>
    <col min="7459" max="7460" width="4.625" style="420" customWidth="1"/>
    <col min="7461" max="7680" width="9" style="420"/>
    <col min="7681" max="7681" width="1.625" style="420" customWidth="1"/>
    <col min="7682" max="7682" width="3.125" style="420" customWidth="1"/>
    <col min="7683" max="7683" width="10.75" style="420" customWidth="1"/>
    <col min="7684" max="7685" width="4.75" style="420" customWidth="1"/>
    <col min="7686" max="7686" width="6.625" style="420" customWidth="1"/>
    <col min="7687" max="7688" width="4.75" style="420" customWidth="1"/>
    <col min="7689" max="7689" width="6.625" style="420" customWidth="1"/>
    <col min="7690" max="7691" width="4.75" style="420" customWidth="1"/>
    <col min="7692" max="7692" width="6.625" style="420" customWidth="1"/>
    <col min="7693" max="7694" width="4.75" style="420" customWidth="1"/>
    <col min="7695" max="7695" width="6.625" style="420" customWidth="1"/>
    <col min="7696" max="7697" width="4.75" style="420" customWidth="1"/>
    <col min="7698" max="7698" width="6.625" style="420" customWidth="1"/>
    <col min="7699" max="7699" width="18.75" style="420" customWidth="1"/>
    <col min="7700" max="7701" width="4.75" style="420" customWidth="1"/>
    <col min="7702" max="7702" width="6.625" style="420" customWidth="1"/>
    <col min="7703" max="7704" width="4.75" style="420" customWidth="1"/>
    <col min="7705" max="7705" width="6.625" style="420" customWidth="1"/>
    <col min="7706" max="7707" width="4.75" style="420" customWidth="1"/>
    <col min="7708" max="7708" width="6.625" style="420" customWidth="1"/>
    <col min="7709" max="7710" width="4.75" style="420" customWidth="1"/>
    <col min="7711" max="7711" width="6.625" style="420" customWidth="1"/>
    <col min="7712" max="7713" width="4.75" style="420" customWidth="1"/>
    <col min="7714" max="7714" width="6.625" style="420" customWidth="1"/>
    <col min="7715" max="7716" width="4.625" style="420" customWidth="1"/>
    <col min="7717" max="7936" width="9" style="420"/>
    <col min="7937" max="7937" width="1.625" style="420" customWidth="1"/>
    <col min="7938" max="7938" width="3.125" style="420" customWidth="1"/>
    <col min="7939" max="7939" width="10.75" style="420" customWidth="1"/>
    <col min="7940" max="7941" width="4.75" style="420" customWidth="1"/>
    <col min="7942" max="7942" width="6.625" style="420" customWidth="1"/>
    <col min="7943" max="7944" width="4.75" style="420" customWidth="1"/>
    <col min="7945" max="7945" width="6.625" style="420" customWidth="1"/>
    <col min="7946" max="7947" width="4.75" style="420" customWidth="1"/>
    <col min="7948" max="7948" width="6.625" style="420" customWidth="1"/>
    <col min="7949" max="7950" width="4.75" style="420" customWidth="1"/>
    <col min="7951" max="7951" width="6.625" style="420" customWidth="1"/>
    <col min="7952" max="7953" width="4.75" style="420" customWidth="1"/>
    <col min="7954" max="7954" width="6.625" style="420" customWidth="1"/>
    <col min="7955" max="7955" width="18.75" style="420" customWidth="1"/>
    <col min="7956" max="7957" width="4.75" style="420" customWidth="1"/>
    <col min="7958" max="7958" width="6.625" style="420" customWidth="1"/>
    <col min="7959" max="7960" width="4.75" style="420" customWidth="1"/>
    <col min="7961" max="7961" width="6.625" style="420" customWidth="1"/>
    <col min="7962" max="7963" width="4.75" style="420" customWidth="1"/>
    <col min="7964" max="7964" width="6.625" style="420" customWidth="1"/>
    <col min="7965" max="7966" width="4.75" style="420" customWidth="1"/>
    <col min="7967" max="7967" width="6.625" style="420" customWidth="1"/>
    <col min="7968" max="7969" width="4.75" style="420" customWidth="1"/>
    <col min="7970" max="7970" width="6.625" style="420" customWidth="1"/>
    <col min="7971" max="7972" width="4.625" style="420" customWidth="1"/>
    <col min="7973" max="8192" width="9" style="420"/>
    <col min="8193" max="8193" width="1.625" style="420" customWidth="1"/>
    <col min="8194" max="8194" width="3.125" style="420" customWidth="1"/>
    <col min="8195" max="8195" width="10.75" style="420" customWidth="1"/>
    <col min="8196" max="8197" width="4.75" style="420" customWidth="1"/>
    <col min="8198" max="8198" width="6.625" style="420" customWidth="1"/>
    <col min="8199" max="8200" width="4.75" style="420" customWidth="1"/>
    <col min="8201" max="8201" width="6.625" style="420" customWidth="1"/>
    <col min="8202" max="8203" width="4.75" style="420" customWidth="1"/>
    <col min="8204" max="8204" width="6.625" style="420" customWidth="1"/>
    <col min="8205" max="8206" width="4.75" style="420" customWidth="1"/>
    <col min="8207" max="8207" width="6.625" style="420" customWidth="1"/>
    <col min="8208" max="8209" width="4.75" style="420" customWidth="1"/>
    <col min="8210" max="8210" width="6.625" style="420" customWidth="1"/>
    <col min="8211" max="8211" width="18.75" style="420" customWidth="1"/>
    <col min="8212" max="8213" width="4.75" style="420" customWidth="1"/>
    <col min="8214" max="8214" width="6.625" style="420" customWidth="1"/>
    <col min="8215" max="8216" width="4.75" style="420" customWidth="1"/>
    <col min="8217" max="8217" width="6.625" style="420" customWidth="1"/>
    <col min="8218" max="8219" width="4.75" style="420" customWidth="1"/>
    <col min="8220" max="8220" width="6.625" style="420" customWidth="1"/>
    <col min="8221" max="8222" width="4.75" style="420" customWidth="1"/>
    <col min="8223" max="8223" width="6.625" style="420" customWidth="1"/>
    <col min="8224" max="8225" width="4.75" style="420" customWidth="1"/>
    <col min="8226" max="8226" width="6.625" style="420" customWidth="1"/>
    <col min="8227" max="8228" width="4.625" style="420" customWidth="1"/>
    <col min="8229" max="8448" width="9" style="420"/>
    <col min="8449" max="8449" width="1.625" style="420" customWidth="1"/>
    <col min="8450" max="8450" width="3.125" style="420" customWidth="1"/>
    <col min="8451" max="8451" width="10.75" style="420" customWidth="1"/>
    <col min="8452" max="8453" width="4.75" style="420" customWidth="1"/>
    <col min="8454" max="8454" width="6.625" style="420" customWidth="1"/>
    <col min="8455" max="8456" width="4.75" style="420" customWidth="1"/>
    <col min="8457" max="8457" width="6.625" style="420" customWidth="1"/>
    <col min="8458" max="8459" width="4.75" style="420" customWidth="1"/>
    <col min="8460" max="8460" width="6.625" style="420" customWidth="1"/>
    <col min="8461" max="8462" width="4.75" style="420" customWidth="1"/>
    <col min="8463" max="8463" width="6.625" style="420" customWidth="1"/>
    <col min="8464" max="8465" width="4.75" style="420" customWidth="1"/>
    <col min="8466" max="8466" width="6.625" style="420" customWidth="1"/>
    <col min="8467" max="8467" width="18.75" style="420" customWidth="1"/>
    <col min="8468" max="8469" width="4.75" style="420" customWidth="1"/>
    <col min="8470" max="8470" width="6.625" style="420" customWidth="1"/>
    <col min="8471" max="8472" width="4.75" style="420" customWidth="1"/>
    <col min="8473" max="8473" width="6.625" style="420" customWidth="1"/>
    <col min="8474" max="8475" width="4.75" style="420" customWidth="1"/>
    <col min="8476" max="8476" width="6.625" style="420" customWidth="1"/>
    <col min="8477" max="8478" width="4.75" style="420" customWidth="1"/>
    <col min="8479" max="8479" width="6.625" style="420" customWidth="1"/>
    <col min="8480" max="8481" width="4.75" style="420" customWidth="1"/>
    <col min="8482" max="8482" width="6.625" style="420" customWidth="1"/>
    <col min="8483" max="8484" width="4.625" style="420" customWidth="1"/>
    <col min="8485" max="8704" width="9" style="420"/>
    <col min="8705" max="8705" width="1.625" style="420" customWidth="1"/>
    <col min="8706" max="8706" width="3.125" style="420" customWidth="1"/>
    <col min="8707" max="8707" width="10.75" style="420" customWidth="1"/>
    <col min="8708" max="8709" width="4.75" style="420" customWidth="1"/>
    <col min="8710" max="8710" width="6.625" style="420" customWidth="1"/>
    <col min="8711" max="8712" width="4.75" style="420" customWidth="1"/>
    <col min="8713" max="8713" width="6.625" style="420" customWidth="1"/>
    <col min="8714" max="8715" width="4.75" style="420" customWidth="1"/>
    <col min="8716" max="8716" width="6.625" style="420" customWidth="1"/>
    <col min="8717" max="8718" width="4.75" style="420" customWidth="1"/>
    <col min="8719" max="8719" width="6.625" style="420" customWidth="1"/>
    <col min="8720" max="8721" width="4.75" style="420" customWidth="1"/>
    <col min="8722" max="8722" width="6.625" style="420" customWidth="1"/>
    <col min="8723" max="8723" width="18.75" style="420" customWidth="1"/>
    <col min="8724" max="8725" width="4.75" style="420" customWidth="1"/>
    <col min="8726" max="8726" width="6.625" style="420" customWidth="1"/>
    <col min="8727" max="8728" width="4.75" style="420" customWidth="1"/>
    <col min="8729" max="8729" width="6.625" style="420" customWidth="1"/>
    <col min="8730" max="8731" width="4.75" style="420" customWidth="1"/>
    <col min="8732" max="8732" width="6.625" style="420" customWidth="1"/>
    <col min="8733" max="8734" width="4.75" style="420" customWidth="1"/>
    <col min="8735" max="8735" width="6.625" style="420" customWidth="1"/>
    <col min="8736" max="8737" width="4.75" style="420" customWidth="1"/>
    <col min="8738" max="8738" width="6.625" style="420" customWidth="1"/>
    <col min="8739" max="8740" width="4.625" style="420" customWidth="1"/>
    <col min="8741" max="8960" width="9" style="420"/>
    <col min="8961" max="8961" width="1.625" style="420" customWidth="1"/>
    <col min="8962" max="8962" width="3.125" style="420" customWidth="1"/>
    <col min="8963" max="8963" width="10.75" style="420" customWidth="1"/>
    <col min="8964" max="8965" width="4.75" style="420" customWidth="1"/>
    <col min="8966" max="8966" width="6.625" style="420" customWidth="1"/>
    <col min="8967" max="8968" width="4.75" style="420" customWidth="1"/>
    <col min="8969" max="8969" width="6.625" style="420" customWidth="1"/>
    <col min="8970" max="8971" width="4.75" style="420" customWidth="1"/>
    <col min="8972" max="8972" width="6.625" style="420" customWidth="1"/>
    <col min="8973" max="8974" width="4.75" style="420" customWidth="1"/>
    <col min="8975" max="8975" width="6.625" style="420" customWidth="1"/>
    <col min="8976" max="8977" width="4.75" style="420" customWidth="1"/>
    <col min="8978" max="8978" width="6.625" style="420" customWidth="1"/>
    <col min="8979" max="8979" width="18.75" style="420" customWidth="1"/>
    <col min="8980" max="8981" width="4.75" style="420" customWidth="1"/>
    <col min="8982" max="8982" width="6.625" style="420" customWidth="1"/>
    <col min="8983" max="8984" width="4.75" style="420" customWidth="1"/>
    <col min="8985" max="8985" width="6.625" style="420" customWidth="1"/>
    <col min="8986" max="8987" width="4.75" style="420" customWidth="1"/>
    <col min="8988" max="8988" width="6.625" style="420" customWidth="1"/>
    <col min="8989" max="8990" width="4.75" style="420" customWidth="1"/>
    <col min="8991" max="8991" width="6.625" style="420" customWidth="1"/>
    <col min="8992" max="8993" width="4.75" style="420" customWidth="1"/>
    <col min="8994" max="8994" width="6.625" style="420" customWidth="1"/>
    <col min="8995" max="8996" width="4.625" style="420" customWidth="1"/>
    <col min="8997" max="9216" width="9" style="420"/>
    <col min="9217" max="9217" width="1.625" style="420" customWidth="1"/>
    <col min="9218" max="9218" width="3.125" style="420" customWidth="1"/>
    <col min="9219" max="9219" width="10.75" style="420" customWidth="1"/>
    <col min="9220" max="9221" width="4.75" style="420" customWidth="1"/>
    <col min="9222" max="9222" width="6.625" style="420" customWidth="1"/>
    <col min="9223" max="9224" width="4.75" style="420" customWidth="1"/>
    <col min="9225" max="9225" width="6.625" style="420" customWidth="1"/>
    <col min="9226" max="9227" width="4.75" style="420" customWidth="1"/>
    <col min="9228" max="9228" width="6.625" style="420" customWidth="1"/>
    <col min="9229" max="9230" width="4.75" style="420" customWidth="1"/>
    <col min="9231" max="9231" width="6.625" style="420" customWidth="1"/>
    <col min="9232" max="9233" width="4.75" style="420" customWidth="1"/>
    <col min="9234" max="9234" width="6.625" style="420" customWidth="1"/>
    <col min="9235" max="9235" width="18.75" style="420" customWidth="1"/>
    <col min="9236" max="9237" width="4.75" style="420" customWidth="1"/>
    <col min="9238" max="9238" width="6.625" style="420" customWidth="1"/>
    <col min="9239" max="9240" width="4.75" style="420" customWidth="1"/>
    <col min="9241" max="9241" width="6.625" style="420" customWidth="1"/>
    <col min="9242" max="9243" width="4.75" style="420" customWidth="1"/>
    <col min="9244" max="9244" width="6.625" style="420" customWidth="1"/>
    <col min="9245" max="9246" width="4.75" style="420" customWidth="1"/>
    <col min="9247" max="9247" width="6.625" style="420" customWidth="1"/>
    <col min="9248" max="9249" width="4.75" style="420" customWidth="1"/>
    <col min="9250" max="9250" width="6.625" style="420" customWidth="1"/>
    <col min="9251" max="9252" width="4.625" style="420" customWidth="1"/>
    <col min="9253" max="9472" width="9" style="420"/>
    <col min="9473" max="9473" width="1.625" style="420" customWidth="1"/>
    <col min="9474" max="9474" width="3.125" style="420" customWidth="1"/>
    <col min="9475" max="9475" width="10.75" style="420" customWidth="1"/>
    <col min="9476" max="9477" width="4.75" style="420" customWidth="1"/>
    <col min="9478" max="9478" width="6.625" style="420" customWidth="1"/>
    <col min="9479" max="9480" width="4.75" style="420" customWidth="1"/>
    <col min="9481" max="9481" width="6.625" style="420" customWidth="1"/>
    <col min="9482" max="9483" width="4.75" style="420" customWidth="1"/>
    <col min="9484" max="9484" width="6.625" style="420" customWidth="1"/>
    <col min="9485" max="9486" width="4.75" style="420" customWidth="1"/>
    <col min="9487" max="9487" width="6.625" style="420" customWidth="1"/>
    <col min="9488" max="9489" width="4.75" style="420" customWidth="1"/>
    <col min="9490" max="9490" width="6.625" style="420" customWidth="1"/>
    <col min="9491" max="9491" width="18.75" style="420" customWidth="1"/>
    <col min="9492" max="9493" width="4.75" style="420" customWidth="1"/>
    <col min="9494" max="9494" width="6.625" style="420" customWidth="1"/>
    <col min="9495" max="9496" width="4.75" style="420" customWidth="1"/>
    <col min="9497" max="9497" width="6.625" style="420" customWidth="1"/>
    <col min="9498" max="9499" width="4.75" style="420" customWidth="1"/>
    <col min="9500" max="9500" width="6.625" style="420" customWidth="1"/>
    <col min="9501" max="9502" width="4.75" style="420" customWidth="1"/>
    <col min="9503" max="9503" width="6.625" style="420" customWidth="1"/>
    <col min="9504" max="9505" width="4.75" style="420" customWidth="1"/>
    <col min="9506" max="9506" width="6.625" style="420" customWidth="1"/>
    <col min="9507" max="9508" width="4.625" style="420" customWidth="1"/>
    <col min="9509" max="9728" width="9" style="420"/>
    <col min="9729" max="9729" width="1.625" style="420" customWidth="1"/>
    <col min="9730" max="9730" width="3.125" style="420" customWidth="1"/>
    <col min="9731" max="9731" width="10.75" style="420" customWidth="1"/>
    <col min="9732" max="9733" width="4.75" style="420" customWidth="1"/>
    <col min="9734" max="9734" width="6.625" style="420" customWidth="1"/>
    <col min="9735" max="9736" width="4.75" style="420" customWidth="1"/>
    <col min="9737" max="9737" width="6.625" style="420" customWidth="1"/>
    <col min="9738" max="9739" width="4.75" style="420" customWidth="1"/>
    <col min="9740" max="9740" width="6.625" style="420" customWidth="1"/>
    <col min="9741" max="9742" width="4.75" style="420" customWidth="1"/>
    <col min="9743" max="9743" width="6.625" style="420" customWidth="1"/>
    <col min="9744" max="9745" width="4.75" style="420" customWidth="1"/>
    <col min="9746" max="9746" width="6.625" style="420" customWidth="1"/>
    <col min="9747" max="9747" width="18.75" style="420" customWidth="1"/>
    <col min="9748" max="9749" width="4.75" style="420" customWidth="1"/>
    <col min="9750" max="9750" width="6.625" style="420" customWidth="1"/>
    <col min="9751" max="9752" width="4.75" style="420" customWidth="1"/>
    <col min="9753" max="9753" width="6.625" style="420" customWidth="1"/>
    <col min="9754" max="9755" width="4.75" style="420" customWidth="1"/>
    <col min="9756" max="9756" width="6.625" style="420" customWidth="1"/>
    <col min="9757" max="9758" width="4.75" style="420" customWidth="1"/>
    <col min="9759" max="9759" width="6.625" style="420" customWidth="1"/>
    <col min="9760" max="9761" width="4.75" style="420" customWidth="1"/>
    <col min="9762" max="9762" width="6.625" style="420" customWidth="1"/>
    <col min="9763" max="9764" width="4.625" style="420" customWidth="1"/>
    <col min="9765" max="9984" width="9" style="420"/>
    <col min="9985" max="9985" width="1.625" style="420" customWidth="1"/>
    <col min="9986" max="9986" width="3.125" style="420" customWidth="1"/>
    <col min="9987" max="9987" width="10.75" style="420" customWidth="1"/>
    <col min="9988" max="9989" width="4.75" style="420" customWidth="1"/>
    <col min="9990" max="9990" width="6.625" style="420" customWidth="1"/>
    <col min="9991" max="9992" width="4.75" style="420" customWidth="1"/>
    <col min="9993" max="9993" width="6.625" style="420" customWidth="1"/>
    <col min="9994" max="9995" width="4.75" style="420" customWidth="1"/>
    <col min="9996" max="9996" width="6.625" style="420" customWidth="1"/>
    <col min="9997" max="9998" width="4.75" style="420" customWidth="1"/>
    <col min="9999" max="9999" width="6.625" style="420" customWidth="1"/>
    <col min="10000" max="10001" width="4.75" style="420" customWidth="1"/>
    <col min="10002" max="10002" width="6.625" style="420" customWidth="1"/>
    <col min="10003" max="10003" width="18.75" style="420" customWidth="1"/>
    <col min="10004" max="10005" width="4.75" style="420" customWidth="1"/>
    <col min="10006" max="10006" width="6.625" style="420" customWidth="1"/>
    <col min="10007" max="10008" width="4.75" style="420" customWidth="1"/>
    <col min="10009" max="10009" width="6.625" style="420" customWidth="1"/>
    <col min="10010" max="10011" width="4.75" style="420" customWidth="1"/>
    <col min="10012" max="10012" width="6.625" style="420" customWidth="1"/>
    <col min="10013" max="10014" width="4.75" style="420" customWidth="1"/>
    <col min="10015" max="10015" width="6.625" style="420" customWidth="1"/>
    <col min="10016" max="10017" width="4.75" style="420" customWidth="1"/>
    <col min="10018" max="10018" width="6.625" style="420" customWidth="1"/>
    <col min="10019" max="10020" width="4.625" style="420" customWidth="1"/>
    <col min="10021" max="10240" width="9" style="420"/>
    <col min="10241" max="10241" width="1.625" style="420" customWidth="1"/>
    <col min="10242" max="10242" width="3.125" style="420" customWidth="1"/>
    <col min="10243" max="10243" width="10.75" style="420" customWidth="1"/>
    <col min="10244" max="10245" width="4.75" style="420" customWidth="1"/>
    <col min="10246" max="10246" width="6.625" style="420" customWidth="1"/>
    <col min="10247" max="10248" width="4.75" style="420" customWidth="1"/>
    <col min="10249" max="10249" width="6.625" style="420" customWidth="1"/>
    <col min="10250" max="10251" width="4.75" style="420" customWidth="1"/>
    <col min="10252" max="10252" width="6.625" style="420" customWidth="1"/>
    <col min="10253" max="10254" width="4.75" style="420" customWidth="1"/>
    <col min="10255" max="10255" width="6.625" style="420" customWidth="1"/>
    <col min="10256" max="10257" width="4.75" style="420" customWidth="1"/>
    <col min="10258" max="10258" width="6.625" style="420" customWidth="1"/>
    <col min="10259" max="10259" width="18.75" style="420" customWidth="1"/>
    <col min="10260" max="10261" width="4.75" style="420" customWidth="1"/>
    <col min="10262" max="10262" width="6.625" style="420" customWidth="1"/>
    <col min="10263" max="10264" width="4.75" style="420" customWidth="1"/>
    <col min="10265" max="10265" width="6.625" style="420" customWidth="1"/>
    <col min="10266" max="10267" width="4.75" style="420" customWidth="1"/>
    <col min="10268" max="10268" width="6.625" style="420" customWidth="1"/>
    <col min="10269" max="10270" width="4.75" style="420" customWidth="1"/>
    <col min="10271" max="10271" width="6.625" style="420" customWidth="1"/>
    <col min="10272" max="10273" width="4.75" style="420" customWidth="1"/>
    <col min="10274" max="10274" width="6.625" style="420" customWidth="1"/>
    <col min="10275" max="10276" width="4.625" style="420" customWidth="1"/>
    <col min="10277" max="10496" width="9" style="420"/>
    <col min="10497" max="10497" width="1.625" style="420" customWidth="1"/>
    <col min="10498" max="10498" width="3.125" style="420" customWidth="1"/>
    <col min="10499" max="10499" width="10.75" style="420" customWidth="1"/>
    <col min="10500" max="10501" width="4.75" style="420" customWidth="1"/>
    <col min="10502" max="10502" width="6.625" style="420" customWidth="1"/>
    <col min="10503" max="10504" width="4.75" style="420" customWidth="1"/>
    <col min="10505" max="10505" width="6.625" style="420" customWidth="1"/>
    <col min="10506" max="10507" width="4.75" style="420" customWidth="1"/>
    <col min="10508" max="10508" width="6.625" style="420" customWidth="1"/>
    <col min="10509" max="10510" width="4.75" style="420" customWidth="1"/>
    <col min="10511" max="10511" width="6.625" style="420" customWidth="1"/>
    <col min="10512" max="10513" width="4.75" style="420" customWidth="1"/>
    <col min="10514" max="10514" width="6.625" style="420" customWidth="1"/>
    <col min="10515" max="10515" width="18.75" style="420" customWidth="1"/>
    <col min="10516" max="10517" width="4.75" style="420" customWidth="1"/>
    <col min="10518" max="10518" width="6.625" style="420" customWidth="1"/>
    <col min="10519" max="10520" width="4.75" style="420" customWidth="1"/>
    <col min="10521" max="10521" width="6.625" style="420" customWidth="1"/>
    <col min="10522" max="10523" width="4.75" style="420" customWidth="1"/>
    <col min="10524" max="10524" width="6.625" style="420" customWidth="1"/>
    <col min="10525" max="10526" width="4.75" style="420" customWidth="1"/>
    <col min="10527" max="10527" width="6.625" style="420" customWidth="1"/>
    <col min="10528" max="10529" width="4.75" style="420" customWidth="1"/>
    <col min="10530" max="10530" width="6.625" style="420" customWidth="1"/>
    <col min="10531" max="10532" width="4.625" style="420" customWidth="1"/>
    <col min="10533" max="10752" width="9" style="420"/>
    <col min="10753" max="10753" width="1.625" style="420" customWidth="1"/>
    <col min="10754" max="10754" width="3.125" style="420" customWidth="1"/>
    <col min="10755" max="10755" width="10.75" style="420" customWidth="1"/>
    <col min="10756" max="10757" width="4.75" style="420" customWidth="1"/>
    <col min="10758" max="10758" width="6.625" style="420" customWidth="1"/>
    <col min="10759" max="10760" width="4.75" style="420" customWidth="1"/>
    <col min="10761" max="10761" width="6.625" style="420" customWidth="1"/>
    <col min="10762" max="10763" width="4.75" style="420" customWidth="1"/>
    <col min="10764" max="10764" width="6.625" style="420" customWidth="1"/>
    <col min="10765" max="10766" width="4.75" style="420" customWidth="1"/>
    <col min="10767" max="10767" width="6.625" style="420" customWidth="1"/>
    <col min="10768" max="10769" width="4.75" style="420" customWidth="1"/>
    <col min="10770" max="10770" width="6.625" style="420" customWidth="1"/>
    <col min="10771" max="10771" width="18.75" style="420" customWidth="1"/>
    <col min="10772" max="10773" width="4.75" style="420" customWidth="1"/>
    <col min="10774" max="10774" width="6.625" style="420" customWidth="1"/>
    <col min="10775" max="10776" width="4.75" style="420" customWidth="1"/>
    <col min="10777" max="10777" width="6.625" style="420" customWidth="1"/>
    <col min="10778" max="10779" width="4.75" style="420" customWidth="1"/>
    <col min="10780" max="10780" width="6.625" style="420" customWidth="1"/>
    <col min="10781" max="10782" width="4.75" style="420" customWidth="1"/>
    <col min="10783" max="10783" width="6.625" style="420" customWidth="1"/>
    <col min="10784" max="10785" width="4.75" style="420" customWidth="1"/>
    <col min="10786" max="10786" width="6.625" style="420" customWidth="1"/>
    <col min="10787" max="10788" width="4.625" style="420" customWidth="1"/>
    <col min="10789" max="11008" width="9" style="420"/>
    <col min="11009" max="11009" width="1.625" style="420" customWidth="1"/>
    <col min="11010" max="11010" width="3.125" style="420" customWidth="1"/>
    <col min="11011" max="11011" width="10.75" style="420" customWidth="1"/>
    <col min="11012" max="11013" width="4.75" style="420" customWidth="1"/>
    <col min="11014" max="11014" width="6.625" style="420" customWidth="1"/>
    <col min="11015" max="11016" width="4.75" style="420" customWidth="1"/>
    <col min="11017" max="11017" width="6.625" style="420" customWidth="1"/>
    <col min="11018" max="11019" width="4.75" style="420" customWidth="1"/>
    <col min="11020" max="11020" width="6.625" style="420" customWidth="1"/>
    <col min="11021" max="11022" width="4.75" style="420" customWidth="1"/>
    <col min="11023" max="11023" width="6.625" style="420" customWidth="1"/>
    <col min="11024" max="11025" width="4.75" style="420" customWidth="1"/>
    <col min="11026" max="11026" width="6.625" style="420" customWidth="1"/>
    <col min="11027" max="11027" width="18.75" style="420" customWidth="1"/>
    <col min="11028" max="11029" width="4.75" style="420" customWidth="1"/>
    <col min="11030" max="11030" width="6.625" style="420" customWidth="1"/>
    <col min="11031" max="11032" width="4.75" style="420" customWidth="1"/>
    <col min="11033" max="11033" width="6.625" style="420" customWidth="1"/>
    <col min="11034" max="11035" width="4.75" style="420" customWidth="1"/>
    <col min="11036" max="11036" width="6.625" style="420" customWidth="1"/>
    <col min="11037" max="11038" width="4.75" style="420" customWidth="1"/>
    <col min="11039" max="11039" width="6.625" style="420" customWidth="1"/>
    <col min="11040" max="11041" width="4.75" style="420" customWidth="1"/>
    <col min="11042" max="11042" width="6.625" style="420" customWidth="1"/>
    <col min="11043" max="11044" width="4.625" style="420" customWidth="1"/>
    <col min="11045" max="11264" width="9" style="420"/>
    <col min="11265" max="11265" width="1.625" style="420" customWidth="1"/>
    <col min="11266" max="11266" width="3.125" style="420" customWidth="1"/>
    <col min="11267" max="11267" width="10.75" style="420" customWidth="1"/>
    <col min="11268" max="11269" width="4.75" style="420" customWidth="1"/>
    <col min="11270" max="11270" width="6.625" style="420" customWidth="1"/>
    <col min="11271" max="11272" width="4.75" style="420" customWidth="1"/>
    <col min="11273" max="11273" width="6.625" style="420" customWidth="1"/>
    <col min="11274" max="11275" width="4.75" style="420" customWidth="1"/>
    <col min="11276" max="11276" width="6.625" style="420" customWidth="1"/>
    <col min="11277" max="11278" width="4.75" style="420" customWidth="1"/>
    <col min="11279" max="11279" width="6.625" style="420" customWidth="1"/>
    <col min="11280" max="11281" width="4.75" style="420" customWidth="1"/>
    <col min="11282" max="11282" width="6.625" style="420" customWidth="1"/>
    <col min="11283" max="11283" width="18.75" style="420" customWidth="1"/>
    <col min="11284" max="11285" width="4.75" style="420" customWidth="1"/>
    <col min="11286" max="11286" width="6.625" style="420" customWidth="1"/>
    <col min="11287" max="11288" width="4.75" style="420" customWidth="1"/>
    <col min="11289" max="11289" width="6.625" style="420" customWidth="1"/>
    <col min="11290" max="11291" width="4.75" style="420" customWidth="1"/>
    <col min="11292" max="11292" width="6.625" style="420" customWidth="1"/>
    <col min="11293" max="11294" width="4.75" style="420" customWidth="1"/>
    <col min="11295" max="11295" width="6.625" style="420" customWidth="1"/>
    <col min="11296" max="11297" width="4.75" style="420" customWidth="1"/>
    <col min="11298" max="11298" width="6.625" style="420" customWidth="1"/>
    <col min="11299" max="11300" width="4.625" style="420" customWidth="1"/>
    <col min="11301" max="11520" width="9" style="420"/>
    <col min="11521" max="11521" width="1.625" style="420" customWidth="1"/>
    <col min="11522" max="11522" width="3.125" style="420" customWidth="1"/>
    <col min="11523" max="11523" width="10.75" style="420" customWidth="1"/>
    <col min="11524" max="11525" width="4.75" style="420" customWidth="1"/>
    <col min="11526" max="11526" width="6.625" style="420" customWidth="1"/>
    <col min="11527" max="11528" width="4.75" style="420" customWidth="1"/>
    <col min="11529" max="11529" width="6.625" style="420" customWidth="1"/>
    <col min="11530" max="11531" width="4.75" style="420" customWidth="1"/>
    <col min="11532" max="11532" width="6.625" style="420" customWidth="1"/>
    <col min="11533" max="11534" width="4.75" style="420" customWidth="1"/>
    <col min="11535" max="11535" width="6.625" style="420" customWidth="1"/>
    <col min="11536" max="11537" width="4.75" style="420" customWidth="1"/>
    <col min="11538" max="11538" width="6.625" style="420" customWidth="1"/>
    <col min="11539" max="11539" width="18.75" style="420" customWidth="1"/>
    <col min="11540" max="11541" width="4.75" style="420" customWidth="1"/>
    <col min="11542" max="11542" width="6.625" style="420" customWidth="1"/>
    <col min="11543" max="11544" width="4.75" style="420" customWidth="1"/>
    <col min="11545" max="11545" width="6.625" style="420" customWidth="1"/>
    <col min="11546" max="11547" width="4.75" style="420" customWidth="1"/>
    <col min="11548" max="11548" width="6.625" style="420" customWidth="1"/>
    <col min="11549" max="11550" width="4.75" style="420" customWidth="1"/>
    <col min="11551" max="11551" width="6.625" style="420" customWidth="1"/>
    <col min="11552" max="11553" width="4.75" style="420" customWidth="1"/>
    <col min="11554" max="11554" width="6.625" style="420" customWidth="1"/>
    <col min="11555" max="11556" width="4.625" style="420" customWidth="1"/>
    <col min="11557" max="11776" width="9" style="420"/>
    <col min="11777" max="11777" width="1.625" style="420" customWidth="1"/>
    <col min="11778" max="11778" width="3.125" style="420" customWidth="1"/>
    <col min="11779" max="11779" width="10.75" style="420" customWidth="1"/>
    <col min="11780" max="11781" width="4.75" style="420" customWidth="1"/>
    <col min="11782" max="11782" width="6.625" style="420" customWidth="1"/>
    <col min="11783" max="11784" width="4.75" style="420" customWidth="1"/>
    <col min="11785" max="11785" width="6.625" style="420" customWidth="1"/>
    <col min="11786" max="11787" width="4.75" style="420" customWidth="1"/>
    <col min="11788" max="11788" width="6.625" style="420" customWidth="1"/>
    <col min="11789" max="11790" width="4.75" style="420" customWidth="1"/>
    <col min="11791" max="11791" width="6.625" style="420" customWidth="1"/>
    <col min="11792" max="11793" width="4.75" style="420" customWidth="1"/>
    <col min="11794" max="11794" width="6.625" style="420" customWidth="1"/>
    <col min="11795" max="11795" width="18.75" style="420" customWidth="1"/>
    <col min="11796" max="11797" width="4.75" style="420" customWidth="1"/>
    <col min="11798" max="11798" width="6.625" style="420" customWidth="1"/>
    <col min="11799" max="11800" width="4.75" style="420" customWidth="1"/>
    <col min="11801" max="11801" width="6.625" style="420" customWidth="1"/>
    <col min="11802" max="11803" width="4.75" style="420" customWidth="1"/>
    <col min="11804" max="11804" width="6.625" style="420" customWidth="1"/>
    <col min="11805" max="11806" width="4.75" style="420" customWidth="1"/>
    <col min="11807" max="11807" width="6.625" style="420" customWidth="1"/>
    <col min="11808" max="11809" width="4.75" style="420" customWidth="1"/>
    <col min="11810" max="11810" width="6.625" style="420" customWidth="1"/>
    <col min="11811" max="11812" width="4.625" style="420" customWidth="1"/>
    <col min="11813" max="12032" width="9" style="420"/>
    <col min="12033" max="12033" width="1.625" style="420" customWidth="1"/>
    <col min="12034" max="12034" width="3.125" style="420" customWidth="1"/>
    <col min="12035" max="12035" width="10.75" style="420" customWidth="1"/>
    <col min="12036" max="12037" width="4.75" style="420" customWidth="1"/>
    <col min="12038" max="12038" width="6.625" style="420" customWidth="1"/>
    <col min="12039" max="12040" width="4.75" style="420" customWidth="1"/>
    <col min="12041" max="12041" width="6.625" style="420" customWidth="1"/>
    <col min="12042" max="12043" width="4.75" style="420" customWidth="1"/>
    <col min="12044" max="12044" width="6.625" style="420" customWidth="1"/>
    <col min="12045" max="12046" width="4.75" style="420" customWidth="1"/>
    <col min="12047" max="12047" width="6.625" style="420" customWidth="1"/>
    <col min="12048" max="12049" width="4.75" style="420" customWidth="1"/>
    <col min="12050" max="12050" width="6.625" style="420" customWidth="1"/>
    <col min="12051" max="12051" width="18.75" style="420" customWidth="1"/>
    <col min="12052" max="12053" width="4.75" style="420" customWidth="1"/>
    <col min="12054" max="12054" width="6.625" style="420" customWidth="1"/>
    <col min="12055" max="12056" width="4.75" style="420" customWidth="1"/>
    <col min="12057" max="12057" width="6.625" style="420" customWidth="1"/>
    <col min="12058" max="12059" width="4.75" style="420" customWidth="1"/>
    <col min="12060" max="12060" width="6.625" style="420" customWidth="1"/>
    <col min="12061" max="12062" width="4.75" style="420" customWidth="1"/>
    <col min="12063" max="12063" width="6.625" style="420" customWidth="1"/>
    <col min="12064" max="12065" width="4.75" style="420" customWidth="1"/>
    <col min="12066" max="12066" width="6.625" style="420" customWidth="1"/>
    <col min="12067" max="12068" width="4.625" style="420" customWidth="1"/>
    <col min="12069" max="12288" width="9" style="420"/>
    <col min="12289" max="12289" width="1.625" style="420" customWidth="1"/>
    <col min="12290" max="12290" width="3.125" style="420" customWidth="1"/>
    <col min="12291" max="12291" width="10.75" style="420" customWidth="1"/>
    <col min="12292" max="12293" width="4.75" style="420" customWidth="1"/>
    <col min="12294" max="12294" width="6.625" style="420" customWidth="1"/>
    <col min="12295" max="12296" width="4.75" style="420" customWidth="1"/>
    <col min="12297" max="12297" width="6.625" style="420" customWidth="1"/>
    <col min="12298" max="12299" width="4.75" style="420" customWidth="1"/>
    <col min="12300" max="12300" width="6.625" style="420" customWidth="1"/>
    <col min="12301" max="12302" width="4.75" style="420" customWidth="1"/>
    <col min="12303" max="12303" width="6.625" style="420" customWidth="1"/>
    <col min="12304" max="12305" width="4.75" style="420" customWidth="1"/>
    <col min="12306" max="12306" width="6.625" style="420" customWidth="1"/>
    <col min="12307" max="12307" width="18.75" style="420" customWidth="1"/>
    <col min="12308" max="12309" width="4.75" style="420" customWidth="1"/>
    <col min="12310" max="12310" width="6.625" style="420" customWidth="1"/>
    <col min="12311" max="12312" width="4.75" style="420" customWidth="1"/>
    <col min="12313" max="12313" width="6.625" style="420" customWidth="1"/>
    <col min="12314" max="12315" width="4.75" style="420" customWidth="1"/>
    <col min="12316" max="12316" width="6.625" style="420" customWidth="1"/>
    <col min="12317" max="12318" width="4.75" style="420" customWidth="1"/>
    <col min="12319" max="12319" width="6.625" style="420" customWidth="1"/>
    <col min="12320" max="12321" width="4.75" style="420" customWidth="1"/>
    <col min="12322" max="12322" width="6.625" style="420" customWidth="1"/>
    <col min="12323" max="12324" width="4.625" style="420" customWidth="1"/>
    <col min="12325" max="12544" width="9" style="420"/>
    <col min="12545" max="12545" width="1.625" style="420" customWidth="1"/>
    <col min="12546" max="12546" width="3.125" style="420" customWidth="1"/>
    <col min="12547" max="12547" width="10.75" style="420" customWidth="1"/>
    <col min="12548" max="12549" width="4.75" style="420" customWidth="1"/>
    <col min="12550" max="12550" width="6.625" style="420" customWidth="1"/>
    <col min="12551" max="12552" width="4.75" style="420" customWidth="1"/>
    <col min="12553" max="12553" width="6.625" style="420" customWidth="1"/>
    <col min="12554" max="12555" width="4.75" style="420" customWidth="1"/>
    <col min="12556" max="12556" width="6.625" style="420" customWidth="1"/>
    <col min="12557" max="12558" width="4.75" style="420" customWidth="1"/>
    <col min="12559" max="12559" width="6.625" style="420" customWidth="1"/>
    <col min="12560" max="12561" width="4.75" style="420" customWidth="1"/>
    <col min="12562" max="12562" width="6.625" style="420" customWidth="1"/>
    <col min="12563" max="12563" width="18.75" style="420" customWidth="1"/>
    <col min="12564" max="12565" width="4.75" style="420" customWidth="1"/>
    <col min="12566" max="12566" width="6.625" style="420" customWidth="1"/>
    <col min="12567" max="12568" width="4.75" style="420" customWidth="1"/>
    <col min="12569" max="12569" width="6.625" style="420" customWidth="1"/>
    <col min="12570" max="12571" width="4.75" style="420" customWidth="1"/>
    <col min="12572" max="12572" width="6.625" style="420" customWidth="1"/>
    <col min="12573" max="12574" width="4.75" style="420" customWidth="1"/>
    <col min="12575" max="12575" width="6.625" style="420" customWidth="1"/>
    <col min="12576" max="12577" width="4.75" style="420" customWidth="1"/>
    <col min="12578" max="12578" width="6.625" style="420" customWidth="1"/>
    <col min="12579" max="12580" width="4.625" style="420" customWidth="1"/>
    <col min="12581" max="12800" width="9" style="420"/>
    <col min="12801" max="12801" width="1.625" style="420" customWidth="1"/>
    <col min="12802" max="12802" width="3.125" style="420" customWidth="1"/>
    <col min="12803" max="12803" width="10.75" style="420" customWidth="1"/>
    <col min="12804" max="12805" width="4.75" style="420" customWidth="1"/>
    <col min="12806" max="12806" width="6.625" style="420" customWidth="1"/>
    <col min="12807" max="12808" width="4.75" style="420" customWidth="1"/>
    <col min="12809" max="12809" width="6.625" style="420" customWidth="1"/>
    <col min="12810" max="12811" width="4.75" style="420" customWidth="1"/>
    <col min="12812" max="12812" width="6.625" style="420" customWidth="1"/>
    <col min="12813" max="12814" width="4.75" style="420" customWidth="1"/>
    <col min="12815" max="12815" width="6.625" style="420" customWidth="1"/>
    <col min="12816" max="12817" width="4.75" style="420" customWidth="1"/>
    <col min="12818" max="12818" width="6.625" style="420" customWidth="1"/>
    <col min="12819" max="12819" width="18.75" style="420" customWidth="1"/>
    <col min="12820" max="12821" width="4.75" style="420" customWidth="1"/>
    <col min="12822" max="12822" width="6.625" style="420" customWidth="1"/>
    <col min="12823" max="12824" width="4.75" style="420" customWidth="1"/>
    <col min="12825" max="12825" width="6.625" style="420" customWidth="1"/>
    <col min="12826" max="12827" width="4.75" style="420" customWidth="1"/>
    <col min="12828" max="12828" width="6.625" style="420" customWidth="1"/>
    <col min="12829" max="12830" width="4.75" style="420" customWidth="1"/>
    <col min="12831" max="12831" width="6.625" style="420" customWidth="1"/>
    <col min="12832" max="12833" width="4.75" style="420" customWidth="1"/>
    <col min="12834" max="12834" width="6.625" style="420" customWidth="1"/>
    <col min="12835" max="12836" width="4.625" style="420" customWidth="1"/>
    <col min="12837" max="13056" width="9" style="420"/>
    <col min="13057" max="13057" width="1.625" style="420" customWidth="1"/>
    <col min="13058" max="13058" width="3.125" style="420" customWidth="1"/>
    <col min="13059" max="13059" width="10.75" style="420" customWidth="1"/>
    <col min="13060" max="13061" width="4.75" style="420" customWidth="1"/>
    <col min="13062" max="13062" width="6.625" style="420" customWidth="1"/>
    <col min="13063" max="13064" width="4.75" style="420" customWidth="1"/>
    <col min="13065" max="13065" width="6.625" style="420" customWidth="1"/>
    <col min="13066" max="13067" width="4.75" style="420" customWidth="1"/>
    <col min="13068" max="13068" width="6.625" style="420" customWidth="1"/>
    <col min="13069" max="13070" width="4.75" style="420" customWidth="1"/>
    <col min="13071" max="13071" width="6.625" style="420" customWidth="1"/>
    <col min="13072" max="13073" width="4.75" style="420" customWidth="1"/>
    <col min="13074" max="13074" width="6.625" style="420" customWidth="1"/>
    <col min="13075" max="13075" width="18.75" style="420" customWidth="1"/>
    <col min="13076" max="13077" width="4.75" style="420" customWidth="1"/>
    <col min="13078" max="13078" width="6.625" style="420" customWidth="1"/>
    <col min="13079" max="13080" width="4.75" style="420" customWidth="1"/>
    <col min="13081" max="13081" width="6.625" style="420" customWidth="1"/>
    <col min="13082" max="13083" width="4.75" style="420" customWidth="1"/>
    <col min="13084" max="13084" width="6.625" style="420" customWidth="1"/>
    <col min="13085" max="13086" width="4.75" style="420" customWidth="1"/>
    <col min="13087" max="13087" width="6.625" style="420" customWidth="1"/>
    <col min="13088" max="13089" width="4.75" style="420" customWidth="1"/>
    <col min="13090" max="13090" width="6.625" style="420" customWidth="1"/>
    <col min="13091" max="13092" width="4.625" style="420" customWidth="1"/>
    <col min="13093" max="13312" width="9" style="420"/>
    <col min="13313" max="13313" width="1.625" style="420" customWidth="1"/>
    <col min="13314" max="13314" width="3.125" style="420" customWidth="1"/>
    <col min="13315" max="13315" width="10.75" style="420" customWidth="1"/>
    <col min="13316" max="13317" width="4.75" style="420" customWidth="1"/>
    <col min="13318" max="13318" width="6.625" style="420" customWidth="1"/>
    <col min="13319" max="13320" width="4.75" style="420" customWidth="1"/>
    <col min="13321" max="13321" width="6.625" style="420" customWidth="1"/>
    <col min="13322" max="13323" width="4.75" style="420" customWidth="1"/>
    <col min="13324" max="13324" width="6.625" style="420" customWidth="1"/>
    <col min="13325" max="13326" width="4.75" style="420" customWidth="1"/>
    <col min="13327" max="13327" width="6.625" style="420" customWidth="1"/>
    <col min="13328" max="13329" width="4.75" style="420" customWidth="1"/>
    <col min="13330" max="13330" width="6.625" style="420" customWidth="1"/>
    <col min="13331" max="13331" width="18.75" style="420" customWidth="1"/>
    <col min="13332" max="13333" width="4.75" style="420" customWidth="1"/>
    <col min="13334" max="13334" width="6.625" style="420" customWidth="1"/>
    <col min="13335" max="13336" width="4.75" style="420" customWidth="1"/>
    <col min="13337" max="13337" width="6.625" style="420" customWidth="1"/>
    <col min="13338" max="13339" width="4.75" style="420" customWidth="1"/>
    <col min="13340" max="13340" width="6.625" style="420" customWidth="1"/>
    <col min="13341" max="13342" width="4.75" style="420" customWidth="1"/>
    <col min="13343" max="13343" width="6.625" style="420" customWidth="1"/>
    <col min="13344" max="13345" width="4.75" style="420" customWidth="1"/>
    <col min="13346" max="13346" width="6.625" style="420" customWidth="1"/>
    <col min="13347" max="13348" width="4.625" style="420" customWidth="1"/>
    <col min="13349" max="13568" width="9" style="420"/>
    <col min="13569" max="13569" width="1.625" style="420" customWidth="1"/>
    <col min="13570" max="13570" width="3.125" style="420" customWidth="1"/>
    <col min="13571" max="13571" width="10.75" style="420" customWidth="1"/>
    <col min="13572" max="13573" width="4.75" style="420" customWidth="1"/>
    <col min="13574" max="13574" width="6.625" style="420" customWidth="1"/>
    <col min="13575" max="13576" width="4.75" style="420" customWidth="1"/>
    <col min="13577" max="13577" width="6.625" style="420" customWidth="1"/>
    <col min="13578" max="13579" width="4.75" style="420" customWidth="1"/>
    <col min="13580" max="13580" width="6.625" style="420" customWidth="1"/>
    <col min="13581" max="13582" width="4.75" style="420" customWidth="1"/>
    <col min="13583" max="13583" width="6.625" style="420" customWidth="1"/>
    <col min="13584" max="13585" width="4.75" style="420" customWidth="1"/>
    <col min="13586" max="13586" width="6.625" style="420" customWidth="1"/>
    <col min="13587" max="13587" width="18.75" style="420" customWidth="1"/>
    <col min="13588" max="13589" width="4.75" style="420" customWidth="1"/>
    <col min="13590" max="13590" width="6.625" style="420" customWidth="1"/>
    <col min="13591" max="13592" width="4.75" style="420" customWidth="1"/>
    <col min="13593" max="13593" width="6.625" style="420" customWidth="1"/>
    <col min="13594" max="13595" width="4.75" style="420" customWidth="1"/>
    <col min="13596" max="13596" width="6.625" style="420" customWidth="1"/>
    <col min="13597" max="13598" width="4.75" style="420" customWidth="1"/>
    <col min="13599" max="13599" width="6.625" style="420" customWidth="1"/>
    <col min="13600" max="13601" width="4.75" style="420" customWidth="1"/>
    <col min="13602" max="13602" width="6.625" style="420" customWidth="1"/>
    <col min="13603" max="13604" width="4.625" style="420" customWidth="1"/>
    <col min="13605" max="13824" width="9" style="420"/>
    <col min="13825" max="13825" width="1.625" style="420" customWidth="1"/>
    <col min="13826" max="13826" width="3.125" style="420" customWidth="1"/>
    <col min="13827" max="13827" width="10.75" style="420" customWidth="1"/>
    <col min="13828" max="13829" width="4.75" style="420" customWidth="1"/>
    <col min="13830" max="13830" width="6.625" style="420" customWidth="1"/>
    <col min="13831" max="13832" width="4.75" style="420" customWidth="1"/>
    <col min="13833" max="13833" width="6.625" style="420" customWidth="1"/>
    <col min="13834" max="13835" width="4.75" style="420" customWidth="1"/>
    <col min="13836" max="13836" width="6.625" style="420" customWidth="1"/>
    <col min="13837" max="13838" width="4.75" style="420" customWidth="1"/>
    <col min="13839" max="13839" width="6.625" style="420" customWidth="1"/>
    <col min="13840" max="13841" width="4.75" style="420" customWidth="1"/>
    <col min="13842" max="13842" width="6.625" style="420" customWidth="1"/>
    <col min="13843" max="13843" width="18.75" style="420" customWidth="1"/>
    <col min="13844" max="13845" width="4.75" style="420" customWidth="1"/>
    <col min="13846" max="13846" width="6.625" style="420" customWidth="1"/>
    <col min="13847" max="13848" width="4.75" style="420" customWidth="1"/>
    <col min="13849" max="13849" width="6.625" style="420" customWidth="1"/>
    <col min="13850" max="13851" width="4.75" style="420" customWidth="1"/>
    <col min="13852" max="13852" width="6.625" style="420" customWidth="1"/>
    <col min="13853" max="13854" width="4.75" style="420" customWidth="1"/>
    <col min="13855" max="13855" width="6.625" style="420" customWidth="1"/>
    <col min="13856" max="13857" width="4.75" style="420" customWidth="1"/>
    <col min="13858" max="13858" width="6.625" style="420" customWidth="1"/>
    <col min="13859" max="13860" width="4.625" style="420" customWidth="1"/>
    <col min="13861" max="14080" width="9" style="420"/>
    <col min="14081" max="14081" width="1.625" style="420" customWidth="1"/>
    <col min="14082" max="14082" width="3.125" style="420" customWidth="1"/>
    <col min="14083" max="14083" width="10.75" style="420" customWidth="1"/>
    <col min="14084" max="14085" width="4.75" style="420" customWidth="1"/>
    <col min="14086" max="14086" width="6.625" style="420" customWidth="1"/>
    <col min="14087" max="14088" width="4.75" style="420" customWidth="1"/>
    <col min="14089" max="14089" width="6.625" style="420" customWidth="1"/>
    <col min="14090" max="14091" width="4.75" style="420" customWidth="1"/>
    <col min="14092" max="14092" width="6.625" style="420" customWidth="1"/>
    <col min="14093" max="14094" width="4.75" style="420" customWidth="1"/>
    <col min="14095" max="14095" width="6.625" style="420" customWidth="1"/>
    <col min="14096" max="14097" width="4.75" style="420" customWidth="1"/>
    <col min="14098" max="14098" width="6.625" style="420" customWidth="1"/>
    <col min="14099" max="14099" width="18.75" style="420" customWidth="1"/>
    <col min="14100" max="14101" width="4.75" style="420" customWidth="1"/>
    <col min="14102" max="14102" width="6.625" style="420" customWidth="1"/>
    <col min="14103" max="14104" width="4.75" style="420" customWidth="1"/>
    <col min="14105" max="14105" width="6.625" style="420" customWidth="1"/>
    <col min="14106" max="14107" width="4.75" style="420" customWidth="1"/>
    <col min="14108" max="14108" width="6.625" style="420" customWidth="1"/>
    <col min="14109" max="14110" width="4.75" style="420" customWidth="1"/>
    <col min="14111" max="14111" width="6.625" style="420" customWidth="1"/>
    <col min="14112" max="14113" width="4.75" style="420" customWidth="1"/>
    <col min="14114" max="14114" width="6.625" style="420" customWidth="1"/>
    <col min="14115" max="14116" width="4.625" style="420" customWidth="1"/>
    <col min="14117" max="14336" width="9" style="420"/>
    <col min="14337" max="14337" width="1.625" style="420" customWidth="1"/>
    <col min="14338" max="14338" width="3.125" style="420" customWidth="1"/>
    <col min="14339" max="14339" width="10.75" style="420" customWidth="1"/>
    <col min="14340" max="14341" width="4.75" style="420" customWidth="1"/>
    <col min="14342" max="14342" width="6.625" style="420" customWidth="1"/>
    <col min="14343" max="14344" width="4.75" style="420" customWidth="1"/>
    <col min="14345" max="14345" width="6.625" style="420" customWidth="1"/>
    <col min="14346" max="14347" width="4.75" style="420" customWidth="1"/>
    <col min="14348" max="14348" width="6.625" style="420" customWidth="1"/>
    <col min="14349" max="14350" width="4.75" style="420" customWidth="1"/>
    <col min="14351" max="14351" width="6.625" style="420" customWidth="1"/>
    <col min="14352" max="14353" width="4.75" style="420" customWidth="1"/>
    <col min="14354" max="14354" width="6.625" style="420" customWidth="1"/>
    <col min="14355" max="14355" width="18.75" style="420" customWidth="1"/>
    <col min="14356" max="14357" width="4.75" style="420" customWidth="1"/>
    <col min="14358" max="14358" width="6.625" style="420" customWidth="1"/>
    <col min="14359" max="14360" width="4.75" style="420" customWidth="1"/>
    <col min="14361" max="14361" width="6.625" style="420" customWidth="1"/>
    <col min="14362" max="14363" width="4.75" style="420" customWidth="1"/>
    <col min="14364" max="14364" width="6.625" style="420" customWidth="1"/>
    <col min="14365" max="14366" width="4.75" style="420" customWidth="1"/>
    <col min="14367" max="14367" width="6.625" style="420" customWidth="1"/>
    <col min="14368" max="14369" width="4.75" style="420" customWidth="1"/>
    <col min="14370" max="14370" width="6.625" style="420" customWidth="1"/>
    <col min="14371" max="14372" width="4.625" style="420" customWidth="1"/>
    <col min="14373" max="14592" width="9" style="420"/>
    <col min="14593" max="14593" width="1.625" style="420" customWidth="1"/>
    <col min="14594" max="14594" width="3.125" style="420" customWidth="1"/>
    <col min="14595" max="14595" width="10.75" style="420" customWidth="1"/>
    <col min="14596" max="14597" width="4.75" style="420" customWidth="1"/>
    <col min="14598" max="14598" width="6.625" style="420" customWidth="1"/>
    <col min="14599" max="14600" width="4.75" style="420" customWidth="1"/>
    <col min="14601" max="14601" width="6.625" style="420" customWidth="1"/>
    <col min="14602" max="14603" width="4.75" style="420" customWidth="1"/>
    <col min="14604" max="14604" width="6.625" style="420" customWidth="1"/>
    <col min="14605" max="14606" width="4.75" style="420" customWidth="1"/>
    <col min="14607" max="14607" width="6.625" style="420" customWidth="1"/>
    <col min="14608" max="14609" width="4.75" style="420" customWidth="1"/>
    <col min="14610" max="14610" width="6.625" style="420" customWidth="1"/>
    <col min="14611" max="14611" width="18.75" style="420" customWidth="1"/>
    <col min="14612" max="14613" width="4.75" style="420" customWidth="1"/>
    <col min="14614" max="14614" width="6.625" style="420" customWidth="1"/>
    <col min="14615" max="14616" width="4.75" style="420" customWidth="1"/>
    <col min="14617" max="14617" width="6.625" style="420" customWidth="1"/>
    <col min="14618" max="14619" width="4.75" style="420" customWidth="1"/>
    <col min="14620" max="14620" width="6.625" style="420" customWidth="1"/>
    <col min="14621" max="14622" width="4.75" style="420" customWidth="1"/>
    <col min="14623" max="14623" width="6.625" style="420" customWidth="1"/>
    <col min="14624" max="14625" width="4.75" style="420" customWidth="1"/>
    <col min="14626" max="14626" width="6.625" style="420" customWidth="1"/>
    <col min="14627" max="14628" width="4.625" style="420" customWidth="1"/>
    <col min="14629" max="14848" width="9" style="420"/>
    <col min="14849" max="14849" width="1.625" style="420" customWidth="1"/>
    <col min="14850" max="14850" width="3.125" style="420" customWidth="1"/>
    <col min="14851" max="14851" width="10.75" style="420" customWidth="1"/>
    <col min="14852" max="14853" width="4.75" style="420" customWidth="1"/>
    <col min="14854" max="14854" width="6.625" style="420" customWidth="1"/>
    <col min="14855" max="14856" width="4.75" style="420" customWidth="1"/>
    <col min="14857" max="14857" width="6.625" style="420" customWidth="1"/>
    <col min="14858" max="14859" width="4.75" style="420" customWidth="1"/>
    <col min="14860" max="14860" width="6.625" style="420" customWidth="1"/>
    <col min="14861" max="14862" width="4.75" style="420" customWidth="1"/>
    <col min="14863" max="14863" width="6.625" style="420" customWidth="1"/>
    <col min="14864" max="14865" width="4.75" style="420" customWidth="1"/>
    <col min="14866" max="14866" width="6.625" style="420" customWidth="1"/>
    <col min="14867" max="14867" width="18.75" style="420" customWidth="1"/>
    <col min="14868" max="14869" width="4.75" style="420" customWidth="1"/>
    <col min="14870" max="14870" width="6.625" style="420" customWidth="1"/>
    <col min="14871" max="14872" width="4.75" style="420" customWidth="1"/>
    <col min="14873" max="14873" width="6.625" style="420" customWidth="1"/>
    <col min="14874" max="14875" width="4.75" style="420" customWidth="1"/>
    <col min="14876" max="14876" width="6.625" style="420" customWidth="1"/>
    <col min="14877" max="14878" width="4.75" style="420" customWidth="1"/>
    <col min="14879" max="14879" width="6.625" style="420" customWidth="1"/>
    <col min="14880" max="14881" width="4.75" style="420" customWidth="1"/>
    <col min="14882" max="14882" width="6.625" style="420" customWidth="1"/>
    <col min="14883" max="14884" width="4.625" style="420" customWidth="1"/>
    <col min="14885" max="15104" width="9" style="420"/>
    <col min="15105" max="15105" width="1.625" style="420" customWidth="1"/>
    <col min="15106" max="15106" width="3.125" style="420" customWidth="1"/>
    <col min="15107" max="15107" width="10.75" style="420" customWidth="1"/>
    <col min="15108" max="15109" width="4.75" style="420" customWidth="1"/>
    <col min="15110" max="15110" width="6.625" style="420" customWidth="1"/>
    <col min="15111" max="15112" width="4.75" style="420" customWidth="1"/>
    <col min="15113" max="15113" width="6.625" style="420" customWidth="1"/>
    <col min="15114" max="15115" width="4.75" style="420" customWidth="1"/>
    <col min="15116" max="15116" width="6.625" style="420" customWidth="1"/>
    <col min="15117" max="15118" width="4.75" style="420" customWidth="1"/>
    <col min="15119" max="15119" width="6.625" style="420" customWidth="1"/>
    <col min="15120" max="15121" width="4.75" style="420" customWidth="1"/>
    <col min="15122" max="15122" width="6.625" style="420" customWidth="1"/>
    <col min="15123" max="15123" width="18.75" style="420" customWidth="1"/>
    <col min="15124" max="15125" width="4.75" style="420" customWidth="1"/>
    <col min="15126" max="15126" width="6.625" style="420" customWidth="1"/>
    <col min="15127" max="15128" width="4.75" style="420" customWidth="1"/>
    <col min="15129" max="15129" width="6.625" style="420" customWidth="1"/>
    <col min="15130" max="15131" width="4.75" style="420" customWidth="1"/>
    <col min="15132" max="15132" width="6.625" style="420" customWidth="1"/>
    <col min="15133" max="15134" width="4.75" style="420" customWidth="1"/>
    <col min="15135" max="15135" width="6.625" style="420" customWidth="1"/>
    <col min="15136" max="15137" width="4.75" style="420" customWidth="1"/>
    <col min="15138" max="15138" width="6.625" style="420" customWidth="1"/>
    <col min="15139" max="15140" width="4.625" style="420" customWidth="1"/>
    <col min="15141" max="15360" width="9" style="420"/>
    <col min="15361" max="15361" width="1.625" style="420" customWidth="1"/>
    <col min="15362" max="15362" width="3.125" style="420" customWidth="1"/>
    <col min="15363" max="15363" width="10.75" style="420" customWidth="1"/>
    <col min="15364" max="15365" width="4.75" style="420" customWidth="1"/>
    <col min="15366" max="15366" width="6.625" style="420" customWidth="1"/>
    <col min="15367" max="15368" width="4.75" style="420" customWidth="1"/>
    <col min="15369" max="15369" width="6.625" style="420" customWidth="1"/>
    <col min="15370" max="15371" width="4.75" style="420" customWidth="1"/>
    <col min="15372" max="15372" width="6.625" style="420" customWidth="1"/>
    <col min="15373" max="15374" width="4.75" style="420" customWidth="1"/>
    <col min="15375" max="15375" width="6.625" style="420" customWidth="1"/>
    <col min="15376" max="15377" width="4.75" style="420" customWidth="1"/>
    <col min="15378" max="15378" width="6.625" style="420" customWidth="1"/>
    <col min="15379" max="15379" width="18.75" style="420" customWidth="1"/>
    <col min="15380" max="15381" width="4.75" style="420" customWidth="1"/>
    <col min="15382" max="15382" width="6.625" style="420" customWidth="1"/>
    <col min="15383" max="15384" width="4.75" style="420" customWidth="1"/>
    <col min="15385" max="15385" width="6.625" style="420" customWidth="1"/>
    <col min="15386" max="15387" width="4.75" style="420" customWidth="1"/>
    <col min="15388" max="15388" width="6.625" style="420" customWidth="1"/>
    <col min="15389" max="15390" width="4.75" style="420" customWidth="1"/>
    <col min="15391" max="15391" width="6.625" style="420" customWidth="1"/>
    <col min="15392" max="15393" width="4.75" style="420" customWidth="1"/>
    <col min="15394" max="15394" width="6.625" style="420" customWidth="1"/>
    <col min="15395" max="15396" width="4.625" style="420" customWidth="1"/>
    <col min="15397" max="15616" width="9" style="420"/>
    <col min="15617" max="15617" width="1.625" style="420" customWidth="1"/>
    <col min="15618" max="15618" width="3.125" style="420" customWidth="1"/>
    <col min="15619" max="15619" width="10.75" style="420" customWidth="1"/>
    <col min="15620" max="15621" width="4.75" style="420" customWidth="1"/>
    <col min="15622" max="15622" width="6.625" style="420" customWidth="1"/>
    <col min="15623" max="15624" width="4.75" style="420" customWidth="1"/>
    <col min="15625" max="15625" width="6.625" style="420" customWidth="1"/>
    <col min="15626" max="15627" width="4.75" style="420" customWidth="1"/>
    <col min="15628" max="15628" width="6.625" style="420" customWidth="1"/>
    <col min="15629" max="15630" width="4.75" style="420" customWidth="1"/>
    <col min="15631" max="15631" width="6.625" style="420" customWidth="1"/>
    <col min="15632" max="15633" width="4.75" style="420" customWidth="1"/>
    <col min="15634" max="15634" width="6.625" style="420" customWidth="1"/>
    <col min="15635" max="15635" width="18.75" style="420" customWidth="1"/>
    <col min="15636" max="15637" width="4.75" style="420" customWidth="1"/>
    <col min="15638" max="15638" width="6.625" style="420" customWidth="1"/>
    <col min="15639" max="15640" width="4.75" style="420" customWidth="1"/>
    <col min="15641" max="15641" width="6.625" style="420" customWidth="1"/>
    <col min="15642" max="15643" width="4.75" style="420" customWidth="1"/>
    <col min="15644" max="15644" width="6.625" style="420" customWidth="1"/>
    <col min="15645" max="15646" width="4.75" style="420" customWidth="1"/>
    <col min="15647" max="15647" width="6.625" style="420" customWidth="1"/>
    <col min="15648" max="15649" width="4.75" style="420" customWidth="1"/>
    <col min="15650" max="15650" width="6.625" style="420" customWidth="1"/>
    <col min="15651" max="15652" width="4.625" style="420" customWidth="1"/>
    <col min="15653" max="15872" width="9" style="420"/>
    <col min="15873" max="15873" width="1.625" style="420" customWidth="1"/>
    <col min="15874" max="15874" width="3.125" style="420" customWidth="1"/>
    <col min="15875" max="15875" width="10.75" style="420" customWidth="1"/>
    <col min="15876" max="15877" width="4.75" style="420" customWidth="1"/>
    <col min="15878" max="15878" width="6.625" style="420" customWidth="1"/>
    <col min="15879" max="15880" width="4.75" style="420" customWidth="1"/>
    <col min="15881" max="15881" width="6.625" style="420" customWidth="1"/>
    <col min="15882" max="15883" width="4.75" style="420" customWidth="1"/>
    <col min="15884" max="15884" width="6.625" style="420" customWidth="1"/>
    <col min="15885" max="15886" width="4.75" style="420" customWidth="1"/>
    <col min="15887" max="15887" width="6.625" style="420" customWidth="1"/>
    <col min="15888" max="15889" width="4.75" style="420" customWidth="1"/>
    <col min="15890" max="15890" width="6.625" style="420" customWidth="1"/>
    <col min="15891" max="15891" width="18.75" style="420" customWidth="1"/>
    <col min="15892" max="15893" width="4.75" style="420" customWidth="1"/>
    <col min="15894" max="15894" width="6.625" style="420" customWidth="1"/>
    <col min="15895" max="15896" width="4.75" style="420" customWidth="1"/>
    <col min="15897" max="15897" width="6.625" style="420" customWidth="1"/>
    <col min="15898" max="15899" width="4.75" style="420" customWidth="1"/>
    <col min="15900" max="15900" width="6.625" style="420" customWidth="1"/>
    <col min="15901" max="15902" width="4.75" style="420" customWidth="1"/>
    <col min="15903" max="15903" width="6.625" style="420" customWidth="1"/>
    <col min="15904" max="15905" width="4.75" style="420" customWidth="1"/>
    <col min="15906" max="15906" width="6.625" style="420" customWidth="1"/>
    <col min="15907" max="15908" width="4.625" style="420" customWidth="1"/>
    <col min="15909" max="16128" width="9" style="420"/>
    <col min="16129" max="16129" width="1.625" style="420" customWidth="1"/>
    <col min="16130" max="16130" width="3.125" style="420" customWidth="1"/>
    <col min="16131" max="16131" width="10.75" style="420" customWidth="1"/>
    <col min="16132" max="16133" width="4.75" style="420" customWidth="1"/>
    <col min="16134" max="16134" width="6.625" style="420" customWidth="1"/>
    <col min="16135" max="16136" width="4.75" style="420" customWidth="1"/>
    <col min="16137" max="16137" width="6.625" style="420" customWidth="1"/>
    <col min="16138" max="16139" width="4.75" style="420" customWidth="1"/>
    <col min="16140" max="16140" width="6.625" style="420" customWidth="1"/>
    <col min="16141" max="16142" width="4.75" style="420" customWidth="1"/>
    <col min="16143" max="16143" width="6.625" style="420" customWidth="1"/>
    <col min="16144" max="16145" width="4.75" style="420" customWidth="1"/>
    <col min="16146" max="16146" width="6.625" style="420" customWidth="1"/>
    <col min="16147" max="16147" width="18.75" style="420" customWidth="1"/>
    <col min="16148" max="16149" width="4.75" style="420" customWidth="1"/>
    <col min="16150" max="16150" width="6.625" style="420" customWidth="1"/>
    <col min="16151" max="16152" width="4.75" style="420" customWidth="1"/>
    <col min="16153" max="16153" width="6.625" style="420" customWidth="1"/>
    <col min="16154" max="16155" width="4.75" style="420" customWidth="1"/>
    <col min="16156" max="16156" width="6.625" style="420" customWidth="1"/>
    <col min="16157" max="16158" width="4.75" style="420" customWidth="1"/>
    <col min="16159" max="16159" width="6.625" style="420" customWidth="1"/>
    <col min="16160" max="16161" width="4.75" style="420" customWidth="1"/>
    <col min="16162" max="16162" width="6.625" style="420" customWidth="1"/>
    <col min="16163" max="16164" width="4.625" style="420" customWidth="1"/>
    <col min="16165" max="16384" width="9" style="420"/>
  </cols>
  <sheetData>
    <row r="1" spans="2:34" ht="24" customHeight="1">
      <c r="B1" s="692" t="s">
        <v>920</v>
      </c>
      <c r="C1" s="692"/>
      <c r="D1" s="692"/>
      <c r="E1" s="692"/>
      <c r="F1" s="692"/>
      <c r="G1" s="692"/>
      <c r="H1" s="692"/>
      <c r="I1" s="2296" t="s">
        <v>921</v>
      </c>
      <c r="J1" s="2296"/>
      <c r="K1" s="2296"/>
      <c r="L1" s="2296"/>
    </row>
    <row r="2" spans="2:34" ht="15" customHeight="1">
      <c r="B2" s="2300"/>
      <c r="C2" s="2027"/>
      <c r="D2" s="2301" t="s">
        <v>133</v>
      </c>
      <c r="E2" s="2302"/>
      <c r="F2" s="2303"/>
      <c r="G2" s="2304" t="s">
        <v>815</v>
      </c>
      <c r="H2" s="2305"/>
      <c r="I2" s="2306"/>
      <c r="J2" s="2307"/>
      <c r="K2" s="2308"/>
      <c r="L2" s="2309"/>
      <c r="M2" s="2310"/>
      <c r="N2" s="2310"/>
      <c r="O2" s="2311"/>
      <c r="P2" s="2310" t="s">
        <v>756</v>
      </c>
      <c r="Q2" s="2310"/>
      <c r="R2" s="2312"/>
      <c r="T2" s="2313"/>
      <c r="U2" s="2314"/>
      <c r="V2" s="2315"/>
      <c r="W2" s="2316"/>
      <c r="X2" s="2314"/>
      <c r="Y2" s="2315"/>
      <c r="Z2" s="2314" t="s">
        <v>922</v>
      </c>
      <c r="AA2" s="2314"/>
      <c r="AB2" s="2315"/>
      <c r="AC2" s="2314"/>
      <c r="AD2" s="2314"/>
      <c r="AE2" s="2315"/>
      <c r="AF2" s="2317" t="s">
        <v>919</v>
      </c>
      <c r="AG2" s="2318"/>
      <c r="AH2" s="2319"/>
    </row>
    <row r="3" spans="2:34" ht="15" customHeight="1">
      <c r="B3" s="2032"/>
      <c r="C3" s="2033"/>
      <c r="D3" s="2320"/>
      <c r="E3" s="2321"/>
      <c r="F3" s="2322"/>
      <c r="G3" s="2323"/>
      <c r="H3" s="2324"/>
      <c r="I3" s="2325"/>
      <c r="J3" s="2326" t="s">
        <v>923</v>
      </c>
      <c r="K3" s="2327"/>
      <c r="L3" s="2328"/>
      <c r="M3" s="2329" t="s">
        <v>797</v>
      </c>
      <c r="N3" s="2329"/>
      <c r="O3" s="2329"/>
      <c r="P3" s="2330" t="s">
        <v>798</v>
      </c>
      <c r="Q3" s="2329"/>
      <c r="R3" s="2331"/>
      <c r="S3" s="1813"/>
      <c r="T3" s="1425" t="s">
        <v>799</v>
      </c>
      <c r="U3" s="1425"/>
      <c r="V3" s="1425"/>
      <c r="W3" s="1425" t="s">
        <v>800</v>
      </c>
      <c r="X3" s="1425"/>
      <c r="Y3" s="1425"/>
      <c r="Z3" s="1425" t="s">
        <v>801</v>
      </c>
      <c r="AA3" s="1425"/>
      <c r="AB3" s="1425"/>
      <c r="AC3" s="1425" t="s">
        <v>802</v>
      </c>
      <c r="AD3" s="1425"/>
      <c r="AE3" s="2330"/>
      <c r="AF3" s="2332"/>
      <c r="AG3" s="1425"/>
      <c r="AH3" s="2333"/>
    </row>
    <row r="4" spans="2:34" ht="39.75" customHeight="1">
      <c r="B4" s="2050"/>
      <c r="C4" s="2051"/>
      <c r="D4" s="2334" t="s">
        <v>924</v>
      </c>
      <c r="E4" s="2335" t="s">
        <v>925</v>
      </c>
      <c r="F4" s="2336" t="s">
        <v>809</v>
      </c>
      <c r="G4" s="2337" t="s">
        <v>924</v>
      </c>
      <c r="H4" s="2338" t="s">
        <v>925</v>
      </c>
      <c r="I4" s="2339" t="s">
        <v>809</v>
      </c>
      <c r="J4" s="2334" t="s">
        <v>924</v>
      </c>
      <c r="K4" s="2340" t="s">
        <v>925</v>
      </c>
      <c r="L4" s="2336" t="s">
        <v>809</v>
      </c>
      <c r="M4" s="2341" t="s">
        <v>924</v>
      </c>
      <c r="N4" s="2338" t="s">
        <v>925</v>
      </c>
      <c r="O4" s="2342" t="s">
        <v>809</v>
      </c>
      <c r="P4" s="2343" t="s">
        <v>924</v>
      </c>
      <c r="Q4" s="2338" t="s">
        <v>925</v>
      </c>
      <c r="R4" s="2344" t="s">
        <v>809</v>
      </c>
      <c r="S4" s="2345"/>
      <c r="T4" s="2346" t="s">
        <v>924</v>
      </c>
      <c r="U4" s="2346" t="s">
        <v>925</v>
      </c>
      <c r="V4" s="2347" t="s">
        <v>809</v>
      </c>
      <c r="W4" s="2348" t="s">
        <v>924</v>
      </c>
      <c r="X4" s="2346" t="s">
        <v>925</v>
      </c>
      <c r="Y4" s="2347" t="s">
        <v>809</v>
      </c>
      <c r="Z4" s="2346" t="s">
        <v>924</v>
      </c>
      <c r="AA4" s="2346" t="s">
        <v>925</v>
      </c>
      <c r="AB4" s="2347" t="s">
        <v>809</v>
      </c>
      <c r="AC4" s="2346" t="s">
        <v>924</v>
      </c>
      <c r="AD4" s="2346" t="s">
        <v>925</v>
      </c>
      <c r="AE4" s="2349" t="s">
        <v>809</v>
      </c>
      <c r="AF4" s="2350" t="s">
        <v>924</v>
      </c>
      <c r="AG4" s="2346" t="s">
        <v>925</v>
      </c>
      <c r="AH4" s="2351" t="s">
        <v>809</v>
      </c>
    </row>
    <row r="5" spans="2:34" ht="20.25" customHeight="1">
      <c r="B5" s="2352"/>
      <c r="C5" s="2353">
        <v>40706</v>
      </c>
      <c r="D5" s="2354">
        <f t="shared" ref="D5:E10" si="0">SUM(G5,J5,AF5)</f>
        <v>140</v>
      </c>
      <c r="E5" s="2355">
        <f t="shared" si="0"/>
        <v>39</v>
      </c>
      <c r="F5" s="2356">
        <f t="shared" ref="F5:F10" si="1">IF(D5=0,"",ROUND(E5/D5*100,1))</f>
        <v>27.9</v>
      </c>
      <c r="G5" s="2357"/>
      <c r="H5" s="2358"/>
      <c r="I5" s="2359" t="str">
        <f t="shared" ref="I5:I10" si="2">IF(G5=0,"",ROUND(H5/G5*100,1))</f>
        <v/>
      </c>
      <c r="J5" s="2354">
        <f t="shared" ref="J5:K10" si="3">SUM(M5,P5,T5,W5,Z5,AC5)</f>
        <v>123</v>
      </c>
      <c r="K5" s="2360">
        <f t="shared" si="3"/>
        <v>30</v>
      </c>
      <c r="L5" s="2356">
        <f t="shared" ref="L5:L10" si="4">IF(J5=0,"",ROUND(K5/J5*100,1))</f>
        <v>24.4</v>
      </c>
      <c r="M5" s="2361">
        <v>5</v>
      </c>
      <c r="N5" s="2358">
        <v>2</v>
      </c>
      <c r="O5" s="2362">
        <f t="shared" ref="O5:O10" si="5">IF(M5=0,"",ROUND(N5/M5*100,1))</f>
        <v>40</v>
      </c>
      <c r="P5" s="2358">
        <v>5</v>
      </c>
      <c r="Q5" s="2358">
        <v>1</v>
      </c>
      <c r="R5" s="2363">
        <f t="shared" ref="R5:R10" si="6">IF(P5=0,"",ROUND(Q5/P5*100,1))</f>
        <v>20</v>
      </c>
      <c r="S5" s="2364"/>
      <c r="T5" s="2358">
        <v>7</v>
      </c>
      <c r="U5" s="2358">
        <v>5</v>
      </c>
      <c r="V5" s="2365">
        <f t="shared" ref="V5:V10" si="7">IF(T5=0,"",ROUND(U5/T5*100,1))</f>
        <v>71.400000000000006</v>
      </c>
      <c r="W5" s="2366">
        <v>100</v>
      </c>
      <c r="X5" s="2358">
        <v>19</v>
      </c>
      <c r="Y5" s="2365">
        <f t="shared" ref="Y5:Y11" si="8">IF(W5=0,"",ROUND(X5/W5*100,1))</f>
        <v>19</v>
      </c>
      <c r="Z5" s="2358">
        <v>2</v>
      </c>
      <c r="AA5" s="2358">
        <v>1</v>
      </c>
      <c r="AB5" s="2365">
        <f t="shared" ref="AB5:AB10" si="9">IF(Z5=0,"",ROUND(AA5/Z5*100,1))</f>
        <v>50</v>
      </c>
      <c r="AC5" s="2358">
        <v>4</v>
      </c>
      <c r="AD5" s="2358">
        <v>2</v>
      </c>
      <c r="AE5" s="2367">
        <f t="shared" ref="AE5:AE10" si="10">IF(AC5=0,"",ROUND(AD5/AC5*100,1))</f>
        <v>50</v>
      </c>
      <c r="AF5" s="2368">
        <v>17</v>
      </c>
      <c r="AG5" s="2358">
        <v>9</v>
      </c>
      <c r="AH5" s="2369">
        <f t="shared" ref="AH5:AH10" si="11">IF(AF5=0,"",ROUND(AG5/AF5*100,1))</f>
        <v>52.9</v>
      </c>
    </row>
    <row r="6" spans="2:34" ht="20.25" customHeight="1">
      <c r="B6" s="739" t="s">
        <v>926</v>
      </c>
      <c r="C6" s="2370">
        <v>40713</v>
      </c>
      <c r="D6" s="2371">
        <f t="shared" si="0"/>
        <v>132</v>
      </c>
      <c r="E6" s="2372">
        <f t="shared" si="0"/>
        <v>46</v>
      </c>
      <c r="F6" s="2373">
        <f t="shared" si="1"/>
        <v>34.799999999999997</v>
      </c>
      <c r="G6" s="2374">
        <v>4</v>
      </c>
      <c r="H6" s="2375">
        <v>2</v>
      </c>
      <c r="I6" s="2376">
        <f t="shared" si="2"/>
        <v>50</v>
      </c>
      <c r="J6" s="2371">
        <f t="shared" si="3"/>
        <v>123</v>
      </c>
      <c r="K6" s="2377">
        <f t="shared" si="3"/>
        <v>40</v>
      </c>
      <c r="L6" s="2373">
        <f t="shared" si="4"/>
        <v>32.5</v>
      </c>
      <c r="M6" s="2378">
        <v>4</v>
      </c>
      <c r="N6" s="2375">
        <v>3</v>
      </c>
      <c r="O6" s="2379">
        <f t="shared" si="5"/>
        <v>75</v>
      </c>
      <c r="P6" s="2375">
        <v>4</v>
      </c>
      <c r="Q6" s="2375">
        <v>3</v>
      </c>
      <c r="R6" s="2380">
        <f t="shared" si="6"/>
        <v>75</v>
      </c>
      <c r="S6" s="2364"/>
      <c r="T6" s="2375">
        <v>13</v>
      </c>
      <c r="U6" s="2375">
        <v>6</v>
      </c>
      <c r="V6" s="2381">
        <f t="shared" si="7"/>
        <v>46.2</v>
      </c>
      <c r="W6" s="2382">
        <v>91</v>
      </c>
      <c r="X6" s="2375">
        <v>20</v>
      </c>
      <c r="Y6" s="2381">
        <f t="shared" si="8"/>
        <v>22</v>
      </c>
      <c r="Z6" s="2375">
        <v>6</v>
      </c>
      <c r="AA6" s="2375">
        <v>3</v>
      </c>
      <c r="AB6" s="2381">
        <f t="shared" si="9"/>
        <v>50</v>
      </c>
      <c r="AC6" s="2375">
        <v>5</v>
      </c>
      <c r="AD6" s="2375">
        <v>5</v>
      </c>
      <c r="AE6" s="2383">
        <f t="shared" si="10"/>
        <v>100</v>
      </c>
      <c r="AF6" s="2384">
        <v>5</v>
      </c>
      <c r="AG6" s="2375">
        <v>4</v>
      </c>
      <c r="AH6" s="2385">
        <f t="shared" si="11"/>
        <v>80</v>
      </c>
    </row>
    <row r="7" spans="2:34" ht="20.25" customHeight="1">
      <c r="B7" s="739" t="s">
        <v>927</v>
      </c>
      <c r="C7" s="2370">
        <v>40720</v>
      </c>
      <c r="D7" s="2371">
        <f t="shared" si="0"/>
        <v>993</v>
      </c>
      <c r="E7" s="2372">
        <f t="shared" si="0"/>
        <v>438</v>
      </c>
      <c r="F7" s="2373">
        <f t="shared" si="1"/>
        <v>44.1</v>
      </c>
      <c r="G7" s="2374">
        <v>22</v>
      </c>
      <c r="H7" s="2375">
        <v>8</v>
      </c>
      <c r="I7" s="2376">
        <f t="shared" si="2"/>
        <v>36.4</v>
      </c>
      <c r="J7" s="2371">
        <f t="shared" si="3"/>
        <v>933</v>
      </c>
      <c r="K7" s="2377">
        <f t="shared" si="3"/>
        <v>407</v>
      </c>
      <c r="L7" s="2373">
        <f t="shared" si="4"/>
        <v>43.6</v>
      </c>
      <c r="M7" s="2378">
        <v>32</v>
      </c>
      <c r="N7" s="2375">
        <v>19</v>
      </c>
      <c r="O7" s="2379">
        <f t="shared" si="5"/>
        <v>59.4</v>
      </c>
      <c r="P7" s="2375">
        <v>49</v>
      </c>
      <c r="Q7" s="2375">
        <v>37</v>
      </c>
      <c r="R7" s="2380">
        <f t="shared" si="6"/>
        <v>75.5</v>
      </c>
      <c r="S7" s="2364"/>
      <c r="T7" s="2375">
        <v>55</v>
      </c>
      <c r="U7" s="2375">
        <v>27</v>
      </c>
      <c r="V7" s="2381">
        <f t="shared" si="7"/>
        <v>49.1</v>
      </c>
      <c r="W7" s="2382">
        <v>721</v>
      </c>
      <c r="X7" s="2375">
        <v>271</v>
      </c>
      <c r="Y7" s="2381">
        <f t="shared" si="8"/>
        <v>37.6</v>
      </c>
      <c r="Z7" s="2375">
        <v>33</v>
      </c>
      <c r="AA7" s="2375">
        <v>22</v>
      </c>
      <c r="AB7" s="2381">
        <f t="shared" si="9"/>
        <v>66.7</v>
      </c>
      <c r="AC7" s="2375">
        <v>43</v>
      </c>
      <c r="AD7" s="2375">
        <v>31</v>
      </c>
      <c r="AE7" s="2383">
        <f t="shared" si="10"/>
        <v>72.099999999999994</v>
      </c>
      <c r="AF7" s="2384">
        <v>38</v>
      </c>
      <c r="AG7" s="2375">
        <v>23</v>
      </c>
      <c r="AH7" s="2385">
        <f t="shared" si="11"/>
        <v>60.5</v>
      </c>
    </row>
    <row r="8" spans="2:34" ht="20.25" customHeight="1">
      <c r="B8" s="2386">
        <v>23</v>
      </c>
      <c r="C8" s="2370">
        <v>40846</v>
      </c>
      <c r="D8" s="2371">
        <f t="shared" si="0"/>
        <v>152</v>
      </c>
      <c r="E8" s="2372">
        <f t="shared" si="0"/>
        <v>60</v>
      </c>
      <c r="F8" s="2373">
        <f t="shared" si="1"/>
        <v>39.5</v>
      </c>
      <c r="G8" s="2374">
        <v>4</v>
      </c>
      <c r="H8" s="2375">
        <v>1</v>
      </c>
      <c r="I8" s="2376">
        <f t="shared" si="2"/>
        <v>25</v>
      </c>
      <c r="J8" s="2371">
        <f t="shared" si="3"/>
        <v>120</v>
      </c>
      <c r="K8" s="2377">
        <f t="shared" si="3"/>
        <v>49</v>
      </c>
      <c r="L8" s="2373">
        <f t="shared" si="4"/>
        <v>40.799999999999997</v>
      </c>
      <c r="M8" s="2378">
        <v>3</v>
      </c>
      <c r="N8" s="2375">
        <v>2</v>
      </c>
      <c r="O8" s="2379">
        <f t="shared" si="5"/>
        <v>66.7</v>
      </c>
      <c r="P8" s="2375">
        <v>2</v>
      </c>
      <c r="Q8" s="2375">
        <v>2</v>
      </c>
      <c r="R8" s="2380">
        <f t="shared" si="6"/>
        <v>100</v>
      </c>
      <c r="S8" s="2364"/>
      <c r="T8" s="2375">
        <v>10</v>
      </c>
      <c r="U8" s="2375">
        <v>4</v>
      </c>
      <c r="V8" s="2381">
        <f t="shared" si="7"/>
        <v>40</v>
      </c>
      <c r="W8" s="2382">
        <v>88</v>
      </c>
      <c r="X8" s="2375">
        <v>28</v>
      </c>
      <c r="Y8" s="2381">
        <f t="shared" si="8"/>
        <v>31.8</v>
      </c>
      <c r="Z8" s="2375">
        <v>9</v>
      </c>
      <c r="AA8" s="2375">
        <v>7</v>
      </c>
      <c r="AB8" s="2381">
        <f t="shared" si="9"/>
        <v>77.8</v>
      </c>
      <c r="AC8" s="2375">
        <v>8</v>
      </c>
      <c r="AD8" s="2375">
        <v>6</v>
      </c>
      <c r="AE8" s="2383">
        <f t="shared" si="10"/>
        <v>75</v>
      </c>
      <c r="AF8" s="2384">
        <v>28</v>
      </c>
      <c r="AG8" s="2375">
        <v>10</v>
      </c>
      <c r="AH8" s="2385">
        <f t="shared" si="11"/>
        <v>35.700000000000003</v>
      </c>
    </row>
    <row r="9" spans="2:34" ht="20.25" customHeight="1">
      <c r="B9" s="739" t="s">
        <v>928</v>
      </c>
      <c r="C9" s="2370">
        <v>40853</v>
      </c>
      <c r="D9" s="2371">
        <f t="shared" si="0"/>
        <v>902</v>
      </c>
      <c r="E9" s="2372">
        <f t="shared" si="0"/>
        <v>322</v>
      </c>
      <c r="F9" s="2373">
        <f t="shared" si="1"/>
        <v>35.700000000000003</v>
      </c>
      <c r="G9" s="2374">
        <v>51</v>
      </c>
      <c r="H9" s="2375">
        <v>14</v>
      </c>
      <c r="I9" s="2376">
        <f t="shared" si="2"/>
        <v>27.5</v>
      </c>
      <c r="J9" s="2371">
        <f t="shared" si="3"/>
        <v>826</v>
      </c>
      <c r="K9" s="2377">
        <f t="shared" si="3"/>
        <v>291</v>
      </c>
      <c r="L9" s="2373">
        <f t="shared" si="4"/>
        <v>35.200000000000003</v>
      </c>
      <c r="M9" s="2378">
        <v>53</v>
      </c>
      <c r="N9" s="2375">
        <v>41</v>
      </c>
      <c r="O9" s="2379">
        <f t="shared" si="5"/>
        <v>77.400000000000006</v>
      </c>
      <c r="P9" s="2375">
        <v>41</v>
      </c>
      <c r="Q9" s="2375">
        <v>23</v>
      </c>
      <c r="R9" s="2380">
        <f t="shared" si="6"/>
        <v>56.1</v>
      </c>
      <c r="S9" s="2364"/>
      <c r="T9" s="2375">
        <v>55</v>
      </c>
      <c r="U9" s="2375">
        <v>22</v>
      </c>
      <c r="V9" s="2381">
        <f t="shared" si="7"/>
        <v>40</v>
      </c>
      <c r="W9" s="2382">
        <v>542</v>
      </c>
      <c r="X9" s="2375">
        <v>138</v>
      </c>
      <c r="Y9" s="2381">
        <f t="shared" si="8"/>
        <v>25.5</v>
      </c>
      <c r="Z9" s="2375">
        <v>48</v>
      </c>
      <c r="AA9" s="2375">
        <v>32</v>
      </c>
      <c r="AB9" s="2381">
        <f t="shared" si="9"/>
        <v>66.7</v>
      </c>
      <c r="AC9" s="2375">
        <v>87</v>
      </c>
      <c r="AD9" s="2375">
        <v>35</v>
      </c>
      <c r="AE9" s="2383">
        <f t="shared" si="10"/>
        <v>40.200000000000003</v>
      </c>
      <c r="AF9" s="2384">
        <v>25</v>
      </c>
      <c r="AG9" s="2375">
        <v>17</v>
      </c>
      <c r="AH9" s="2385">
        <f t="shared" si="11"/>
        <v>68</v>
      </c>
    </row>
    <row r="10" spans="2:34" ht="20.25" customHeight="1">
      <c r="B10" s="739" t="s">
        <v>929</v>
      </c>
      <c r="C10" s="2370">
        <v>40860</v>
      </c>
      <c r="D10" s="2371">
        <f t="shared" si="0"/>
        <v>166</v>
      </c>
      <c r="E10" s="2372">
        <f t="shared" si="0"/>
        <v>50</v>
      </c>
      <c r="F10" s="2373">
        <f t="shared" si="1"/>
        <v>30.1</v>
      </c>
      <c r="G10" s="2374">
        <v>1</v>
      </c>
      <c r="H10" s="2375">
        <v>0</v>
      </c>
      <c r="I10" s="2376">
        <f t="shared" si="2"/>
        <v>0</v>
      </c>
      <c r="J10" s="2371">
        <f t="shared" si="3"/>
        <v>152</v>
      </c>
      <c r="K10" s="2377">
        <f t="shared" si="3"/>
        <v>47</v>
      </c>
      <c r="L10" s="2373">
        <f t="shared" si="4"/>
        <v>30.9</v>
      </c>
      <c r="M10" s="2378">
        <v>7</v>
      </c>
      <c r="N10" s="2375">
        <v>5</v>
      </c>
      <c r="O10" s="2379">
        <f t="shared" si="5"/>
        <v>71.400000000000006</v>
      </c>
      <c r="P10" s="2375">
        <v>2</v>
      </c>
      <c r="Q10" s="2375">
        <v>2</v>
      </c>
      <c r="R10" s="2380">
        <f t="shared" si="6"/>
        <v>100</v>
      </c>
      <c r="S10" s="2364"/>
      <c r="T10" s="2375">
        <v>4</v>
      </c>
      <c r="U10" s="2375">
        <v>3</v>
      </c>
      <c r="V10" s="2381">
        <f t="shared" si="7"/>
        <v>75</v>
      </c>
      <c r="W10" s="2382">
        <v>124</v>
      </c>
      <c r="X10" s="2375">
        <v>30</v>
      </c>
      <c r="Y10" s="2381">
        <f t="shared" si="8"/>
        <v>24.2</v>
      </c>
      <c r="Z10" s="2375">
        <v>3</v>
      </c>
      <c r="AA10" s="2375">
        <v>3</v>
      </c>
      <c r="AB10" s="2381">
        <f t="shared" si="9"/>
        <v>100</v>
      </c>
      <c r="AC10" s="2375">
        <v>12</v>
      </c>
      <c r="AD10" s="2375">
        <v>4</v>
      </c>
      <c r="AE10" s="2383">
        <f t="shared" si="10"/>
        <v>33.299999999999997</v>
      </c>
      <c r="AF10" s="2384">
        <v>13</v>
      </c>
      <c r="AG10" s="2375">
        <v>3</v>
      </c>
      <c r="AH10" s="2385">
        <f t="shared" si="11"/>
        <v>23.1</v>
      </c>
    </row>
    <row r="11" spans="2:34" ht="20.25" customHeight="1">
      <c r="B11" s="739"/>
      <c r="C11" s="2370">
        <v>40958</v>
      </c>
      <c r="D11" s="2387">
        <f>SUM(G11,J11,AF11)</f>
        <v>307</v>
      </c>
      <c r="E11" s="2388">
        <f>SUM(H11,K11,AG11)</f>
        <v>83</v>
      </c>
      <c r="F11" s="2389">
        <f>IF(D11=0,"",ROUND(E11/D11*100,1))</f>
        <v>27</v>
      </c>
      <c r="G11" s="2390"/>
      <c r="H11" s="2391"/>
      <c r="I11" s="2392"/>
      <c r="J11" s="2387">
        <f>SUM(M11,P11,T11,W11,Z11,AC11)</f>
        <v>307</v>
      </c>
      <c r="K11" s="2393">
        <f>SUM(N11,Q11,U11,X11,AA11,AD11)</f>
        <v>83</v>
      </c>
      <c r="L11" s="2389">
        <f>IF(J11=0,"",ROUND(K11/J11*100,1))</f>
        <v>27</v>
      </c>
      <c r="M11" s="2394"/>
      <c r="N11" s="2391"/>
      <c r="O11" s="2395"/>
      <c r="P11" s="2391"/>
      <c r="Q11" s="2391"/>
      <c r="R11" s="2396"/>
      <c r="S11" s="2364"/>
      <c r="T11" s="2391"/>
      <c r="U11" s="2391"/>
      <c r="V11" s="2397"/>
      <c r="W11" s="2398">
        <v>307</v>
      </c>
      <c r="X11" s="2391">
        <v>83</v>
      </c>
      <c r="Y11" s="2397">
        <f t="shared" si="8"/>
        <v>27</v>
      </c>
      <c r="Z11" s="2391"/>
      <c r="AA11" s="2391"/>
      <c r="AB11" s="2397"/>
      <c r="AC11" s="2391"/>
      <c r="AD11" s="2391"/>
      <c r="AE11" s="2399"/>
      <c r="AF11" s="2400"/>
      <c r="AG11" s="2391"/>
      <c r="AH11" s="2401"/>
    </row>
    <row r="12" spans="2:34" ht="20.25" customHeight="1">
      <c r="B12" s="2402"/>
      <c r="C12" s="1775" t="s">
        <v>46</v>
      </c>
      <c r="D12" s="2403">
        <f>SUM(G12,J12,AF12)</f>
        <v>2792</v>
      </c>
      <c r="E12" s="2404">
        <f>SUM(H12,K12,AG12)</f>
        <v>1038</v>
      </c>
      <c r="F12" s="2405">
        <f>IF(D12=0,"",ROUND(E12/D12*100,1))</f>
        <v>37.200000000000003</v>
      </c>
      <c r="G12" s="2406">
        <f>SUM(G5:G10)</f>
        <v>82</v>
      </c>
      <c r="H12" s="2407">
        <f>SUM(H5:H10)</f>
        <v>25</v>
      </c>
      <c r="I12" s="2405">
        <f>IF(G12=0,"",ROUND(H12/G12*100,1))</f>
        <v>30.5</v>
      </c>
      <c r="J12" s="2403">
        <f t="shared" ref="J12:K18" si="12">SUM(M12,P12,T12,W12,Z12,AC12)</f>
        <v>2584</v>
      </c>
      <c r="K12" s="2407">
        <f t="shared" si="12"/>
        <v>947</v>
      </c>
      <c r="L12" s="2405">
        <f t="shared" ref="L12:L18" si="13">IF(J12=0,"",ROUND(K12/J12*100,1))</f>
        <v>36.6</v>
      </c>
      <c r="M12" s="2408">
        <f>SUM(M5:M10)</f>
        <v>104</v>
      </c>
      <c r="N12" s="2407">
        <f>SUM(N5:N10)</f>
        <v>72</v>
      </c>
      <c r="O12" s="2409">
        <f>IF(M12=0,"",ROUND(N12/M12*100,1))</f>
        <v>69.2</v>
      </c>
      <c r="P12" s="2407">
        <f>SUM(P5:P10)</f>
        <v>103</v>
      </c>
      <c r="Q12" s="2407">
        <f>SUM(Q5:Q10)</f>
        <v>68</v>
      </c>
      <c r="R12" s="2410">
        <f>IF(P12=0,"",ROUND(Q12/P12*100,1))</f>
        <v>66</v>
      </c>
      <c r="S12" s="2364"/>
      <c r="T12" s="2407">
        <f>SUM(T5:T10)</f>
        <v>144</v>
      </c>
      <c r="U12" s="2407">
        <f>SUM(U5:U10)</f>
        <v>67</v>
      </c>
      <c r="V12" s="2411">
        <f>IF(T12=0,"",ROUND(U12/T12*100,1))</f>
        <v>46.5</v>
      </c>
      <c r="W12" s="2404">
        <f>SUM(W5:W11)</f>
        <v>1973</v>
      </c>
      <c r="X12" s="2404">
        <f>SUM(X5:X11)</f>
        <v>589</v>
      </c>
      <c r="Y12" s="2411">
        <f>IF(W12=0,"",ROUND(X12/W12*100,1))</f>
        <v>29.9</v>
      </c>
      <c r="Z12" s="2407">
        <f>SUM(Z5:Z10)</f>
        <v>101</v>
      </c>
      <c r="AA12" s="2407">
        <f>SUM(AA5:AA10)</f>
        <v>68</v>
      </c>
      <c r="AB12" s="2411">
        <f>IF(Z12=0,"",ROUND(AA12/Z12*100,1))</f>
        <v>67.3</v>
      </c>
      <c r="AC12" s="2407">
        <f>SUM(AC5:AC10)</f>
        <v>159</v>
      </c>
      <c r="AD12" s="2407">
        <f>SUM(AD5:AD10)</f>
        <v>83</v>
      </c>
      <c r="AE12" s="2412">
        <f>IF(AC12=0,"",ROUND(AD12/AC12*100,1))</f>
        <v>52.2</v>
      </c>
      <c r="AF12" s="2413">
        <f>SUM(AF5:AF10)</f>
        <v>126</v>
      </c>
      <c r="AG12" s="2407">
        <f>SUM(AG5:AG10)</f>
        <v>66</v>
      </c>
      <c r="AH12" s="2414">
        <f>IF(AF12=0,"",ROUND(AG12/AF12*100,1))</f>
        <v>52.4</v>
      </c>
    </row>
    <row r="13" spans="2:34" ht="20.25" customHeight="1">
      <c r="B13" s="2352"/>
      <c r="C13" s="2353">
        <v>41077</v>
      </c>
      <c r="D13" s="2354">
        <f t="shared" ref="D13:E18" si="14">SUM(G13,J13,AF13)</f>
        <v>139</v>
      </c>
      <c r="E13" s="2355">
        <f t="shared" si="14"/>
        <v>53</v>
      </c>
      <c r="F13" s="2356">
        <f t="shared" ref="F13:F18" si="15">IF(D13=0,"",ROUND(E13/D13*100,1))</f>
        <v>38.1</v>
      </c>
      <c r="G13" s="2357">
        <v>2</v>
      </c>
      <c r="H13" s="2358">
        <v>0</v>
      </c>
      <c r="I13" s="2359">
        <f t="shared" ref="I13:I19" si="16">IF(G13=0,"",ROUND(H13/G13*100,1))</f>
        <v>0</v>
      </c>
      <c r="J13" s="2354">
        <f t="shared" si="12"/>
        <v>115</v>
      </c>
      <c r="K13" s="2360">
        <f t="shared" si="12"/>
        <v>45</v>
      </c>
      <c r="L13" s="2356">
        <f t="shared" si="13"/>
        <v>39.1</v>
      </c>
      <c r="M13" s="2361">
        <v>4</v>
      </c>
      <c r="N13" s="2358">
        <v>4</v>
      </c>
      <c r="O13" s="2362">
        <f t="shared" ref="O13:O18" si="17">IF(M13=0,"",ROUND(N13/M13*100,1))</f>
        <v>100</v>
      </c>
      <c r="P13" s="2358">
        <v>6</v>
      </c>
      <c r="Q13" s="2358">
        <v>4</v>
      </c>
      <c r="R13" s="2363">
        <f t="shared" ref="R13:R18" si="18">IF(P13=0,"",ROUND(Q13/P13*100,1))</f>
        <v>66.7</v>
      </c>
      <c r="S13" s="2364"/>
      <c r="T13" s="2358">
        <v>6</v>
      </c>
      <c r="U13" s="2358">
        <v>4</v>
      </c>
      <c r="V13" s="2365">
        <f t="shared" ref="V13:V18" si="19">IF(T13=0,"",ROUND(U13/T13*100,1))</f>
        <v>66.7</v>
      </c>
      <c r="W13" s="2366">
        <v>85</v>
      </c>
      <c r="X13" s="2358">
        <v>24</v>
      </c>
      <c r="Y13" s="2365">
        <f t="shared" ref="Y13:Y19" si="20">IF(W13=0,"",ROUND(X13/W13*100,1))</f>
        <v>28.2</v>
      </c>
      <c r="Z13" s="2358">
        <v>7</v>
      </c>
      <c r="AA13" s="2358">
        <v>5</v>
      </c>
      <c r="AB13" s="2365">
        <f t="shared" ref="AB13:AB18" si="21">IF(Z13=0,"",ROUND(AA13/Z13*100,1))</f>
        <v>71.400000000000006</v>
      </c>
      <c r="AC13" s="2358">
        <v>7</v>
      </c>
      <c r="AD13" s="2358">
        <v>4</v>
      </c>
      <c r="AE13" s="2367">
        <f t="shared" ref="AE13:AE18" si="22">IF(AC13=0,"",ROUND(AD13/AC13*100,1))</f>
        <v>57.1</v>
      </c>
      <c r="AF13" s="2368">
        <v>22</v>
      </c>
      <c r="AG13" s="2358">
        <v>8</v>
      </c>
      <c r="AH13" s="2369">
        <f t="shared" ref="AH13:AH18" si="23">IF(AF13=0,"",ROUND(AG13/AF13*100,1))</f>
        <v>36.4</v>
      </c>
    </row>
    <row r="14" spans="2:34" ht="20.25" customHeight="1">
      <c r="B14" s="739" t="s">
        <v>926</v>
      </c>
      <c r="C14" s="2370">
        <v>41084</v>
      </c>
      <c r="D14" s="2371">
        <f t="shared" si="14"/>
        <v>135</v>
      </c>
      <c r="E14" s="2372">
        <f t="shared" si="14"/>
        <v>48</v>
      </c>
      <c r="F14" s="2373">
        <f t="shared" si="15"/>
        <v>35.6</v>
      </c>
      <c r="G14" s="2374">
        <v>1</v>
      </c>
      <c r="H14" s="2375">
        <v>0</v>
      </c>
      <c r="I14" s="2376">
        <f t="shared" si="16"/>
        <v>0</v>
      </c>
      <c r="J14" s="2371">
        <f t="shared" si="12"/>
        <v>132</v>
      </c>
      <c r="K14" s="2377">
        <f t="shared" si="12"/>
        <v>47</v>
      </c>
      <c r="L14" s="2373">
        <f t="shared" si="13"/>
        <v>35.6</v>
      </c>
      <c r="M14" s="2378">
        <v>1</v>
      </c>
      <c r="N14" s="2375">
        <v>1</v>
      </c>
      <c r="O14" s="2379">
        <f t="shared" si="17"/>
        <v>100</v>
      </c>
      <c r="P14" s="2375">
        <v>3</v>
      </c>
      <c r="Q14" s="2375">
        <v>3</v>
      </c>
      <c r="R14" s="2380">
        <f t="shared" si="18"/>
        <v>100</v>
      </c>
      <c r="S14" s="2364"/>
      <c r="T14" s="2375">
        <v>13</v>
      </c>
      <c r="U14" s="2375">
        <v>4</v>
      </c>
      <c r="V14" s="2381">
        <f t="shared" si="19"/>
        <v>30.8</v>
      </c>
      <c r="W14" s="2382">
        <v>89</v>
      </c>
      <c r="X14" s="2375">
        <v>26</v>
      </c>
      <c r="Y14" s="2381">
        <f t="shared" si="20"/>
        <v>29.2</v>
      </c>
      <c r="Z14" s="2375">
        <v>7</v>
      </c>
      <c r="AA14" s="2375">
        <v>6</v>
      </c>
      <c r="AB14" s="2381">
        <f t="shared" si="21"/>
        <v>85.7</v>
      </c>
      <c r="AC14" s="2375">
        <v>19</v>
      </c>
      <c r="AD14" s="2375">
        <v>7</v>
      </c>
      <c r="AE14" s="2383">
        <f t="shared" si="22"/>
        <v>36.799999999999997</v>
      </c>
      <c r="AF14" s="2384">
        <v>2</v>
      </c>
      <c r="AG14" s="2375">
        <v>1</v>
      </c>
      <c r="AH14" s="2385">
        <f t="shared" si="23"/>
        <v>50</v>
      </c>
    </row>
    <row r="15" spans="2:34" ht="20.25" customHeight="1">
      <c r="B15" s="739" t="s">
        <v>927</v>
      </c>
      <c r="C15" s="2370">
        <v>41091</v>
      </c>
      <c r="D15" s="2371">
        <f t="shared" si="14"/>
        <v>753</v>
      </c>
      <c r="E15" s="2372">
        <f t="shared" si="14"/>
        <v>329</v>
      </c>
      <c r="F15" s="2373">
        <f t="shared" si="15"/>
        <v>43.7</v>
      </c>
      <c r="G15" s="2374">
        <v>23</v>
      </c>
      <c r="H15" s="2375">
        <v>7</v>
      </c>
      <c r="I15" s="2376">
        <f t="shared" si="16"/>
        <v>30.4</v>
      </c>
      <c r="J15" s="2371">
        <f t="shared" si="12"/>
        <v>713</v>
      </c>
      <c r="K15" s="2377">
        <f t="shared" si="12"/>
        <v>318</v>
      </c>
      <c r="L15" s="2373">
        <f t="shared" si="13"/>
        <v>44.6</v>
      </c>
      <c r="M15" s="2378">
        <v>40</v>
      </c>
      <c r="N15" s="2375">
        <v>32</v>
      </c>
      <c r="O15" s="2379">
        <f t="shared" si="17"/>
        <v>80</v>
      </c>
      <c r="P15" s="2375">
        <v>37</v>
      </c>
      <c r="Q15" s="2375">
        <v>31</v>
      </c>
      <c r="R15" s="2380">
        <f t="shared" si="18"/>
        <v>83.8</v>
      </c>
      <c r="S15" s="2364"/>
      <c r="T15" s="2375">
        <v>58</v>
      </c>
      <c r="U15" s="2375">
        <v>39</v>
      </c>
      <c r="V15" s="2381">
        <f t="shared" si="19"/>
        <v>67.2</v>
      </c>
      <c r="W15" s="2382">
        <v>490</v>
      </c>
      <c r="X15" s="2375">
        <v>151</v>
      </c>
      <c r="Y15" s="2381">
        <f t="shared" si="20"/>
        <v>30.8</v>
      </c>
      <c r="Z15" s="2375">
        <v>40</v>
      </c>
      <c r="AA15" s="2375">
        <v>28</v>
      </c>
      <c r="AB15" s="2381">
        <f t="shared" si="21"/>
        <v>70</v>
      </c>
      <c r="AC15" s="2375">
        <v>48</v>
      </c>
      <c r="AD15" s="2375">
        <v>37</v>
      </c>
      <c r="AE15" s="2383">
        <f t="shared" si="22"/>
        <v>77.099999999999994</v>
      </c>
      <c r="AF15" s="2384">
        <v>17</v>
      </c>
      <c r="AG15" s="2375">
        <v>4</v>
      </c>
      <c r="AH15" s="2385">
        <f t="shared" si="23"/>
        <v>23.5</v>
      </c>
    </row>
    <row r="16" spans="2:34" ht="20.25" customHeight="1">
      <c r="B16" s="2386">
        <v>24</v>
      </c>
      <c r="C16" s="2370">
        <v>41217</v>
      </c>
      <c r="D16" s="2371">
        <f t="shared" si="14"/>
        <v>129</v>
      </c>
      <c r="E16" s="2372">
        <f t="shared" si="14"/>
        <v>42</v>
      </c>
      <c r="F16" s="2373">
        <f t="shared" si="15"/>
        <v>32.6</v>
      </c>
      <c r="G16" s="2374">
        <v>4</v>
      </c>
      <c r="H16" s="2375">
        <v>0</v>
      </c>
      <c r="I16" s="2376">
        <f t="shared" si="16"/>
        <v>0</v>
      </c>
      <c r="J16" s="2371">
        <f t="shared" si="12"/>
        <v>118</v>
      </c>
      <c r="K16" s="2377">
        <f t="shared" si="12"/>
        <v>39</v>
      </c>
      <c r="L16" s="2373">
        <f t="shared" si="13"/>
        <v>33.1</v>
      </c>
      <c r="M16" s="2378">
        <v>2</v>
      </c>
      <c r="N16" s="2375">
        <v>0</v>
      </c>
      <c r="O16" s="2379">
        <f t="shared" si="17"/>
        <v>0</v>
      </c>
      <c r="P16" s="2375">
        <v>7</v>
      </c>
      <c r="Q16" s="2375">
        <v>2</v>
      </c>
      <c r="R16" s="2380">
        <f t="shared" si="18"/>
        <v>28.6</v>
      </c>
      <c r="S16" s="2364"/>
      <c r="T16" s="2375">
        <v>4</v>
      </c>
      <c r="U16" s="2375">
        <v>3</v>
      </c>
      <c r="V16" s="2381">
        <f t="shared" si="19"/>
        <v>75</v>
      </c>
      <c r="W16" s="2382">
        <v>100</v>
      </c>
      <c r="X16" s="2375">
        <v>31</v>
      </c>
      <c r="Y16" s="2381">
        <f t="shared" si="20"/>
        <v>31</v>
      </c>
      <c r="Z16" s="2375">
        <v>2</v>
      </c>
      <c r="AA16" s="2375">
        <v>1</v>
      </c>
      <c r="AB16" s="2381">
        <f t="shared" si="21"/>
        <v>50</v>
      </c>
      <c r="AC16" s="2375">
        <v>3</v>
      </c>
      <c r="AD16" s="2375">
        <v>2</v>
      </c>
      <c r="AE16" s="2383">
        <f t="shared" si="22"/>
        <v>66.7</v>
      </c>
      <c r="AF16" s="2384">
        <v>7</v>
      </c>
      <c r="AG16" s="2375">
        <v>3</v>
      </c>
      <c r="AH16" s="2385">
        <f t="shared" si="23"/>
        <v>42.9</v>
      </c>
    </row>
    <row r="17" spans="2:34" ht="20.25" customHeight="1">
      <c r="B17" s="739" t="s">
        <v>928</v>
      </c>
      <c r="C17" s="2370">
        <v>41224</v>
      </c>
      <c r="D17" s="2371">
        <f t="shared" si="14"/>
        <v>116</v>
      </c>
      <c r="E17" s="2372">
        <f t="shared" si="14"/>
        <v>37</v>
      </c>
      <c r="F17" s="2373">
        <f t="shared" si="15"/>
        <v>31.9</v>
      </c>
      <c r="G17" s="2374">
        <v>6</v>
      </c>
      <c r="H17" s="2375">
        <v>1</v>
      </c>
      <c r="I17" s="2376">
        <f t="shared" si="16"/>
        <v>16.7</v>
      </c>
      <c r="J17" s="2371">
        <f t="shared" si="12"/>
        <v>94</v>
      </c>
      <c r="K17" s="2377">
        <f t="shared" si="12"/>
        <v>26</v>
      </c>
      <c r="L17" s="2373">
        <f t="shared" si="13"/>
        <v>27.7</v>
      </c>
      <c r="M17" s="2378">
        <v>7</v>
      </c>
      <c r="N17" s="2375">
        <v>5</v>
      </c>
      <c r="O17" s="2379">
        <f t="shared" si="17"/>
        <v>71.400000000000006</v>
      </c>
      <c r="P17" s="2375">
        <v>2</v>
      </c>
      <c r="Q17" s="2375">
        <v>2</v>
      </c>
      <c r="R17" s="2380">
        <f t="shared" si="18"/>
        <v>100</v>
      </c>
      <c r="S17" s="2364"/>
      <c r="T17" s="2375">
        <v>6</v>
      </c>
      <c r="U17" s="2375">
        <v>3</v>
      </c>
      <c r="V17" s="2381">
        <f t="shared" si="19"/>
        <v>50</v>
      </c>
      <c r="W17" s="2382">
        <v>68</v>
      </c>
      <c r="X17" s="2375">
        <v>10</v>
      </c>
      <c r="Y17" s="2381">
        <f t="shared" si="20"/>
        <v>14.7</v>
      </c>
      <c r="Z17" s="2375">
        <v>2</v>
      </c>
      <c r="AA17" s="2375">
        <v>2</v>
      </c>
      <c r="AB17" s="2381">
        <f t="shared" si="21"/>
        <v>100</v>
      </c>
      <c r="AC17" s="2375">
        <v>9</v>
      </c>
      <c r="AD17" s="2375">
        <v>4</v>
      </c>
      <c r="AE17" s="2383">
        <f t="shared" si="22"/>
        <v>44.4</v>
      </c>
      <c r="AF17" s="2384">
        <v>16</v>
      </c>
      <c r="AG17" s="2375">
        <v>10</v>
      </c>
      <c r="AH17" s="2385">
        <f t="shared" si="23"/>
        <v>62.5</v>
      </c>
    </row>
    <row r="18" spans="2:34" ht="20.25" customHeight="1">
      <c r="B18" s="739" t="s">
        <v>929</v>
      </c>
      <c r="C18" s="2370">
        <v>41231</v>
      </c>
      <c r="D18" s="2371">
        <f t="shared" si="14"/>
        <v>806</v>
      </c>
      <c r="E18" s="2372">
        <f t="shared" si="14"/>
        <v>271</v>
      </c>
      <c r="F18" s="2373">
        <f t="shared" si="15"/>
        <v>33.6</v>
      </c>
      <c r="G18" s="2374">
        <v>33</v>
      </c>
      <c r="H18" s="2375">
        <v>11</v>
      </c>
      <c r="I18" s="2376">
        <f t="shared" si="16"/>
        <v>33.299999999999997</v>
      </c>
      <c r="J18" s="2371">
        <f t="shared" si="12"/>
        <v>744</v>
      </c>
      <c r="K18" s="2377">
        <f t="shared" si="12"/>
        <v>241</v>
      </c>
      <c r="L18" s="2373">
        <f t="shared" si="13"/>
        <v>32.4</v>
      </c>
      <c r="M18" s="2378">
        <v>29</v>
      </c>
      <c r="N18" s="2375">
        <v>21</v>
      </c>
      <c r="O18" s="2379">
        <f t="shared" si="17"/>
        <v>72.400000000000006</v>
      </c>
      <c r="P18" s="2375">
        <v>25</v>
      </c>
      <c r="Q18" s="2375">
        <v>19</v>
      </c>
      <c r="R18" s="2380">
        <f t="shared" si="18"/>
        <v>76</v>
      </c>
      <c r="S18" s="2364"/>
      <c r="T18" s="2375">
        <v>54</v>
      </c>
      <c r="U18" s="2375">
        <v>31</v>
      </c>
      <c r="V18" s="2381">
        <f t="shared" si="19"/>
        <v>57.4</v>
      </c>
      <c r="W18" s="2382">
        <v>576</v>
      </c>
      <c r="X18" s="2375">
        <v>136</v>
      </c>
      <c r="Y18" s="2381">
        <f t="shared" si="20"/>
        <v>23.6</v>
      </c>
      <c r="Z18" s="2375">
        <v>27</v>
      </c>
      <c r="AA18" s="2375">
        <v>14</v>
      </c>
      <c r="AB18" s="2381">
        <f t="shared" si="21"/>
        <v>51.9</v>
      </c>
      <c r="AC18" s="2375">
        <v>33</v>
      </c>
      <c r="AD18" s="2375">
        <v>20</v>
      </c>
      <c r="AE18" s="2383">
        <f t="shared" si="22"/>
        <v>60.6</v>
      </c>
      <c r="AF18" s="2384">
        <v>29</v>
      </c>
      <c r="AG18" s="2375">
        <v>19</v>
      </c>
      <c r="AH18" s="2385">
        <f t="shared" si="23"/>
        <v>65.5</v>
      </c>
    </row>
    <row r="19" spans="2:34" ht="20.25" customHeight="1">
      <c r="B19" s="739"/>
      <c r="C19" s="2370">
        <v>41329</v>
      </c>
      <c r="D19" s="2387">
        <f>SUM(G19,J19,AF19)</f>
        <v>341</v>
      </c>
      <c r="E19" s="2388">
        <f>SUM(H19,K19,AG19)</f>
        <v>101</v>
      </c>
      <c r="F19" s="2389">
        <f>IF(D19=0,"",ROUND(E19/D19*100,1))</f>
        <v>29.6</v>
      </c>
      <c r="G19" s="2390"/>
      <c r="H19" s="2391"/>
      <c r="I19" s="2392" t="str">
        <f t="shared" si="16"/>
        <v/>
      </c>
      <c r="J19" s="2387">
        <f>SUM(M19,P19,T19,W19,Z19,AC19)</f>
        <v>341</v>
      </c>
      <c r="K19" s="2393">
        <f>SUM(N19,Q19,U19,X19,AA19,AD19)</f>
        <v>101</v>
      </c>
      <c r="L19" s="2389">
        <f>IF(J19=0,"",ROUND(K19/J19*100,1))</f>
        <v>29.6</v>
      </c>
      <c r="M19" s="2394"/>
      <c r="N19" s="2391"/>
      <c r="O19" s="2395"/>
      <c r="P19" s="2391"/>
      <c r="Q19" s="2391"/>
      <c r="R19" s="2396"/>
      <c r="S19" s="2364"/>
      <c r="T19" s="2391"/>
      <c r="U19" s="2391"/>
      <c r="V19" s="2397"/>
      <c r="W19" s="2398">
        <v>341</v>
      </c>
      <c r="X19" s="2391">
        <v>101</v>
      </c>
      <c r="Y19" s="2397">
        <f t="shared" si="20"/>
        <v>29.6</v>
      </c>
      <c r="Z19" s="2391"/>
      <c r="AA19" s="2391"/>
      <c r="AB19" s="2397"/>
      <c r="AC19" s="2391"/>
      <c r="AD19" s="2391"/>
      <c r="AE19" s="2399"/>
      <c r="AF19" s="2400"/>
      <c r="AG19" s="2391"/>
      <c r="AH19" s="2401"/>
    </row>
    <row r="20" spans="2:34" ht="20.25" customHeight="1">
      <c r="B20" s="2402"/>
      <c r="C20" s="1775" t="s">
        <v>46</v>
      </c>
      <c r="D20" s="2403">
        <f>SUM(G20,J20,AF20)</f>
        <v>2419</v>
      </c>
      <c r="E20" s="2404">
        <f>SUM(H20,K20,AG20)</f>
        <v>881</v>
      </c>
      <c r="F20" s="2405">
        <f>IF(D20=0,"",ROUND(E20/D20*100,1))</f>
        <v>36.4</v>
      </c>
      <c r="G20" s="2406">
        <f>SUM(G13:G18)</f>
        <v>69</v>
      </c>
      <c r="H20" s="2407">
        <f>SUM(H13:H18)</f>
        <v>19</v>
      </c>
      <c r="I20" s="2405">
        <f>IF(G20=0,"",ROUND(H20/G20*100,1))</f>
        <v>27.5</v>
      </c>
      <c r="J20" s="2403">
        <f>SUM(M20,P20,T20,W20,Z20,AC20)</f>
        <v>2257</v>
      </c>
      <c r="K20" s="2407">
        <f>SUM(N20,Q20,U20,X20,AA20,AD20)</f>
        <v>817</v>
      </c>
      <c r="L20" s="2405">
        <f>IF(J20=0,"",ROUND(K20/J20*100,1))</f>
        <v>36.200000000000003</v>
      </c>
      <c r="M20" s="2408">
        <f>SUM(M13:M18)</f>
        <v>83</v>
      </c>
      <c r="N20" s="2407">
        <f>SUM(N13:N18)</f>
        <v>63</v>
      </c>
      <c r="O20" s="2409">
        <f>IF(M20=0,"",ROUND(N20/M20*100,1))</f>
        <v>75.900000000000006</v>
      </c>
      <c r="P20" s="2407">
        <f>SUM(P13:P18)</f>
        <v>80</v>
      </c>
      <c r="Q20" s="2407">
        <f>SUM(Q13:Q18)</f>
        <v>61</v>
      </c>
      <c r="R20" s="2410">
        <f>IF(P20=0,"",ROUND(Q20/P20*100,1))</f>
        <v>76.3</v>
      </c>
      <c r="S20" s="2364"/>
      <c r="T20" s="2407">
        <f>SUM(T13:T18)</f>
        <v>141</v>
      </c>
      <c r="U20" s="2407">
        <f>SUM(U13:U18)</f>
        <v>84</v>
      </c>
      <c r="V20" s="2411">
        <f>IF(T20=0,"",ROUND(U20/T20*100,1))</f>
        <v>59.6</v>
      </c>
      <c r="W20" s="2404">
        <f>SUM(W13:W19)</f>
        <v>1749</v>
      </c>
      <c r="X20" s="2404">
        <f>SUM(X13:X19)</f>
        <v>479</v>
      </c>
      <c r="Y20" s="2411">
        <f>IF(W20=0,"",ROUND(X20/W20*100,1))</f>
        <v>27.4</v>
      </c>
      <c r="Z20" s="2407">
        <f>SUM(Z13:Z18)</f>
        <v>85</v>
      </c>
      <c r="AA20" s="2407">
        <f>SUM(AA13:AA18)</f>
        <v>56</v>
      </c>
      <c r="AB20" s="2411">
        <f>IF(Z20=0,"",ROUND(AA20/Z20*100,1))</f>
        <v>65.900000000000006</v>
      </c>
      <c r="AC20" s="2407">
        <f>SUM(AC13:AC18)</f>
        <v>119</v>
      </c>
      <c r="AD20" s="2407">
        <f>SUM(AD13:AD18)</f>
        <v>74</v>
      </c>
      <c r="AE20" s="2412">
        <f>IF(AC20=0,"",ROUND(AD20/AC20*100,1))</f>
        <v>62.2</v>
      </c>
      <c r="AF20" s="2413">
        <f>SUM(AF13:AF18)</f>
        <v>93</v>
      </c>
      <c r="AG20" s="2407">
        <f>SUM(AG13:AG18)</f>
        <v>45</v>
      </c>
      <c r="AH20" s="2414">
        <f>IF(AF20=0,"",ROUND(AG20/AF20*100,1))</f>
        <v>48.4</v>
      </c>
    </row>
    <row r="21" spans="2:34" ht="20.25" customHeight="1">
      <c r="B21" s="2352"/>
      <c r="C21" s="2353">
        <v>41434</v>
      </c>
      <c r="D21" s="2354">
        <f t="shared" ref="D21:E36" si="24">SUM(G21,J21,AF21)</f>
        <v>111</v>
      </c>
      <c r="E21" s="2355">
        <f t="shared" si="24"/>
        <v>32</v>
      </c>
      <c r="F21" s="2356">
        <f t="shared" ref="F21:F44" si="25">IF(D21=0,"",ROUND(E21/D21*100,1))</f>
        <v>28.8</v>
      </c>
      <c r="G21" s="2357">
        <v>4</v>
      </c>
      <c r="H21" s="2358">
        <v>0</v>
      </c>
      <c r="I21" s="2359">
        <f t="shared" ref="I21:I43" si="26">IF(G21=0,"",ROUND(H21/G21*100,1))</f>
        <v>0</v>
      </c>
      <c r="J21" s="2354">
        <f t="shared" ref="J21:K36" si="27">SUM(M21,P21,T21,W21,Z21,AC21)</f>
        <v>99</v>
      </c>
      <c r="K21" s="2360">
        <f t="shared" si="27"/>
        <v>27</v>
      </c>
      <c r="L21" s="2356">
        <f t="shared" ref="L21:L44" si="28">IF(J21=0,"",ROUND(K21/J21*100,1))</f>
        <v>27.3</v>
      </c>
      <c r="M21" s="2361">
        <v>5</v>
      </c>
      <c r="N21" s="2358">
        <v>1</v>
      </c>
      <c r="O21" s="2362">
        <f t="shared" ref="O21:O43" si="29">IF(M21=0,"",ROUND(N21/M21*100,1))</f>
        <v>20</v>
      </c>
      <c r="P21" s="2358">
        <v>4</v>
      </c>
      <c r="Q21" s="2358">
        <v>0</v>
      </c>
      <c r="R21" s="2363">
        <f t="shared" ref="R21:R43" si="30">IF(P21=0,"",ROUND(Q21/P21*100,1))</f>
        <v>0</v>
      </c>
      <c r="S21" s="2364"/>
      <c r="T21" s="2358">
        <v>5</v>
      </c>
      <c r="U21" s="2358">
        <v>2</v>
      </c>
      <c r="V21" s="2365">
        <f t="shared" ref="V21:V43" si="31">IF(T21=0,"",ROUND(U21/T21*100,1))</f>
        <v>40</v>
      </c>
      <c r="W21" s="2366">
        <v>81</v>
      </c>
      <c r="X21" s="2358">
        <v>22</v>
      </c>
      <c r="Y21" s="2365">
        <f t="shared" ref="Y21:Y43" si="32">IF(W21=0,"",ROUND(X21/W21*100,1))</f>
        <v>27.2</v>
      </c>
      <c r="Z21" s="2358">
        <v>2</v>
      </c>
      <c r="AA21" s="2358">
        <v>2</v>
      </c>
      <c r="AB21" s="2365">
        <f t="shared" ref="AB21:AB43" si="33">IF(Z21=0,"",ROUND(AA21/Z21*100,1))</f>
        <v>100</v>
      </c>
      <c r="AC21" s="2358">
        <v>2</v>
      </c>
      <c r="AD21" s="2358">
        <v>0</v>
      </c>
      <c r="AE21" s="2367">
        <f t="shared" ref="AE21:AE43" si="34">IF(AC21=0,"",ROUND(AD21/AC21*100,1))</f>
        <v>0</v>
      </c>
      <c r="AF21" s="2368">
        <v>8</v>
      </c>
      <c r="AG21" s="2358">
        <v>5</v>
      </c>
      <c r="AH21" s="2369">
        <f t="shared" ref="AH21:AH43" si="35">IF(AF21=0,"",ROUND(AG21/AF21*100,1))</f>
        <v>62.5</v>
      </c>
    </row>
    <row r="22" spans="2:34" ht="20.25" customHeight="1">
      <c r="B22" s="739" t="s">
        <v>926</v>
      </c>
      <c r="C22" s="2370">
        <v>41441</v>
      </c>
      <c r="D22" s="2371">
        <f t="shared" si="24"/>
        <v>109</v>
      </c>
      <c r="E22" s="2372">
        <f t="shared" si="24"/>
        <v>43</v>
      </c>
      <c r="F22" s="2373">
        <f t="shared" si="25"/>
        <v>39.4</v>
      </c>
      <c r="G22" s="2374">
        <v>1</v>
      </c>
      <c r="H22" s="2375">
        <v>0</v>
      </c>
      <c r="I22" s="2376">
        <f t="shared" si="26"/>
        <v>0</v>
      </c>
      <c r="J22" s="2371">
        <f t="shared" si="27"/>
        <v>107</v>
      </c>
      <c r="K22" s="2377">
        <f t="shared" si="27"/>
        <v>42</v>
      </c>
      <c r="L22" s="2373">
        <f t="shared" si="28"/>
        <v>39.299999999999997</v>
      </c>
      <c r="M22" s="2378">
        <v>6</v>
      </c>
      <c r="N22" s="2375">
        <v>4</v>
      </c>
      <c r="O22" s="2379">
        <f t="shared" si="29"/>
        <v>66.7</v>
      </c>
      <c r="P22" s="2375">
        <v>6</v>
      </c>
      <c r="Q22" s="2375">
        <v>6</v>
      </c>
      <c r="R22" s="2380">
        <f t="shared" si="30"/>
        <v>100</v>
      </c>
      <c r="S22" s="2364"/>
      <c r="T22" s="2375">
        <v>8</v>
      </c>
      <c r="U22" s="2375">
        <v>3</v>
      </c>
      <c r="V22" s="2381">
        <f t="shared" si="31"/>
        <v>37.5</v>
      </c>
      <c r="W22" s="2382">
        <v>77</v>
      </c>
      <c r="X22" s="2375">
        <v>22</v>
      </c>
      <c r="Y22" s="2381">
        <f t="shared" si="32"/>
        <v>28.6</v>
      </c>
      <c r="Z22" s="2375">
        <v>6</v>
      </c>
      <c r="AA22" s="2375">
        <v>3</v>
      </c>
      <c r="AB22" s="2381">
        <f t="shared" si="33"/>
        <v>50</v>
      </c>
      <c r="AC22" s="2375">
        <v>4</v>
      </c>
      <c r="AD22" s="2375">
        <v>4</v>
      </c>
      <c r="AE22" s="2383">
        <f t="shared" si="34"/>
        <v>100</v>
      </c>
      <c r="AF22" s="2384">
        <v>1</v>
      </c>
      <c r="AG22" s="2375">
        <v>1</v>
      </c>
      <c r="AH22" s="2385">
        <f t="shared" si="35"/>
        <v>100</v>
      </c>
    </row>
    <row r="23" spans="2:34" ht="20.25" customHeight="1">
      <c r="B23" s="739" t="s">
        <v>927</v>
      </c>
      <c r="C23" s="2370">
        <v>41448</v>
      </c>
      <c r="D23" s="2371">
        <f t="shared" si="24"/>
        <v>753</v>
      </c>
      <c r="E23" s="2372">
        <f t="shared" si="24"/>
        <v>276</v>
      </c>
      <c r="F23" s="2373">
        <f t="shared" si="25"/>
        <v>36.700000000000003</v>
      </c>
      <c r="G23" s="2374">
        <v>26</v>
      </c>
      <c r="H23" s="2375">
        <v>5</v>
      </c>
      <c r="I23" s="2376">
        <f t="shared" si="26"/>
        <v>19.2</v>
      </c>
      <c r="J23" s="2371">
        <f t="shared" si="27"/>
        <v>691</v>
      </c>
      <c r="K23" s="2377">
        <f t="shared" si="27"/>
        <v>254</v>
      </c>
      <c r="L23" s="2373">
        <f t="shared" si="28"/>
        <v>36.799999999999997</v>
      </c>
      <c r="M23" s="2378">
        <v>24</v>
      </c>
      <c r="N23" s="2375">
        <v>16</v>
      </c>
      <c r="O23" s="2379">
        <f t="shared" si="29"/>
        <v>66.7</v>
      </c>
      <c r="P23" s="2375">
        <v>37</v>
      </c>
      <c r="Q23" s="2375">
        <v>23</v>
      </c>
      <c r="R23" s="2380">
        <f t="shared" si="30"/>
        <v>62.2</v>
      </c>
      <c r="S23" s="2364"/>
      <c r="T23" s="2375">
        <v>51</v>
      </c>
      <c r="U23" s="2375">
        <v>21</v>
      </c>
      <c r="V23" s="2381">
        <f t="shared" si="31"/>
        <v>41.2</v>
      </c>
      <c r="W23" s="2382">
        <v>514</v>
      </c>
      <c r="X23" s="2375">
        <v>151</v>
      </c>
      <c r="Y23" s="2381">
        <f t="shared" si="32"/>
        <v>29.4</v>
      </c>
      <c r="Z23" s="2375">
        <v>30</v>
      </c>
      <c r="AA23" s="2375">
        <v>20</v>
      </c>
      <c r="AB23" s="2381">
        <f t="shared" si="33"/>
        <v>66.7</v>
      </c>
      <c r="AC23" s="2375">
        <v>35</v>
      </c>
      <c r="AD23" s="2375">
        <v>23</v>
      </c>
      <c r="AE23" s="2383">
        <f t="shared" si="34"/>
        <v>65.7</v>
      </c>
      <c r="AF23" s="2384">
        <v>36</v>
      </c>
      <c r="AG23" s="2375">
        <v>17</v>
      </c>
      <c r="AH23" s="2385">
        <f t="shared" si="35"/>
        <v>47.2</v>
      </c>
    </row>
    <row r="24" spans="2:34" ht="20.25" customHeight="1">
      <c r="B24" s="2386">
        <v>25</v>
      </c>
      <c r="C24" s="2370">
        <v>41581</v>
      </c>
      <c r="D24" s="2371">
        <f t="shared" si="24"/>
        <v>123</v>
      </c>
      <c r="E24" s="2372">
        <f t="shared" si="24"/>
        <v>39</v>
      </c>
      <c r="F24" s="2373">
        <f t="shared" si="25"/>
        <v>31.7</v>
      </c>
      <c r="G24" s="2374">
        <v>1</v>
      </c>
      <c r="H24" s="2375">
        <v>1</v>
      </c>
      <c r="I24" s="2376">
        <f t="shared" si="26"/>
        <v>100</v>
      </c>
      <c r="J24" s="2371">
        <f t="shared" si="27"/>
        <v>120</v>
      </c>
      <c r="K24" s="2377">
        <f t="shared" si="27"/>
        <v>36</v>
      </c>
      <c r="L24" s="2373">
        <f t="shared" si="28"/>
        <v>30</v>
      </c>
      <c r="M24" s="2378">
        <v>5</v>
      </c>
      <c r="N24" s="2375">
        <v>3</v>
      </c>
      <c r="O24" s="2379">
        <f t="shared" si="29"/>
        <v>60</v>
      </c>
      <c r="P24" s="2375">
        <v>5</v>
      </c>
      <c r="Q24" s="2375">
        <v>3</v>
      </c>
      <c r="R24" s="2380">
        <f t="shared" si="30"/>
        <v>60</v>
      </c>
      <c r="S24" s="2364"/>
      <c r="T24" s="2375">
        <v>3</v>
      </c>
      <c r="U24" s="2375">
        <v>2</v>
      </c>
      <c r="V24" s="2381">
        <f t="shared" si="31"/>
        <v>66.7</v>
      </c>
      <c r="W24" s="2382">
        <v>99</v>
      </c>
      <c r="X24" s="2375">
        <v>23</v>
      </c>
      <c r="Y24" s="2381">
        <f t="shared" si="32"/>
        <v>23.2</v>
      </c>
      <c r="Z24" s="2375">
        <v>4</v>
      </c>
      <c r="AA24" s="2375">
        <v>2</v>
      </c>
      <c r="AB24" s="2381">
        <f t="shared" si="33"/>
        <v>50</v>
      </c>
      <c r="AC24" s="2375">
        <v>4</v>
      </c>
      <c r="AD24" s="2375">
        <v>3</v>
      </c>
      <c r="AE24" s="2383">
        <f t="shared" si="34"/>
        <v>75</v>
      </c>
      <c r="AF24" s="2384">
        <v>2</v>
      </c>
      <c r="AG24" s="2375">
        <v>2</v>
      </c>
      <c r="AH24" s="2385">
        <f t="shared" si="35"/>
        <v>100</v>
      </c>
    </row>
    <row r="25" spans="2:34" ht="20.25" customHeight="1">
      <c r="B25" s="739" t="s">
        <v>928</v>
      </c>
      <c r="C25" s="2370">
        <v>41588</v>
      </c>
      <c r="D25" s="2371">
        <f t="shared" si="24"/>
        <v>118</v>
      </c>
      <c r="E25" s="2372">
        <f t="shared" si="24"/>
        <v>32</v>
      </c>
      <c r="F25" s="2373">
        <f t="shared" si="25"/>
        <v>27.1</v>
      </c>
      <c r="G25" s="2374">
        <v>5</v>
      </c>
      <c r="H25" s="2375">
        <v>1</v>
      </c>
      <c r="I25" s="2376">
        <f t="shared" si="26"/>
        <v>20</v>
      </c>
      <c r="J25" s="2371">
        <f t="shared" si="27"/>
        <v>105</v>
      </c>
      <c r="K25" s="2377">
        <f t="shared" si="27"/>
        <v>25</v>
      </c>
      <c r="L25" s="2373">
        <f t="shared" si="28"/>
        <v>23.8</v>
      </c>
      <c r="M25" s="2378">
        <v>2</v>
      </c>
      <c r="N25" s="2375">
        <v>0</v>
      </c>
      <c r="O25" s="2379">
        <f t="shared" si="29"/>
        <v>0</v>
      </c>
      <c r="P25" s="2375">
        <v>3</v>
      </c>
      <c r="Q25" s="2375">
        <v>2</v>
      </c>
      <c r="R25" s="2380">
        <f t="shared" si="30"/>
        <v>66.7</v>
      </c>
      <c r="S25" s="2364"/>
      <c r="T25" s="2375">
        <v>4</v>
      </c>
      <c r="U25" s="2375">
        <v>2</v>
      </c>
      <c r="V25" s="2381">
        <f t="shared" si="31"/>
        <v>50</v>
      </c>
      <c r="W25" s="2382">
        <v>91</v>
      </c>
      <c r="X25" s="2375">
        <v>20</v>
      </c>
      <c r="Y25" s="2381">
        <f t="shared" si="32"/>
        <v>22</v>
      </c>
      <c r="Z25" s="2375">
        <v>1</v>
      </c>
      <c r="AA25" s="2375">
        <v>1</v>
      </c>
      <c r="AB25" s="2381">
        <f t="shared" si="33"/>
        <v>100</v>
      </c>
      <c r="AC25" s="2375">
        <v>4</v>
      </c>
      <c r="AD25" s="2375">
        <v>0</v>
      </c>
      <c r="AE25" s="2383">
        <f t="shared" si="34"/>
        <v>0</v>
      </c>
      <c r="AF25" s="2384">
        <v>8</v>
      </c>
      <c r="AG25" s="2375">
        <v>6</v>
      </c>
      <c r="AH25" s="2385">
        <f t="shared" si="35"/>
        <v>75</v>
      </c>
    </row>
    <row r="26" spans="2:34" ht="20.25" customHeight="1">
      <c r="B26" s="739" t="s">
        <v>929</v>
      </c>
      <c r="C26" s="2370">
        <v>41595</v>
      </c>
      <c r="D26" s="2371">
        <f t="shared" si="24"/>
        <v>806</v>
      </c>
      <c r="E26" s="2372">
        <f t="shared" si="24"/>
        <v>246</v>
      </c>
      <c r="F26" s="2373">
        <f t="shared" si="25"/>
        <v>30.5</v>
      </c>
      <c r="G26" s="2374">
        <v>15</v>
      </c>
      <c r="H26" s="2375">
        <v>2</v>
      </c>
      <c r="I26" s="2376">
        <f t="shared" si="26"/>
        <v>13.3</v>
      </c>
      <c r="J26" s="2371">
        <f t="shared" si="27"/>
        <v>739</v>
      </c>
      <c r="K26" s="2377">
        <f t="shared" si="27"/>
        <v>225</v>
      </c>
      <c r="L26" s="2373">
        <f t="shared" si="28"/>
        <v>30.4</v>
      </c>
      <c r="M26" s="2378">
        <v>35</v>
      </c>
      <c r="N26" s="2375">
        <v>22</v>
      </c>
      <c r="O26" s="2379">
        <f t="shared" si="29"/>
        <v>62.9</v>
      </c>
      <c r="P26" s="2375">
        <v>33</v>
      </c>
      <c r="Q26" s="2375">
        <v>17</v>
      </c>
      <c r="R26" s="2380">
        <f t="shared" si="30"/>
        <v>51.5</v>
      </c>
      <c r="S26" s="2364"/>
      <c r="T26" s="2375">
        <v>56</v>
      </c>
      <c r="U26" s="2375">
        <v>24</v>
      </c>
      <c r="V26" s="2381">
        <f t="shared" si="31"/>
        <v>42.9</v>
      </c>
      <c r="W26" s="2382">
        <v>554</v>
      </c>
      <c r="X26" s="2375">
        <v>128</v>
      </c>
      <c r="Y26" s="2381">
        <f t="shared" si="32"/>
        <v>23.1</v>
      </c>
      <c r="Z26" s="2375">
        <v>34</v>
      </c>
      <c r="AA26" s="2375">
        <v>20</v>
      </c>
      <c r="AB26" s="2381">
        <f t="shared" si="33"/>
        <v>58.8</v>
      </c>
      <c r="AC26" s="2375">
        <v>27</v>
      </c>
      <c r="AD26" s="2375">
        <v>14</v>
      </c>
      <c r="AE26" s="2383">
        <f t="shared" si="34"/>
        <v>51.9</v>
      </c>
      <c r="AF26" s="2384">
        <v>52</v>
      </c>
      <c r="AG26" s="2375">
        <v>19</v>
      </c>
      <c r="AH26" s="2385">
        <f t="shared" si="35"/>
        <v>36.5</v>
      </c>
    </row>
    <row r="27" spans="2:34" ht="20.25" customHeight="1">
      <c r="B27" s="739"/>
      <c r="C27" s="2370">
        <v>41693</v>
      </c>
      <c r="D27" s="2371">
        <f t="shared" si="24"/>
        <v>365</v>
      </c>
      <c r="E27" s="2372">
        <f t="shared" si="24"/>
        <v>94</v>
      </c>
      <c r="F27" s="2373">
        <f t="shared" si="25"/>
        <v>25.8</v>
      </c>
      <c r="G27" s="2374"/>
      <c r="H27" s="2375"/>
      <c r="I27" s="2376" t="str">
        <f t="shared" si="26"/>
        <v/>
      </c>
      <c r="J27" s="2371">
        <f t="shared" si="27"/>
        <v>365</v>
      </c>
      <c r="K27" s="2377">
        <f t="shared" si="27"/>
        <v>94</v>
      </c>
      <c r="L27" s="2373">
        <f t="shared" si="28"/>
        <v>25.8</v>
      </c>
      <c r="M27" s="2378"/>
      <c r="N27" s="2375"/>
      <c r="O27" s="2379" t="str">
        <f t="shared" si="29"/>
        <v/>
      </c>
      <c r="P27" s="2375"/>
      <c r="Q27" s="2375"/>
      <c r="R27" s="2380" t="str">
        <f t="shared" si="30"/>
        <v/>
      </c>
      <c r="S27" s="2364"/>
      <c r="T27" s="2375"/>
      <c r="U27" s="2375"/>
      <c r="V27" s="2381" t="str">
        <f t="shared" si="31"/>
        <v/>
      </c>
      <c r="W27" s="2382">
        <v>365</v>
      </c>
      <c r="X27" s="2375">
        <v>94</v>
      </c>
      <c r="Y27" s="2381">
        <f t="shared" si="32"/>
        <v>25.8</v>
      </c>
      <c r="Z27" s="2375"/>
      <c r="AA27" s="2375"/>
      <c r="AB27" s="2381" t="str">
        <f t="shared" si="33"/>
        <v/>
      </c>
      <c r="AC27" s="2375"/>
      <c r="AD27" s="2375"/>
      <c r="AE27" s="2383" t="str">
        <f t="shared" si="34"/>
        <v/>
      </c>
      <c r="AF27" s="2384"/>
      <c r="AG27" s="2375"/>
      <c r="AH27" s="2385" t="str">
        <f t="shared" si="35"/>
        <v/>
      </c>
    </row>
    <row r="28" spans="2:34" ht="20.25" customHeight="1">
      <c r="B28" s="2402"/>
      <c r="C28" s="1775" t="s">
        <v>46</v>
      </c>
      <c r="D28" s="2403">
        <f t="shared" si="24"/>
        <v>2385</v>
      </c>
      <c r="E28" s="2404">
        <f t="shared" si="24"/>
        <v>762</v>
      </c>
      <c r="F28" s="2405">
        <f t="shared" si="25"/>
        <v>31.9</v>
      </c>
      <c r="G28" s="2406">
        <f>SUM(G21:G26)</f>
        <v>52</v>
      </c>
      <c r="H28" s="2407">
        <f>SUM(H21:H26)</f>
        <v>9</v>
      </c>
      <c r="I28" s="2405">
        <f t="shared" si="26"/>
        <v>17.3</v>
      </c>
      <c r="J28" s="2403">
        <f t="shared" si="27"/>
        <v>2226</v>
      </c>
      <c r="K28" s="2407">
        <f t="shared" si="27"/>
        <v>703</v>
      </c>
      <c r="L28" s="2405">
        <f t="shared" si="28"/>
        <v>31.6</v>
      </c>
      <c r="M28" s="2408">
        <f>SUM(M21:M26)</f>
        <v>77</v>
      </c>
      <c r="N28" s="2407">
        <f>SUM(N21:N26)</f>
        <v>46</v>
      </c>
      <c r="O28" s="2409">
        <f t="shared" si="29"/>
        <v>59.7</v>
      </c>
      <c r="P28" s="2407">
        <f>SUM(P21:P26)</f>
        <v>88</v>
      </c>
      <c r="Q28" s="2407">
        <f>SUM(Q21:Q26)</f>
        <v>51</v>
      </c>
      <c r="R28" s="2410">
        <f t="shared" si="30"/>
        <v>58</v>
      </c>
      <c r="S28" s="2364"/>
      <c r="T28" s="2407">
        <f>SUM(T21:T26)</f>
        <v>127</v>
      </c>
      <c r="U28" s="2407">
        <f>SUM(U21:U26)</f>
        <v>54</v>
      </c>
      <c r="V28" s="2411">
        <f t="shared" si="31"/>
        <v>42.5</v>
      </c>
      <c r="W28" s="2404">
        <f>SUM(W21:W27)</f>
        <v>1781</v>
      </c>
      <c r="X28" s="2404">
        <f>SUM(X21:X27)</f>
        <v>460</v>
      </c>
      <c r="Y28" s="2411">
        <f t="shared" si="32"/>
        <v>25.8</v>
      </c>
      <c r="Z28" s="2407">
        <f>SUM(Z21:Z26)</f>
        <v>77</v>
      </c>
      <c r="AA28" s="2407">
        <f>SUM(AA21:AA26)</f>
        <v>48</v>
      </c>
      <c r="AB28" s="2411">
        <f t="shared" si="33"/>
        <v>62.3</v>
      </c>
      <c r="AC28" s="2407">
        <f>SUM(AC21:AC26)</f>
        <v>76</v>
      </c>
      <c r="AD28" s="2407">
        <f>SUM(AD21:AD26)</f>
        <v>44</v>
      </c>
      <c r="AE28" s="2412">
        <f t="shared" si="34"/>
        <v>57.9</v>
      </c>
      <c r="AF28" s="2413">
        <f>SUM(AF21:AF26)</f>
        <v>107</v>
      </c>
      <c r="AG28" s="2407">
        <f>SUM(AG21:AG26)</f>
        <v>50</v>
      </c>
      <c r="AH28" s="2414">
        <f t="shared" si="35"/>
        <v>46.7</v>
      </c>
    </row>
    <row r="29" spans="2:34" ht="20.25" customHeight="1">
      <c r="B29" s="739"/>
      <c r="C29" s="2370">
        <v>41798</v>
      </c>
      <c r="D29" s="2371">
        <f t="shared" si="24"/>
        <v>100</v>
      </c>
      <c r="E29" s="2372">
        <f t="shared" si="24"/>
        <v>36</v>
      </c>
      <c r="F29" s="2373">
        <f t="shared" si="25"/>
        <v>36</v>
      </c>
      <c r="G29" s="2374"/>
      <c r="H29" s="2375"/>
      <c r="I29" s="2376" t="str">
        <f t="shared" si="26"/>
        <v/>
      </c>
      <c r="J29" s="2371">
        <f t="shared" si="27"/>
        <v>84</v>
      </c>
      <c r="K29" s="2377">
        <f t="shared" si="27"/>
        <v>27</v>
      </c>
      <c r="L29" s="2373">
        <f t="shared" si="28"/>
        <v>32.1</v>
      </c>
      <c r="M29" s="2378">
        <v>3</v>
      </c>
      <c r="N29" s="2375">
        <v>3</v>
      </c>
      <c r="O29" s="2379">
        <f t="shared" si="29"/>
        <v>100</v>
      </c>
      <c r="P29" s="2375">
        <v>3</v>
      </c>
      <c r="Q29" s="2375">
        <v>3</v>
      </c>
      <c r="R29" s="2380">
        <f t="shared" si="30"/>
        <v>100</v>
      </c>
      <c r="S29" s="2364"/>
      <c r="T29" s="2375">
        <v>2</v>
      </c>
      <c r="U29" s="2375">
        <v>1</v>
      </c>
      <c r="V29" s="2381">
        <f t="shared" si="31"/>
        <v>50</v>
      </c>
      <c r="W29" s="2382">
        <v>68</v>
      </c>
      <c r="X29" s="2375">
        <v>14</v>
      </c>
      <c r="Y29" s="2381">
        <f t="shared" si="32"/>
        <v>20.6</v>
      </c>
      <c r="Z29" s="2375">
        <v>3</v>
      </c>
      <c r="AA29" s="2375">
        <v>3</v>
      </c>
      <c r="AB29" s="2381">
        <f t="shared" si="33"/>
        <v>100</v>
      </c>
      <c r="AC29" s="2375">
        <v>5</v>
      </c>
      <c r="AD29" s="2375">
        <v>3</v>
      </c>
      <c r="AE29" s="2383">
        <f t="shared" si="34"/>
        <v>60</v>
      </c>
      <c r="AF29" s="2384">
        <v>16</v>
      </c>
      <c r="AG29" s="2375">
        <v>9</v>
      </c>
      <c r="AH29" s="2385">
        <f t="shared" si="35"/>
        <v>56.3</v>
      </c>
    </row>
    <row r="30" spans="2:34" ht="20.25" customHeight="1">
      <c r="B30" s="739" t="s">
        <v>926</v>
      </c>
      <c r="C30" s="2370">
        <v>41805</v>
      </c>
      <c r="D30" s="2371">
        <f t="shared" si="24"/>
        <v>120</v>
      </c>
      <c r="E30" s="2372">
        <f t="shared" si="24"/>
        <v>44</v>
      </c>
      <c r="F30" s="2373">
        <f t="shared" si="25"/>
        <v>36.700000000000003</v>
      </c>
      <c r="G30" s="2374">
        <v>4</v>
      </c>
      <c r="H30" s="2375">
        <v>1</v>
      </c>
      <c r="I30" s="2376">
        <f t="shared" si="26"/>
        <v>25</v>
      </c>
      <c r="J30" s="2371">
        <f t="shared" si="27"/>
        <v>104</v>
      </c>
      <c r="K30" s="2377">
        <f t="shared" si="27"/>
        <v>37</v>
      </c>
      <c r="L30" s="2373">
        <f t="shared" si="28"/>
        <v>35.6</v>
      </c>
      <c r="M30" s="2378">
        <v>3</v>
      </c>
      <c r="N30" s="2375">
        <v>2</v>
      </c>
      <c r="O30" s="2379">
        <f t="shared" si="29"/>
        <v>66.7</v>
      </c>
      <c r="P30" s="2375">
        <v>2</v>
      </c>
      <c r="Q30" s="2375">
        <v>0</v>
      </c>
      <c r="R30" s="2380">
        <f t="shared" si="30"/>
        <v>0</v>
      </c>
      <c r="S30" s="2364"/>
      <c r="T30" s="2375">
        <v>7</v>
      </c>
      <c r="U30" s="2375">
        <v>2</v>
      </c>
      <c r="V30" s="2381">
        <f t="shared" si="31"/>
        <v>28.6</v>
      </c>
      <c r="W30" s="2382">
        <v>88</v>
      </c>
      <c r="X30" s="2375">
        <v>30</v>
      </c>
      <c r="Y30" s="2381">
        <f t="shared" si="32"/>
        <v>34.1</v>
      </c>
      <c r="Z30" s="2375">
        <v>1</v>
      </c>
      <c r="AA30" s="2375">
        <v>1</v>
      </c>
      <c r="AB30" s="2381">
        <f t="shared" si="33"/>
        <v>100</v>
      </c>
      <c r="AC30" s="2375">
        <v>3</v>
      </c>
      <c r="AD30" s="2375">
        <v>2</v>
      </c>
      <c r="AE30" s="2383">
        <f t="shared" si="34"/>
        <v>66.7</v>
      </c>
      <c r="AF30" s="2384">
        <v>12</v>
      </c>
      <c r="AG30" s="2375">
        <v>6</v>
      </c>
      <c r="AH30" s="2385">
        <f t="shared" si="35"/>
        <v>50</v>
      </c>
    </row>
    <row r="31" spans="2:34" ht="20.25" customHeight="1">
      <c r="B31" s="2386" t="s">
        <v>927</v>
      </c>
      <c r="C31" s="2370">
        <v>41812</v>
      </c>
      <c r="D31" s="2371">
        <f t="shared" si="24"/>
        <v>652</v>
      </c>
      <c r="E31" s="2372">
        <f t="shared" si="24"/>
        <v>244</v>
      </c>
      <c r="F31" s="2373">
        <f t="shared" si="25"/>
        <v>37.4</v>
      </c>
      <c r="G31" s="2374">
        <v>19</v>
      </c>
      <c r="H31" s="2375">
        <v>4</v>
      </c>
      <c r="I31" s="2376">
        <f t="shared" si="26"/>
        <v>21.1</v>
      </c>
      <c r="J31" s="2371">
        <f t="shared" si="27"/>
        <v>611</v>
      </c>
      <c r="K31" s="2377">
        <f t="shared" si="27"/>
        <v>226</v>
      </c>
      <c r="L31" s="2373">
        <f t="shared" si="28"/>
        <v>37</v>
      </c>
      <c r="M31" s="2378">
        <v>37</v>
      </c>
      <c r="N31" s="2375">
        <v>23</v>
      </c>
      <c r="O31" s="2379">
        <f t="shared" si="29"/>
        <v>62.2</v>
      </c>
      <c r="P31" s="2375">
        <v>31</v>
      </c>
      <c r="Q31" s="2375">
        <v>21</v>
      </c>
      <c r="R31" s="2380">
        <f t="shared" si="30"/>
        <v>67.7</v>
      </c>
      <c r="S31" s="2364"/>
      <c r="T31" s="2375">
        <v>36</v>
      </c>
      <c r="U31" s="2375">
        <v>19</v>
      </c>
      <c r="V31" s="2381">
        <f t="shared" si="31"/>
        <v>52.8</v>
      </c>
      <c r="W31" s="2382">
        <v>445</v>
      </c>
      <c r="X31" s="2375">
        <v>122</v>
      </c>
      <c r="Y31" s="2381">
        <f t="shared" si="32"/>
        <v>27.4</v>
      </c>
      <c r="Z31" s="2375">
        <v>34</v>
      </c>
      <c r="AA31" s="2375">
        <v>22</v>
      </c>
      <c r="AB31" s="2381">
        <f t="shared" si="33"/>
        <v>64.7</v>
      </c>
      <c r="AC31" s="2375">
        <v>28</v>
      </c>
      <c r="AD31" s="2375">
        <v>19</v>
      </c>
      <c r="AE31" s="2383">
        <f t="shared" si="34"/>
        <v>67.900000000000006</v>
      </c>
      <c r="AF31" s="2384">
        <v>22</v>
      </c>
      <c r="AG31" s="2375">
        <v>14</v>
      </c>
      <c r="AH31" s="2385">
        <f t="shared" si="35"/>
        <v>63.6</v>
      </c>
    </row>
    <row r="32" spans="2:34" ht="20.25" customHeight="1">
      <c r="B32" s="2386">
        <v>26</v>
      </c>
      <c r="C32" s="2370">
        <v>41945</v>
      </c>
      <c r="D32" s="2371">
        <f>SUM(G32,J32,AF32)</f>
        <v>144</v>
      </c>
      <c r="E32" s="2372">
        <f>SUM(H32,K32,AG32)</f>
        <v>45</v>
      </c>
      <c r="F32" s="2373">
        <f>IF(D32=0,"",ROUND(E32/D32*100,1))</f>
        <v>31.3</v>
      </c>
      <c r="G32" s="2374"/>
      <c r="H32" s="2375"/>
      <c r="I32" s="2376" t="str">
        <f t="shared" si="26"/>
        <v/>
      </c>
      <c r="J32" s="2371">
        <f>SUM(M32,P32,T32,W32,Z32,AC32)</f>
        <v>139</v>
      </c>
      <c r="K32" s="2377">
        <f>SUM(N32,Q32,U32,X32,AA32,AD32)</f>
        <v>43</v>
      </c>
      <c r="L32" s="2373">
        <f>IF(J32=0,"",ROUND(K32/J32*100,1))</f>
        <v>30.9</v>
      </c>
      <c r="M32" s="2378">
        <v>3</v>
      </c>
      <c r="N32" s="2375">
        <v>3</v>
      </c>
      <c r="O32" s="2379">
        <f>IF(M32=0,"",ROUND(N32/M32*100,1))</f>
        <v>100</v>
      </c>
      <c r="P32" s="2375">
        <v>4</v>
      </c>
      <c r="Q32" s="2375">
        <v>3</v>
      </c>
      <c r="R32" s="2380">
        <f>IF(P32=0,"",ROUND(Q32/P32*100,1))</f>
        <v>75</v>
      </c>
      <c r="S32" s="2364"/>
      <c r="T32" s="2375">
        <v>7</v>
      </c>
      <c r="U32" s="2375">
        <v>5</v>
      </c>
      <c r="V32" s="2381">
        <f>IF(T32=0,"",ROUND(U32/T32*100,1))</f>
        <v>71.400000000000006</v>
      </c>
      <c r="W32" s="2382">
        <v>114</v>
      </c>
      <c r="X32" s="2375">
        <v>24</v>
      </c>
      <c r="Y32" s="2381">
        <f>IF(W32=0,"",ROUND(X32/W32*100,1))</f>
        <v>21.1</v>
      </c>
      <c r="Z32" s="2375">
        <v>6</v>
      </c>
      <c r="AA32" s="2375">
        <v>4</v>
      </c>
      <c r="AB32" s="2381">
        <f>IF(Z32=0,"",ROUND(AA32/Z32*100,1))</f>
        <v>66.7</v>
      </c>
      <c r="AC32" s="2375">
        <v>5</v>
      </c>
      <c r="AD32" s="2375">
        <v>4</v>
      </c>
      <c r="AE32" s="2383">
        <f>IF(AC32=0,"",ROUND(AD32/AC32*100,1))</f>
        <v>80</v>
      </c>
      <c r="AF32" s="2384">
        <v>5</v>
      </c>
      <c r="AG32" s="2375">
        <v>2</v>
      </c>
      <c r="AH32" s="2385">
        <f>IF(AF32=0,"",ROUND(AG32/AF32*100,1))</f>
        <v>40</v>
      </c>
    </row>
    <row r="33" spans="2:34" ht="20.25" customHeight="1">
      <c r="B33" s="739" t="s">
        <v>928</v>
      </c>
      <c r="C33" s="2370">
        <v>41952</v>
      </c>
      <c r="D33" s="2371">
        <f t="shared" si="24"/>
        <v>92</v>
      </c>
      <c r="E33" s="2372">
        <f t="shared" si="24"/>
        <v>37</v>
      </c>
      <c r="F33" s="2373">
        <f t="shared" si="25"/>
        <v>40.200000000000003</v>
      </c>
      <c r="G33" s="2374">
        <v>2</v>
      </c>
      <c r="H33" s="2375">
        <v>0</v>
      </c>
      <c r="I33" s="2376">
        <f t="shared" si="26"/>
        <v>0</v>
      </c>
      <c r="J33" s="2371">
        <f t="shared" si="27"/>
        <v>87</v>
      </c>
      <c r="K33" s="2377">
        <f t="shared" si="27"/>
        <v>36</v>
      </c>
      <c r="L33" s="2373">
        <f t="shared" si="28"/>
        <v>41.4</v>
      </c>
      <c r="M33" s="2378">
        <v>4</v>
      </c>
      <c r="N33" s="2375">
        <v>3</v>
      </c>
      <c r="O33" s="2379">
        <f t="shared" si="29"/>
        <v>75</v>
      </c>
      <c r="P33" s="2375">
        <v>5</v>
      </c>
      <c r="Q33" s="2375">
        <v>5</v>
      </c>
      <c r="R33" s="2380">
        <f t="shared" si="30"/>
        <v>100</v>
      </c>
      <c r="S33" s="2364"/>
      <c r="T33" s="2375">
        <v>4</v>
      </c>
      <c r="U33" s="2375">
        <v>2</v>
      </c>
      <c r="V33" s="2381">
        <f t="shared" si="31"/>
        <v>50</v>
      </c>
      <c r="W33" s="2382">
        <v>66</v>
      </c>
      <c r="X33" s="2375">
        <v>21</v>
      </c>
      <c r="Y33" s="2381">
        <f t="shared" si="32"/>
        <v>31.8</v>
      </c>
      <c r="Z33" s="2375">
        <v>3</v>
      </c>
      <c r="AA33" s="2375">
        <v>3</v>
      </c>
      <c r="AB33" s="2381">
        <f t="shared" si="33"/>
        <v>100</v>
      </c>
      <c r="AC33" s="2375">
        <v>5</v>
      </c>
      <c r="AD33" s="2375">
        <v>2</v>
      </c>
      <c r="AE33" s="2383">
        <f t="shared" si="34"/>
        <v>40</v>
      </c>
      <c r="AF33" s="2384">
        <v>3</v>
      </c>
      <c r="AG33" s="2375">
        <v>1</v>
      </c>
      <c r="AH33" s="2385">
        <f t="shared" si="35"/>
        <v>33.299999999999997</v>
      </c>
    </row>
    <row r="34" spans="2:34" ht="20.25" customHeight="1">
      <c r="B34" s="739" t="s">
        <v>929</v>
      </c>
      <c r="C34" s="2370">
        <v>41959</v>
      </c>
      <c r="D34" s="2371">
        <f t="shared" si="24"/>
        <v>787</v>
      </c>
      <c r="E34" s="2372">
        <f t="shared" si="24"/>
        <v>270</v>
      </c>
      <c r="F34" s="2373">
        <f t="shared" si="25"/>
        <v>34.299999999999997</v>
      </c>
      <c r="G34" s="2374">
        <v>31</v>
      </c>
      <c r="H34" s="2375">
        <v>12</v>
      </c>
      <c r="I34" s="2376">
        <f t="shared" si="26"/>
        <v>38.700000000000003</v>
      </c>
      <c r="J34" s="2371">
        <f t="shared" si="27"/>
        <v>737</v>
      </c>
      <c r="K34" s="2377">
        <f t="shared" si="27"/>
        <v>244</v>
      </c>
      <c r="L34" s="2373">
        <f t="shared" si="28"/>
        <v>33.1</v>
      </c>
      <c r="M34" s="2378">
        <v>37</v>
      </c>
      <c r="N34" s="2375">
        <v>27</v>
      </c>
      <c r="O34" s="2379">
        <f t="shared" si="29"/>
        <v>73</v>
      </c>
      <c r="P34" s="2375">
        <v>26</v>
      </c>
      <c r="Q34" s="2375">
        <v>23</v>
      </c>
      <c r="R34" s="2380">
        <f t="shared" si="30"/>
        <v>88.5</v>
      </c>
      <c r="S34" s="2364"/>
      <c r="T34" s="2375">
        <v>47</v>
      </c>
      <c r="U34" s="2375">
        <v>29</v>
      </c>
      <c r="V34" s="2381">
        <f t="shared" si="31"/>
        <v>61.7</v>
      </c>
      <c r="W34" s="2382">
        <v>567</v>
      </c>
      <c r="X34" s="2375">
        <v>120</v>
      </c>
      <c r="Y34" s="2381">
        <f t="shared" si="32"/>
        <v>21.2</v>
      </c>
      <c r="Z34" s="2375">
        <v>21</v>
      </c>
      <c r="AA34" s="2375">
        <v>15</v>
      </c>
      <c r="AB34" s="2381">
        <f t="shared" si="33"/>
        <v>71.400000000000006</v>
      </c>
      <c r="AC34" s="2375">
        <v>39</v>
      </c>
      <c r="AD34" s="2375">
        <v>30</v>
      </c>
      <c r="AE34" s="2383">
        <f t="shared" si="34"/>
        <v>76.900000000000006</v>
      </c>
      <c r="AF34" s="2384">
        <v>19</v>
      </c>
      <c r="AG34" s="2375">
        <v>14</v>
      </c>
      <c r="AH34" s="2385">
        <f t="shared" si="35"/>
        <v>73.7</v>
      </c>
    </row>
    <row r="35" spans="2:34" ht="20.25" customHeight="1">
      <c r="B35" s="739"/>
      <c r="C35" s="2370">
        <v>42057</v>
      </c>
      <c r="D35" s="2371">
        <f t="shared" si="24"/>
        <v>328</v>
      </c>
      <c r="E35" s="2372">
        <f t="shared" si="24"/>
        <v>83</v>
      </c>
      <c r="F35" s="2373">
        <f t="shared" si="25"/>
        <v>25.3</v>
      </c>
      <c r="G35" s="2374"/>
      <c r="H35" s="2375"/>
      <c r="I35" s="2376" t="str">
        <f t="shared" si="26"/>
        <v/>
      </c>
      <c r="J35" s="2371">
        <f t="shared" si="27"/>
        <v>328</v>
      </c>
      <c r="K35" s="2377">
        <f t="shared" si="27"/>
        <v>83</v>
      </c>
      <c r="L35" s="2373">
        <f t="shared" si="28"/>
        <v>25.3</v>
      </c>
      <c r="M35" s="2378"/>
      <c r="N35" s="2375"/>
      <c r="O35" s="2379" t="str">
        <f t="shared" si="29"/>
        <v/>
      </c>
      <c r="P35" s="2375"/>
      <c r="Q35" s="2375"/>
      <c r="R35" s="2380" t="str">
        <f t="shared" si="30"/>
        <v/>
      </c>
      <c r="S35" s="2364"/>
      <c r="T35" s="2375"/>
      <c r="U35" s="2375"/>
      <c r="V35" s="2381" t="str">
        <f t="shared" si="31"/>
        <v/>
      </c>
      <c r="W35" s="2382">
        <v>328</v>
      </c>
      <c r="X35" s="2375">
        <v>83</v>
      </c>
      <c r="Y35" s="2381">
        <f t="shared" si="32"/>
        <v>25.3</v>
      </c>
      <c r="Z35" s="2375"/>
      <c r="AA35" s="2375"/>
      <c r="AB35" s="2381" t="str">
        <f t="shared" si="33"/>
        <v/>
      </c>
      <c r="AC35" s="2375"/>
      <c r="AD35" s="2375"/>
      <c r="AE35" s="2383" t="str">
        <f t="shared" si="34"/>
        <v/>
      </c>
      <c r="AF35" s="2384"/>
      <c r="AG35" s="2375"/>
      <c r="AH35" s="2385" t="str">
        <f t="shared" si="35"/>
        <v/>
      </c>
    </row>
    <row r="36" spans="2:34" ht="20.25" customHeight="1">
      <c r="B36" s="2402"/>
      <c r="C36" s="1775" t="s">
        <v>46</v>
      </c>
      <c r="D36" s="2403">
        <f t="shared" si="24"/>
        <v>2223</v>
      </c>
      <c r="E36" s="2404">
        <f t="shared" si="24"/>
        <v>759</v>
      </c>
      <c r="F36" s="2405">
        <f t="shared" si="25"/>
        <v>34.1</v>
      </c>
      <c r="G36" s="2406">
        <f>SUM(G29:G35)</f>
        <v>56</v>
      </c>
      <c r="H36" s="2407">
        <f>SUM(H29:H35)</f>
        <v>17</v>
      </c>
      <c r="I36" s="2405">
        <f t="shared" si="26"/>
        <v>30.4</v>
      </c>
      <c r="J36" s="2403">
        <f t="shared" si="27"/>
        <v>2090</v>
      </c>
      <c r="K36" s="2407">
        <f t="shared" si="27"/>
        <v>696</v>
      </c>
      <c r="L36" s="2405">
        <f t="shared" si="28"/>
        <v>33.299999999999997</v>
      </c>
      <c r="M36" s="2408">
        <f>SUM(M29:M35)</f>
        <v>87</v>
      </c>
      <c r="N36" s="2407">
        <f>SUM(N29:N35)</f>
        <v>61</v>
      </c>
      <c r="O36" s="2409">
        <f t="shared" si="29"/>
        <v>70.099999999999994</v>
      </c>
      <c r="P36" s="2407">
        <f>SUM(P29:P35)</f>
        <v>71</v>
      </c>
      <c r="Q36" s="2407">
        <f>SUM(Q29:Q35)</f>
        <v>55</v>
      </c>
      <c r="R36" s="2410">
        <f t="shared" si="30"/>
        <v>77.5</v>
      </c>
      <c r="S36" s="2364"/>
      <c r="T36" s="2407">
        <f>SUM(T29:T35)</f>
        <v>103</v>
      </c>
      <c r="U36" s="2407">
        <f>SUM(U29:U35)</f>
        <v>58</v>
      </c>
      <c r="V36" s="2411">
        <f t="shared" si="31"/>
        <v>56.3</v>
      </c>
      <c r="W36" s="2407">
        <f>SUM(W29:W35)</f>
        <v>1676</v>
      </c>
      <c r="X36" s="2407">
        <f>SUM(X29:X35)</f>
        <v>414</v>
      </c>
      <c r="Y36" s="2411">
        <f t="shared" si="32"/>
        <v>24.7</v>
      </c>
      <c r="Z36" s="2407">
        <f>SUM(Z29:Z35)</f>
        <v>68</v>
      </c>
      <c r="AA36" s="2407">
        <f>SUM(AA29:AA35)</f>
        <v>48</v>
      </c>
      <c r="AB36" s="2411">
        <f t="shared" si="33"/>
        <v>70.599999999999994</v>
      </c>
      <c r="AC36" s="2407">
        <f>SUM(AC29:AC35)</f>
        <v>85</v>
      </c>
      <c r="AD36" s="2407">
        <f>SUM(AD29:AD35)</f>
        <v>60</v>
      </c>
      <c r="AE36" s="2412">
        <f t="shared" si="34"/>
        <v>70.599999999999994</v>
      </c>
      <c r="AF36" s="2413">
        <f>SUM(AF29:AF35)</f>
        <v>77</v>
      </c>
      <c r="AG36" s="2407">
        <f>SUM(AG29:AG35)</f>
        <v>46</v>
      </c>
      <c r="AH36" s="2414">
        <f t="shared" si="35"/>
        <v>59.7</v>
      </c>
    </row>
    <row r="37" spans="2:34" ht="20.25" customHeight="1">
      <c r="B37" s="739"/>
      <c r="C37" s="2370">
        <v>42162</v>
      </c>
      <c r="D37" s="2371">
        <f t="shared" ref="D37:E44" si="36">SUM(G37,J37,AF37)</f>
        <v>90</v>
      </c>
      <c r="E37" s="2372">
        <f t="shared" si="36"/>
        <v>17</v>
      </c>
      <c r="F37" s="2373">
        <f t="shared" si="25"/>
        <v>18.899999999999999</v>
      </c>
      <c r="G37" s="2374"/>
      <c r="H37" s="2375"/>
      <c r="I37" s="2376" t="str">
        <f t="shared" si="26"/>
        <v/>
      </c>
      <c r="J37" s="2371">
        <f t="shared" ref="J37:K44" si="37">SUM(M37,P37,T37,W37,Z37,AC37)</f>
        <v>80</v>
      </c>
      <c r="K37" s="2377">
        <f t="shared" si="37"/>
        <v>11</v>
      </c>
      <c r="L37" s="2373">
        <f t="shared" si="28"/>
        <v>13.8</v>
      </c>
      <c r="M37" s="2378">
        <v>1</v>
      </c>
      <c r="N37" s="2375">
        <v>0</v>
      </c>
      <c r="O37" s="2379">
        <f t="shared" si="29"/>
        <v>0</v>
      </c>
      <c r="P37" s="2375">
        <v>1</v>
      </c>
      <c r="Q37" s="2375">
        <v>1</v>
      </c>
      <c r="R37" s="2380">
        <f t="shared" si="30"/>
        <v>100</v>
      </c>
      <c r="S37" s="2364"/>
      <c r="T37" s="2375">
        <v>6</v>
      </c>
      <c r="U37" s="2375">
        <v>2</v>
      </c>
      <c r="V37" s="2381">
        <f t="shared" si="31"/>
        <v>33.299999999999997</v>
      </c>
      <c r="W37" s="2382">
        <v>66</v>
      </c>
      <c r="X37" s="2375">
        <v>7</v>
      </c>
      <c r="Y37" s="2381">
        <f t="shared" si="32"/>
        <v>10.6</v>
      </c>
      <c r="Z37" s="2375">
        <v>4</v>
      </c>
      <c r="AA37" s="2375">
        <v>1</v>
      </c>
      <c r="AB37" s="2381">
        <f t="shared" si="33"/>
        <v>25</v>
      </c>
      <c r="AC37" s="2375">
        <v>2</v>
      </c>
      <c r="AD37" s="2375">
        <v>0</v>
      </c>
      <c r="AE37" s="2383">
        <f t="shared" si="34"/>
        <v>0</v>
      </c>
      <c r="AF37" s="2384">
        <v>10</v>
      </c>
      <c r="AG37" s="2375">
        <v>6</v>
      </c>
      <c r="AH37" s="2385">
        <f t="shared" si="35"/>
        <v>60</v>
      </c>
    </row>
    <row r="38" spans="2:34" ht="20.25" customHeight="1">
      <c r="B38" s="739" t="s">
        <v>926</v>
      </c>
      <c r="C38" s="2370">
        <v>42169</v>
      </c>
      <c r="D38" s="2371">
        <f t="shared" si="36"/>
        <v>88</v>
      </c>
      <c r="E38" s="2372">
        <f t="shared" si="36"/>
        <v>27</v>
      </c>
      <c r="F38" s="2373">
        <f t="shared" si="25"/>
        <v>30.7</v>
      </c>
      <c r="G38" s="2374">
        <v>1</v>
      </c>
      <c r="H38" s="2375">
        <v>0</v>
      </c>
      <c r="I38" s="2376">
        <f t="shared" si="26"/>
        <v>0</v>
      </c>
      <c r="J38" s="2371">
        <f t="shared" si="37"/>
        <v>83</v>
      </c>
      <c r="K38" s="2377">
        <f t="shared" si="37"/>
        <v>24</v>
      </c>
      <c r="L38" s="2373">
        <f t="shared" si="28"/>
        <v>28.9</v>
      </c>
      <c r="M38" s="2378">
        <v>3</v>
      </c>
      <c r="N38" s="2375">
        <v>2</v>
      </c>
      <c r="O38" s="2379">
        <f t="shared" si="29"/>
        <v>66.7</v>
      </c>
      <c r="P38" s="2375">
        <v>5</v>
      </c>
      <c r="Q38" s="2375">
        <v>3</v>
      </c>
      <c r="R38" s="2380">
        <f t="shared" si="30"/>
        <v>60</v>
      </c>
      <c r="S38" s="2364"/>
      <c r="T38" s="2375">
        <v>4</v>
      </c>
      <c r="U38" s="2375">
        <v>2</v>
      </c>
      <c r="V38" s="2381">
        <f t="shared" si="31"/>
        <v>50</v>
      </c>
      <c r="W38" s="2382">
        <v>57</v>
      </c>
      <c r="X38" s="2375">
        <v>9</v>
      </c>
      <c r="Y38" s="2381">
        <f t="shared" si="32"/>
        <v>15.8</v>
      </c>
      <c r="Z38" s="2375">
        <v>6</v>
      </c>
      <c r="AA38" s="2375">
        <v>3</v>
      </c>
      <c r="AB38" s="2381">
        <f t="shared" si="33"/>
        <v>50</v>
      </c>
      <c r="AC38" s="2375">
        <v>8</v>
      </c>
      <c r="AD38" s="2375">
        <v>5</v>
      </c>
      <c r="AE38" s="2383">
        <f t="shared" si="34"/>
        <v>62.5</v>
      </c>
      <c r="AF38" s="2384">
        <v>4</v>
      </c>
      <c r="AG38" s="2375">
        <v>3</v>
      </c>
      <c r="AH38" s="2385">
        <f t="shared" si="35"/>
        <v>75</v>
      </c>
    </row>
    <row r="39" spans="2:34" ht="20.25" customHeight="1">
      <c r="B39" s="2386" t="s">
        <v>927</v>
      </c>
      <c r="C39" s="2370">
        <v>42176</v>
      </c>
      <c r="D39" s="2371">
        <f t="shared" si="36"/>
        <v>576</v>
      </c>
      <c r="E39" s="2372">
        <f t="shared" si="36"/>
        <v>200</v>
      </c>
      <c r="F39" s="2373">
        <f t="shared" si="25"/>
        <v>34.700000000000003</v>
      </c>
      <c r="G39" s="2374">
        <v>20</v>
      </c>
      <c r="H39" s="2375">
        <v>7</v>
      </c>
      <c r="I39" s="2376">
        <f t="shared" si="26"/>
        <v>35</v>
      </c>
      <c r="J39" s="2371">
        <f t="shared" si="37"/>
        <v>534</v>
      </c>
      <c r="K39" s="2377">
        <f t="shared" si="37"/>
        <v>183</v>
      </c>
      <c r="L39" s="2373">
        <f t="shared" si="28"/>
        <v>34.299999999999997</v>
      </c>
      <c r="M39" s="2378">
        <v>30</v>
      </c>
      <c r="N39" s="2375">
        <v>18</v>
      </c>
      <c r="O39" s="2379">
        <f t="shared" si="29"/>
        <v>60</v>
      </c>
      <c r="P39" s="2375">
        <v>27</v>
      </c>
      <c r="Q39" s="2375">
        <v>19</v>
      </c>
      <c r="R39" s="2380">
        <f t="shared" si="30"/>
        <v>70.400000000000006</v>
      </c>
      <c r="S39" s="2364"/>
      <c r="T39" s="2375">
        <v>35</v>
      </c>
      <c r="U39" s="2375">
        <v>14</v>
      </c>
      <c r="V39" s="2381">
        <f t="shared" si="31"/>
        <v>40</v>
      </c>
      <c r="W39" s="2382">
        <v>389</v>
      </c>
      <c r="X39" s="2375">
        <v>107</v>
      </c>
      <c r="Y39" s="2381">
        <f t="shared" si="32"/>
        <v>27.5</v>
      </c>
      <c r="Z39" s="2375">
        <v>24</v>
      </c>
      <c r="AA39" s="2375">
        <v>13</v>
      </c>
      <c r="AB39" s="2381">
        <f t="shared" si="33"/>
        <v>54.2</v>
      </c>
      <c r="AC39" s="2375">
        <v>29</v>
      </c>
      <c r="AD39" s="2375">
        <v>12</v>
      </c>
      <c r="AE39" s="2383">
        <f t="shared" si="34"/>
        <v>41.4</v>
      </c>
      <c r="AF39" s="2384">
        <v>22</v>
      </c>
      <c r="AG39" s="2375">
        <v>10</v>
      </c>
      <c r="AH39" s="2385">
        <f t="shared" si="35"/>
        <v>45.5</v>
      </c>
    </row>
    <row r="40" spans="2:34" ht="20.25" customHeight="1">
      <c r="B40" s="2386">
        <v>27</v>
      </c>
      <c r="C40" s="2370">
        <v>42309</v>
      </c>
      <c r="D40" s="2371">
        <f t="shared" si="36"/>
        <v>112</v>
      </c>
      <c r="E40" s="2372">
        <f t="shared" si="36"/>
        <v>27</v>
      </c>
      <c r="F40" s="2373">
        <f t="shared" si="25"/>
        <v>24.1</v>
      </c>
      <c r="G40" s="2374"/>
      <c r="H40" s="2375"/>
      <c r="I40" s="2376" t="str">
        <f t="shared" si="26"/>
        <v/>
      </c>
      <c r="J40" s="2371">
        <f t="shared" si="37"/>
        <v>108</v>
      </c>
      <c r="K40" s="2377">
        <f t="shared" si="37"/>
        <v>25</v>
      </c>
      <c r="L40" s="2373">
        <f t="shared" si="28"/>
        <v>23.1</v>
      </c>
      <c r="M40" s="2378"/>
      <c r="N40" s="2375"/>
      <c r="O40" s="2379" t="str">
        <f>IF(M40=0,"",ROUND(N40/M40*100,1))</f>
        <v/>
      </c>
      <c r="P40" s="2375"/>
      <c r="Q40" s="2375"/>
      <c r="R40" s="2380" t="str">
        <f>IF(P40=0,"",ROUND(Q40/P40*100,1))</f>
        <v/>
      </c>
      <c r="S40" s="2364"/>
      <c r="T40" s="2375">
        <v>2</v>
      </c>
      <c r="U40" s="2375">
        <v>1</v>
      </c>
      <c r="V40" s="2381">
        <f>IF(T40=0,"",ROUND(U40/T40*100,1))</f>
        <v>50</v>
      </c>
      <c r="W40" s="2382">
        <v>106</v>
      </c>
      <c r="X40" s="2375">
        <v>24</v>
      </c>
      <c r="Y40" s="2381">
        <f>IF(W40=0,"",ROUND(X40/W40*100,1))</f>
        <v>22.6</v>
      </c>
      <c r="Z40" s="2375"/>
      <c r="AA40" s="2375"/>
      <c r="AB40" s="2381" t="str">
        <f>IF(Z40=0,"",ROUND(AA40/Z40*100,1))</f>
        <v/>
      </c>
      <c r="AC40" s="2375"/>
      <c r="AD40" s="2375"/>
      <c r="AE40" s="2383" t="str">
        <f>IF(AC40=0,"",ROUND(AD40/AC40*100,1))</f>
        <v/>
      </c>
      <c r="AF40" s="2384">
        <v>4</v>
      </c>
      <c r="AG40" s="2375">
        <v>2</v>
      </c>
      <c r="AH40" s="2385">
        <f>IF(AF40=0,"",ROUND(AG40/AF40*100,1))</f>
        <v>50</v>
      </c>
    </row>
    <row r="41" spans="2:34" ht="20.25" customHeight="1">
      <c r="B41" s="739" t="s">
        <v>928</v>
      </c>
      <c r="C41" s="2370">
        <v>42316</v>
      </c>
      <c r="D41" s="2371">
        <f t="shared" si="36"/>
        <v>92</v>
      </c>
      <c r="E41" s="2372">
        <f t="shared" si="36"/>
        <v>27</v>
      </c>
      <c r="F41" s="2373">
        <f t="shared" si="25"/>
        <v>29.3</v>
      </c>
      <c r="G41" s="2374">
        <v>2</v>
      </c>
      <c r="H41" s="2375">
        <v>0</v>
      </c>
      <c r="I41" s="2376">
        <f t="shared" si="26"/>
        <v>0</v>
      </c>
      <c r="J41" s="2371">
        <f t="shared" si="37"/>
        <v>88</v>
      </c>
      <c r="K41" s="2377">
        <f t="shared" si="37"/>
        <v>26</v>
      </c>
      <c r="L41" s="2373">
        <f t="shared" si="28"/>
        <v>29.5</v>
      </c>
      <c r="M41" s="2378">
        <v>4</v>
      </c>
      <c r="N41" s="2375">
        <v>2</v>
      </c>
      <c r="O41" s="2379">
        <f t="shared" si="29"/>
        <v>50</v>
      </c>
      <c r="P41" s="2375">
        <v>1</v>
      </c>
      <c r="Q41" s="2375">
        <v>1</v>
      </c>
      <c r="R41" s="2380">
        <f t="shared" si="30"/>
        <v>100</v>
      </c>
      <c r="S41" s="2364"/>
      <c r="T41" s="2375">
        <v>2</v>
      </c>
      <c r="U41" s="2375">
        <v>1</v>
      </c>
      <c r="V41" s="2381">
        <f t="shared" si="31"/>
        <v>50</v>
      </c>
      <c r="W41" s="2382">
        <v>76</v>
      </c>
      <c r="X41" s="2375">
        <v>19</v>
      </c>
      <c r="Y41" s="2381">
        <f t="shared" si="32"/>
        <v>25</v>
      </c>
      <c r="Z41" s="2375">
        <v>2</v>
      </c>
      <c r="AA41" s="2375">
        <v>2</v>
      </c>
      <c r="AB41" s="2381">
        <f t="shared" si="33"/>
        <v>100</v>
      </c>
      <c r="AC41" s="2375">
        <v>3</v>
      </c>
      <c r="AD41" s="2375">
        <v>1</v>
      </c>
      <c r="AE41" s="2383">
        <f t="shared" si="34"/>
        <v>33.299999999999997</v>
      </c>
      <c r="AF41" s="2384">
        <v>2</v>
      </c>
      <c r="AG41" s="2375">
        <v>1</v>
      </c>
      <c r="AH41" s="2385">
        <f t="shared" si="35"/>
        <v>50</v>
      </c>
    </row>
    <row r="42" spans="2:34" ht="20.25" customHeight="1">
      <c r="B42" s="739" t="s">
        <v>929</v>
      </c>
      <c r="C42" s="2370">
        <v>42323</v>
      </c>
      <c r="D42" s="2371">
        <f t="shared" si="36"/>
        <v>636</v>
      </c>
      <c r="E42" s="2372">
        <f t="shared" si="36"/>
        <v>221</v>
      </c>
      <c r="F42" s="2373">
        <f t="shared" si="25"/>
        <v>34.700000000000003</v>
      </c>
      <c r="G42" s="2374">
        <v>9</v>
      </c>
      <c r="H42" s="2375">
        <v>2</v>
      </c>
      <c r="I42" s="2376">
        <f t="shared" si="26"/>
        <v>22.2</v>
      </c>
      <c r="J42" s="2371">
        <f t="shared" si="37"/>
        <v>596</v>
      </c>
      <c r="K42" s="2377">
        <f t="shared" si="37"/>
        <v>202</v>
      </c>
      <c r="L42" s="2373">
        <f t="shared" si="28"/>
        <v>33.9</v>
      </c>
      <c r="M42" s="2378">
        <v>21</v>
      </c>
      <c r="N42" s="2375">
        <v>14</v>
      </c>
      <c r="O42" s="2379">
        <f t="shared" si="29"/>
        <v>66.7</v>
      </c>
      <c r="P42" s="2375">
        <v>18</v>
      </c>
      <c r="Q42" s="2375">
        <v>10</v>
      </c>
      <c r="R42" s="2380">
        <f t="shared" si="30"/>
        <v>55.6</v>
      </c>
      <c r="S42" s="2364"/>
      <c r="T42" s="2375">
        <v>21</v>
      </c>
      <c r="U42" s="2375">
        <v>12</v>
      </c>
      <c r="V42" s="2381">
        <f t="shared" si="31"/>
        <v>57.1</v>
      </c>
      <c r="W42" s="2382">
        <v>507</v>
      </c>
      <c r="X42" s="2375">
        <v>149</v>
      </c>
      <c r="Y42" s="2381">
        <f t="shared" si="32"/>
        <v>29.4</v>
      </c>
      <c r="Z42" s="2375">
        <v>13</v>
      </c>
      <c r="AA42" s="2375">
        <v>8</v>
      </c>
      <c r="AB42" s="2381">
        <f t="shared" si="33"/>
        <v>61.5</v>
      </c>
      <c r="AC42" s="2375">
        <v>16</v>
      </c>
      <c r="AD42" s="2375">
        <v>9</v>
      </c>
      <c r="AE42" s="2383">
        <f t="shared" si="34"/>
        <v>56.3</v>
      </c>
      <c r="AF42" s="2384">
        <v>31</v>
      </c>
      <c r="AG42" s="2375">
        <v>17</v>
      </c>
      <c r="AH42" s="2385">
        <f t="shared" si="35"/>
        <v>54.8</v>
      </c>
    </row>
    <row r="43" spans="2:34" ht="20.25" customHeight="1">
      <c r="B43" s="739"/>
      <c r="C43" s="2370">
        <v>42421</v>
      </c>
      <c r="D43" s="2371">
        <f t="shared" si="36"/>
        <v>311</v>
      </c>
      <c r="E43" s="2372">
        <f t="shared" si="36"/>
        <v>80</v>
      </c>
      <c r="F43" s="2373">
        <f t="shared" si="25"/>
        <v>25.7</v>
      </c>
      <c r="G43" s="2374"/>
      <c r="H43" s="2375"/>
      <c r="I43" s="2376" t="str">
        <f t="shared" si="26"/>
        <v/>
      </c>
      <c r="J43" s="2371">
        <f t="shared" si="37"/>
        <v>311</v>
      </c>
      <c r="K43" s="2377">
        <f t="shared" si="37"/>
        <v>80</v>
      </c>
      <c r="L43" s="2373">
        <f t="shared" si="28"/>
        <v>25.7</v>
      </c>
      <c r="M43" s="2378"/>
      <c r="N43" s="2375"/>
      <c r="O43" s="2379" t="str">
        <f t="shared" si="29"/>
        <v/>
      </c>
      <c r="P43" s="2375"/>
      <c r="Q43" s="2375"/>
      <c r="R43" s="2380" t="str">
        <f t="shared" si="30"/>
        <v/>
      </c>
      <c r="S43" s="2364"/>
      <c r="T43" s="2375"/>
      <c r="U43" s="2375"/>
      <c r="V43" s="2381" t="str">
        <f t="shared" si="31"/>
        <v/>
      </c>
      <c r="W43" s="2382">
        <v>311</v>
      </c>
      <c r="X43" s="2375">
        <v>80</v>
      </c>
      <c r="Y43" s="2381">
        <f t="shared" si="32"/>
        <v>25.7</v>
      </c>
      <c r="Z43" s="2375"/>
      <c r="AA43" s="2375"/>
      <c r="AB43" s="2381" t="str">
        <f t="shared" si="33"/>
        <v/>
      </c>
      <c r="AC43" s="2375"/>
      <c r="AD43" s="2375"/>
      <c r="AE43" s="2383" t="str">
        <f t="shared" si="34"/>
        <v/>
      </c>
      <c r="AF43" s="2384"/>
      <c r="AG43" s="2375"/>
      <c r="AH43" s="2385" t="str">
        <f t="shared" si="35"/>
        <v/>
      </c>
    </row>
    <row r="44" spans="2:34" ht="20.25" customHeight="1">
      <c r="B44" s="2402"/>
      <c r="C44" s="1775" t="s">
        <v>46</v>
      </c>
      <c r="D44" s="2403">
        <f t="shared" si="36"/>
        <v>1905</v>
      </c>
      <c r="E44" s="2404">
        <f t="shared" si="36"/>
        <v>599</v>
      </c>
      <c r="F44" s="2405">
        <f t="shared" si="25"/>
        <v>31.4</v>
      </c>
      <c r="G44" s="2406">
        <f>SUM(G37:G43)</f>
        <v>32</v>
      </c>
      <c r="H44" s="2407">
        <f>SUM(H37:H43)</f>
        <v>9</v>
      </c>
      <c r="I44" s="2405">
        <f>IF(G44=0,"",ROUND(H44/G44*100,1))</f>
        <v>28.1</v>
      </c>
      <c r="J44" s="2403">
        <f t="shared" si="37"/>
        <v>1800</v>
      </c>
      <c r="K44" s="2407">
        <f t="shared" si="37"/>
        <v>551</v>
      </c>
      <c r="L44" s="2405">
        <f t="shared" si="28"/>
        <v>30.6</v>
      </c>
      <c r="M44" s="2408">
        <f>SUM(M37:M43)</f>
        <v>59</v>
      </c>
      <c r="N44" s="2407">
        <f>SUM(N37:N43)</f>
        <v>36</v>
      </c>
      <c r="O44" s="2409">
        <f>IF(M44=0,"",ROUND(N44/M44*100,1))</f>
        <v>61</v>
      </c>
      <c r="P44" s="2407">
        <f>SUM(P37:P43)</f>
        <v>52</v>
      </c>
      <c r="Q44" s="2407">
        <f>SUM(Q37:Q43)</f>
        <v>34</v>
      </c>
      <c r="R44" s="2410">
        <f>IF(P44=0,"",ROUND(Q44/P44*100,1))</f>
        <v>65.400000000000006</v>
      </c>
      <c r="S44" s="2364"/>
      <c r="T44" s="2407">
        <f>SUM(T37:T43)</f>
        <v>70</v>
      </c>
      <c r="U44" s="2407">
        <f>SUM(U37:U43)</f>
        <v>32</v>
      </c>
      <c r="V44" s="2411">
        <f>IF(T44=0,"",ROUND(U44/T44*100,1))</f>
        <v>45.7</v>
      </c>
      <c r="W44" s="2407">
        <f>SUM(W37:W43)</f>
        <v>1512</v>
      </c>
      <c r="X44" s="2407">
        <f>SUM(X37:X43)</f>
        <v>395</v>
      </c>
      <c r="Y44" s="2411">
        <f>IF(W44=0,"",ROUND(X44/W44*100,1))</f>
        <v>26.1</v>
      </c>
      <c r="Z44" s="2407">
        <f>SUM(Z37:Z43)</f>
        <v>49</v>
      </c>
      <c r="AA44" s="2407">
        <f>SUM(AA37:AA43)</f>
        <v>27</v>
      </c>
      <c r="AB44" s="2411">
        <f>IF(Z44=0,"",ROUND(AA44/Z44*100,1))</f>
        <v>55.1</v>
      </c>
      <c r="AC44" s="2407">
        <f>SUM(AC37:AC43)</f>
        <v>58</v>
      </c>
      <c r="AD44" s="2407">
        <f>SUM(AD37:AD43)</f>
        <v>27</v>
      </c>
      <c r="AE44" s="2412">
        <f>IF(AC44=0,"",ROUND(AD44/AC44*100,1))</f>
        <v>46.6</v>
      </c>
      <c r="AF44" s="2413">
        <f>SUM(AF37:AF43)</f>
        <v>73</v>
      </c>
      <c r="AG44" s="2407">
        <f>SUM(AG37:AG43)</f>
        <v>39</v>
      </c>
      <c r="AH44" s="2414">
        <f>IF(AF44=0,"",ROUND(AG44/AF44*100,1))</f>
        <v>53.4</v>
      </c>
    </row>
    <row r="45" spans="2:34">
      <c r="D45" s="2415"/>
      <c r="E45" s="2415"/>
      <c r="F45" s="2416"/>
      <c r="G45" s="2417"/>
      <c r="H45" s="2417"/>
      <c r="I45" s="2416"/>
      <c r="J45" s="2415"/>
      <c r="K45" s="2417"/>
      <c r="L45" s="2416"/>
      <c r="M45" s="2417"/>
      <c r="N45" s="2417"/>
      <c r="O45" s="2416"/>
      <c r="P45" s="2417"/>
      <c r="Q45" s="2417"/>
      <c r="R45" s="2416"/>
    </row>
    <row r="46" spans="2:34">
      <c r="D46" s="2415"/>
      <c r="E46" s="2415"/>
      <c r="F46" s="2416"/>
      <c r="G46" s="2417"/>
      <c r="H46" s="2417"/>
      <c r="I46" s="2416"/>
      <c r="J46" s="2415"/>
      <c r="K46" s="2417"/>
      <c r="L46" s="2416"/>
      <c r="M46" s="2417"/>
      <c r="N46" s="2417"/>
      <c r="O46" s="2416"/>
      <c r="P46" s="2417"/>
      <c r="Q46" s="2417"/>
      <c r="R46" s="2416"/>
    </row>
    <row r="47" spans="2:34">
      <c r="D47" s="2415"/>
      <c r="E47" s="2415"/>
      <c r="F47" s="2416"/>
      <c r="G47" s="2417"/>
      <c r="H47" s="2417"/>
      <c r="I47" s="2416"/>
      <c r="J47" s="2415"/>
      <c r="K47" s="2417"/>
      <c r="L47" s="2416"/>
      <c r="M47" s="2417"/>
      <c r="N47" s="2417"/>
      <c r="O47" s="2416"/>
      <c r="P47" s="2417"/>
      <c r="Q47" s="2417"/>
      <c r="R47" s="2416"/>
    </row>
  </sheetData>
  <mergeCells count="13">
    <mergeCell ref="W3:Y3"/>
    <mergeCell ref="Z3:AB3"/>
    <mergeCell ref="AC3:AE3"/>
    <mergeCell ref="B1:H1"/>
    <mergeCell ref="I1:L1"/>
    <mergeCell ref="B2:C4"/>
    <mergeCell ref="D2:F3"/>
    <mergeCell ref="G2:I3"/>
    <mergeCell ref="AF2:AH3"/>
    <mergeCell ref="J3:L3"/>
    <mergeCell ref="M3:O3"/>
    <mergeCell ref="P3:R3"/>
    <mergeCell ref="T3:V3"/>
  </mergeCells>
  <phoneticPr fontId="1"/>
  <printOptions horizontalCentered="1"/>
  <pageMargins left="0.39370078740157483" right="0.39370078740157483" top="0.19685039370078741" bottom="0.19685039370078741" header="0.51181102362204722" footer="0.51181102362204722"/>
  <pageSetup paperSize="8" scale="99" orientation="landscape" r:id="rId1"/>
  <headerFooter alignWithMargins="0"/>
</worksheet>
</file>

<file path=xl/worksheets/sheet25.xml><?xml version="1.0" encoding="utf-8"?>
<worksheet xmlns="http://schemas.openxmlformats.org/spreadsheetml/2006/main" xmlns:r="http://schemas.openxmlformats.org/officeDocument/2006/relationships">
  <dimension ref="B1:AB31"/>
  <sheetViews>
    <sheetView topLeftCell="A4" workbookViewId="0">
      <selection activeCell="L9" sqref="L9"/>
    </sheetView>
  </sheetViews>
  <sheetFormatPr defaultRowHeight="13.5"/>
  <cols>
    <col min="1" max="1" width="0.875" style="665" customWidth="1"/>
    <col min="2" max="2" width="3.125" style="665" customWidth="1"/>
    <col min="3" max="3" width="4.25" style="665" customWidth="1"/>
    <col min="4" max="4" width="3.625" style="665" customWidth="1"/>
    <col min="5" max="5" width="3" style="665" customWidth="1"/>
    <col min="6" max="6" width="3.875" style="665" customWidth="1"/>
    <col min="7" max="7" width="2.875" style="665" customWidth="1"/>
    <col min="8" max="8" width="5.25" style="665" bestFit="1" customWidth="1"/>
    <col min="9" max="9" width="2.875" style="665" customWidth="1"/>
    <col min="10" max="10" width="3.625" style="665" customWidth="1"/>
    <col min="11" max="11" width="2.875" style="665" customWidth="1"/>
    <col min="12" max="12" width="4" style="665" customWidth="1"/>
    <col min="13" max="13" width="3" style="665" customWidth="1"/>
    <col min="14" max="14" width="4.75" style="665" customWidth="1"/>
    <col min="15" max="15" width="2.875" style="665" customWidth="1"/>
    <col min="16" max="16" width="4" style="665" customWidth="1"/>
    <col min="17" max="17" width="2.75" style="665" customWidth="1"/>
    <col min="18" max="18" width="4" style="665" customWidth="1"/>
    <col min="19" max="19" width="2.75" style="665" customWidth="1"/>
    <col min="20" max="20" width="4.125" style="665" customWidth="1"/>
    <col min="21" max="21" width="6" style="665" customWidth="1"/>
    <col min="22" max="22" width="5.75" style="665" customWidth="1"/>
    <col min="23" max="23" width="4.75" style="665" customWidth="1"/>
    <col min="24" max="24" width="4.375" style="665" customWidth="1"/>
    <col min="25" max="25" width="5.75" style="665" customWidth="1"/>
    <col min="26" max="26" width="3" style="665" customWidth="1"/>
    <col min="27" max="256" width="9" style="665"/>
    <col min="257" max="257" width="0.875" style="665" customWidth="1"/>
    <col min="258" max="258" width="3.125" style="665" customWidth="1"/>
    <col min="259" max="259" width="4.25" style="665" customWidth="1"/>
    <col min="260" max="260" width="3.625" style="665" customWidth="1"/>
    <col min="261" max="261" width="3" style="665" customWidth="1"/>
    <col min="262" max="262" width="3.875" style="665" customWidth="1"/>
    <col min="263" max="263" width="2.875" style="665" customWidth="1"/>
    <col min="264" max="264" width="5.25" style="665" bestFit="1" customWidth="1"/>
    <col min="265" max="265" width="2.875" style="665" customWidth="1"/>
    <col min="266" max="266" width="3.625" style="665" customWidth="1"/>
    <col min="267" max="267" width="2.875" style="665" customWidth="1"/>
    <col min="268" max="268" width="4" style="665" customWidth="1"/>
    <col min="269" max="269" width="3" style="665" customWidth="1"/>
    <col min="270" max="270" width="4.75" style="665" customWidth="1"/>
    <col min="271" max="271" width="2.875" style="665" customWidth="1"/>
    <col min="272" max="272" width="4" style="665" customWidth="1"/>
    <col min="273" max="273" width="2.75" style="665" customWidth="1"/>
    <col min="274" max="274" width="4" style="665" customWidth="1"/>
    <col min="275" max="275" width="2.75" style="665" customWidth="1"/>
    <col min="276" max="276" width="4.125" style="665" customWidth="1"/>
    <col min="277" max="277" width="6" style="665" customWidth="1"/>
    <col min="278" max="278" width="5.75" style="665" customWidth="1"/>
    <col min="279" max="279" width="4.75" style="665" customWidth="1"/>
    <col min="280" max="280" width="4.375" style="665" customWidth="1"/>
    <col min="281" max="281" width="5.75" style="665" customWidth="1"/>
    <col min="282" max="282" width="3" style="665" customWidth="1"/>
    <col min="283" max="512" width="9" style="665"/>
    <col min="513" max="513" width="0.875" style="665" customWidth="1"/>
    <col min="514" max="514" width="3.125" style="665" customWidth="1"/>
    <col min="515" max="515" width="4.25" style="665" customWidth="1"/>
    <col min="516" max="516" width="3.625" style="665" customWidth="1"/>
    <col min="517" max="517" width="3" style="665" customWidth="1"/>
    <col min="518" max="518" width="3.875" style="665" customWidth="1"/>
    <col min="519" max="519" width="2.875" style="665" customWidth="1"/>
    <col min="520" max="520" width="5.25" style="665" bestFit="1" customWidth="1"/>
    <col min="521" max="521" width="2.875" style="665" customWidth="1"/>
    <col min="522" max="522" width="3.625" style="665" customWidth="1"/>
    <col min="523" max="523" width="2.875" style="665" customWidth="1"/>
    <col min="524" max="524" width="4" style="665" customWidth="1"/>
    <col min="525" max="525" width="3" style="665" customWidth="1"/>
    <col min="526" max="526" width="4.75" style="665" customWidth="1"/>
    <col min="527" max="527" width="2.875" style="665" customWidth="1"/>
    <col min="528" max="528" width="4" style="665" customWidth="1"/>
    <col min="529" max="529" width="2.75" style="665" customWidth="1"/>
    <col min="530" max="530" width="4" style="665" customWidth="1"/>
    <col min="531" max="531" width="2.75" style="665" customWidth="1"/>
    <col min="532" max="532" width="4.125" style="665" customWidth="1"/>
    <col min="533" max="533" width="6" style="665" customWidth="1"/>
    <col min="534" max="534" width="5.75" style="665" customWidth="1"/>
    <col min="535" max="535" width="4.75" style="665" customWidth="1"/>
    <col min="536" max="536" width="4.375" style="665" customWidth="1"/>
    <col min="537" max="537" width="5.75" style="665" customWidth="1"/>
    <col min="538" max="538" width="3" style="665" customWidth="1"/>
    <col min="539" max="768" width="9" style="665"/>
    <col min="769" max="769" width="0.875" style="665" customWidth="1"/>
    <col min="770" max="770" width="3.125" style="665" customWidth="1"/>
    <col min="771" max="771" width="4.25" style="665" customWidth="1"/>
    <col min="772" max="772" width="3.625" style="665" customWidth="1"/>
    <col min="773" max="773" width="3" style="665" customWidth="1"/>
    <col min="774" max="774" width="3.875" style="665" customWidth="1"/>
    <col min="775" max="775" width="2.875" style="665" customWidth="1"/>
    <col min="776" max="776" width="5.25" style="665" bestFit="1" customWidth="1"/>
    <col min="777" max="777" width="2.875" style="665" customWidth="1"/>
    <col min="778" max="778" width="3.625" style="665" customWidth="1"/>
    <col min="779" max="779" width="2.875" style="665" customWidth="1"/>
    <col min="780" max="780" width="4" style="665" customWidth="1"/>
    <col min="781" max="781" width="3" style="665" customWidth="1"/>
    <col min="782" max="782" width="4.75" style="665" customWidth="1"/>
    <col min="783" max="783" width="2.875" style="665" customWidth="1"/>
    <col min="784" max="784" width="4" style="665" customWidth="1"/>
    <col min="785" max="785" width="2.75" style="665" customWidth="1"/>
    <col min="786" max="786" width="4" style="665" customWidth="1"/>
    <col min="787" max="787" width="2.75" style="665" customWidth="1"/>
    <col min="788" max="788" width="4.125" style="665" customWidth="1"/>
    <col min="789" max="789" width="6" style="665" customWidth="1"/>
    <col min="790" max="790" width="5.75" style="665" customWidth="1"/>
    <col min="791" max="791" width="4.75" style="665" customWidth="1"/>
    <col min="792" max="792" width="4.375" style="665" customWidth="1"/>
    <col min="793" max="793" width="5.75" style="665" customWidth="1"/>
    <col min="794" max="794" width="3" style="665" customWidth="1"/>
    <col min="795" max="1024" width="9" style="665"/>
    <col min="1025" max="1025" width="0.875" style="665" customWidth="1"/>
    <col min="1026" max="1026" width="3.125" style="665" customWidth="1"/>
    <col min="1027" max="1027" width="4.25" style="665" customWidth="1"/>
    <col min="1028" max="1028" width="3.625" style="665" customWidth="1"/>
    <col min="1029" max="1029" width="3" style="665" customWidth="1"/>
    <col min="1030" max="1030" width="3.875" style="665" customWidth="1"/>
    <col min="1031" max="1031" width="2.875" style="665" customWidth="1"/>
    <col min="1032" max="1032" width="5.25" style="665" bestFit="1" customWidth="1"/>
    <col min="1033" max="1033" width="2.875" style="665" customWidth="1"/>
    <col min="1034" max="1034" width="3.625" style="665" customWidth="1"/>
    <col min="1035" max="1035" width="2.875" style="665" customWidth="1"/>
    <col min="1036" max="1036" width="4" style="665" customWidth="1"/>
    <col min="1037" max="1037" width="3" style="665" customWidth="1"/>
    <col min="1038" max="1038" width="4.75" style="665" customWidth="1"/>
    <col min="1039" max="1039" width="2.875" style="665" customWidth="1"/>
    <col min="1040" max="1040" width="4" style="665" customWidth="1"/>
    <col min="1041" max="1041" width="2.75" style="665" customWidth="1"/>
    <col min="1042" max="1042" width="4" style="665" customWidth="1"/>
    <col min="1043" max="1043" width="2.75" style="665" customWidth="1"/>
    <col min="1044" max="1044" width="4.125" style="665" customWidth="1"/>
    <col min="1045" max="1045" width="6" style="665" customWidth="1"/>
    <col min="1046" max="1046" width="5.75" style="665" customWidth="1"/>
    <col min="1047" max="1047" width="4.75" style="665" customWidth="1"/>
    <col min="1048" max="1048" width="4.375" style="665" customWidth="1"/>
    <col min="1049" max="1049" width="5.75" style="665" customWidth="1"/>
    <col min="1050" max="1050" width="3" style="665" customWidth="1"/>
    <col min="1051" max="1280" width="9" style="665"/>
    <col min="1281" max="1281" width="0.875" style="665" customWidth="1"/>
    <col min="1282" max="1282" width="3.125" style="665" customWidth="1"/>
    <col min="1283" max="1283" width="4.25" style="665" customWidth="1"/>
    <col min="1284" max="1284" width="3.625" style="665" customWidth="1"/>
    <col min="1285" max="1285" width="3" style="665" customWidth="1"/>
    <col min="1286" max="1286" width="3.875" style="665" customWidth="1"/>
    <col min="1287" max="1287" width="2.875" style="665" customWidth="1"/>
    <col min="1288" max="1288" width="5.25" style="665" bestFit="1" customWidth="1"/>
    <col min="1289" max="1289" width="2.875" style="665" customWidth="1"/>
    <col min="1290" max="1290" width="3.625" style="665" customWidth="1"/>
    <col min="1291" max="1291" width="2.875" style="665" customWidth="1"/>
    <col min="1292" max="1292" width="4" style="665" customWidth="1"/>
    <col min="1293" max="1293" width="3" style="665" customWidth="1"/>
    <col min="1294" max="1294" width="4.75" style="665" customWidth="1"/>
    <col min="1295" max="1295" width="2.875" style="665" customWidth="1"/>
    <col min="1296" max="1296" width="4" style="665" customWidth="1"/>
    <col min="1297" max="1297" width="2.75" style="665" customWidth="1"/>
    <col min="1298" max="1298" width="4" style="665" customWidth="1"/>
    <col min="1299" max="1299" width="2.75" style="665" customWidth="1"/>
    <col min="1300" max="1300" width="4.125" style="665" customWidth="1"/>
    <col min="1301" max="1301" width="6" style="665" customWidth="1"/>
    <col min="1302" max="1302" width="5.75" style="665" customWidth="1"/>
    <col min="1303" max="1303" width="4.75" style="665" customWidth="1"/>
    <col min="1304" max="1304" width="4.375" style="665" customWidth="1"/>
    <col min="1305" max="1305" width="5.75" style="665" customWidth="1"/>
    <col min="1306" max="1306" width="3" style="665" customWidth="1"/>
    <col min="1307" max="1536" width="9" style="665"/>
    <col min="1537" max="1537" width="0.875" style="665" customWidth="1"/>
    <col min="1538" max="1538" width="3.125" style="665" customWidth="1"/>
    <col min="1539" max="1539" width="4.25" style="665" customWidth="1"/>
    <col min="1540" max="1540" width="3.625" style="665" customWidth="1"/>
    <col min="1541" max="1541" width="3" style="665" customWidth="1"/>
    <col min="1542" max="1542" width="3.875" style="665" customWidth="1"/>
    <col min="1543" max="1543" width="2.875" style="665" customWidth="1"/>
    <col min="1544" max="1544" width="5.25" style="665" bestFit="1" customWidth="1"/>
    <col min="1545" max="1545" width="2.875" style="665" customWidth="1"/>
    <col min="1546" max="1546" width="3.625" style="665" customWidth="1"/>
    <col min="1547" max="1547" width="2.875" style="665" customWidth="1"/>
    <col min="1548" max="1548" width="4" style="665" customWidth="1"/>
    <col min="1549" max="1549" width="3" style="665" customWidth="1"/>
    <col min="1550" max="1550" width="4.75" style="665" customWidth="1"/>
    <col min="1551" max="1551" width="2.875" style="665" customWidth="1"/>
    <col min="1552" max="1552" width="4" style="665" customWidth="1"/>
    <col min="1553" max="1553" width="2.75" style="665" customWidth="1"/>
    <col min="1554" max="1554" width="4" style="665" customWidth="1"/>
    <col min="1555" max="1555" width="2.75" style="665" customWidth="1"/>
    <col min="1556" max="1556" width="4.125" style="665" customWidth="1"/>
    <col min="1557" max="1557" width="6" style="665" customWidth="1"/>
    <col min="1558" max="1558" width="5.75" style="665" customWidth="1"/>
    <col min="1559" max="1559" width="4.75" style="665" customWidth="1"/>
    <col min="1560" max="1560" width="4.375" style="665" customWidth="1"/>
    <col min="1561" max="1561" width="5.75" style="665" customWidth="1"/>
    <col min="1562" max="1562" width="3" style="665" customWidth="1"/>
    <col min="1563" max="1792" width="9" style="665"/>
    <col min="1793" max="1793" width="0.875" style="665" customWidth="1"/>
    <col min="1794" max="1794" width="3.125" style="665" customWidth="1"/>
    <col min="1795" max="1795" width="4.25" style="665" customWidth="1"/>
    <col min="1796" max="1796" width="3.625" style="665" customWidth="1"/>
    <col min="1797" max="1797" width="3" style="665" customWidth="1"/>
    <col min="1798" max="1798" width="3.875" style="665" customWidth="1"/>
    <col min="1799" max="1799" width="2.875" style="665" customWidth="1"/>
    <col min="1800" max="1800" width="5.25" style="665" bestFit="1" customWidth="1"/>
    <col min="1801" max="1801" width="2.875" style="665" customWidth="1"/>
    <col min="1802" max="1802" width="3.625" style="665" customWidth="1"/>
    <col min="1803" max="1803" width="2.875" style="665" customWidth="1"/>
    <col min="1804" max="1804" width="4" style="665" customWidth="1"/>
    <col min="1805" max="1805" width="3" style="665" customWidth="1"/>
    <col min="1806" max="1806" width="4.75" style="665" customWidth="1"/>
    <col min="1807" max="1807" width="2.875" style="665" customWidth="1"/>
    <col min="1808" max="1808" width="4" style="665" customWidth="1"/>
    <col min="1809" max="1809" width="2.75" style="665" customWidth="1"/>
    <col min="1810" max="1810" width="4" style="665" customWidth="1"/>
    <col min="1811" max="1811" width="2.75" style="665" customWidth="1"/>
    <col min="1812" max="1812" width="4.125" style="665" customWidth="1"/>
    <col min="1813" max="1813" width="6" style="665" customWidth="1"/>
    <col min="1814" max="1814" width="5.75" style="665" customWidth="1"/>
    <col min="1815" max="1815" width="4.75" style="665" customWidth="1"/>
    <col min="1816" max="1816" width="4.375" style="665" customWidth="1"/>
    <col min="1817" max="1817" width="5.75" style="665" customWidth="1"/>
    <col min="1818" max="1818" width="3" style="665" customWidth="1"/>
    <col min="1819" max="2048" width="9" style="665"/>
    <col min="2049" max="2049" width="0.875" style="665" customWidth="1"/>
    <col min="2050" max="2050" width="3.125" style="665" customWidth="1"/>
    <col min="2051" max="2051" width="4.25" style="665" customWidth="1"/>
    <col min="2052" max="2052" width="3.625" style="665" customWidth="1"/>
    <col min="2053" max="2053" width="3" style="665" customWidth="1"/>
    <col min="2054" max="2054" width="3.875" style="665" customWidth="1"/>
    <col min="2055" max="2055" width="2.875" style="665" customWidth="1"/>
    <col min="2056" max="2056" width="5.25" style="665" bestFit="1" customWidth="1"/>
    <col min="2057" max="2057" width="2.875" style="665" customWidth="1"/>
    <col min="2058" max="2058" width="3.625" style="665" customWidth="1"/>
    <col min="2059" max="2059" width="2.875" style="665" customWidth="1"/>
    <col min="2060" max="2060" width="4" style="665" customWidth="1"/>
    <col min="2061" max="2061" width="3" style="665" customWidth="1"/>
    <col min="2062" max="2062" width="4.75" style="665" customWidth="1"/>
    <col min="2063" max="2063" width="2.875" style="665" customWidth="1"/>
    <col min="2064" max="2064" width="4" style="665" customWidth="1"/>
    <col min="2065" max="2065" width="2.75" style="665" customWidth="1"/>
    <col min="2066" max="2066" width="4" style="665" customWidth="1"/>
    <col min="2067" max="2067" width="2.75" style="665" customWidth="1"/>
    <col min="2068" max="2068" width="4.125" style="665" customWidth="1"/>
    <col min="2069" max="2069" width="6" style="665" customWidth="1"/>
    <col min="2070" max="2070" width="5.75" style="665" customWidth="1"/>
    <col min="2071" max="2071" width="4.75" style="665" customWidth="1"/>
    <col min="2072" max="2072" width="4.375" style="665" customWidth="1"/>
    <col min="2073" max="2073" width="5.75" style="665" customWidth="1"/>
    <col min="2074" max="2074" width="3" style="665" customWidth="1"/>
    <col min="2075" max="2304" width="9" style="665"/>
    <col min="2305" max="2305" width="0.875" style="665" customWidth="1"/>
    <col min="2306" max="2306" width="3.125" style="665" customWidth="1"/>
    <col min="2307" max="2307" width="4.25" style="665" customWidth="1"/>
    <col min="2308" max="2308" width="3.625" style="665" customWidth="1"/>
    <col min="2309" max="2309" width="3" style="665" customWidth="1"/>
    <col min="2310" max="2310" width="3.875" style="665" customWidth="1"/>
    <col min="2311" max="2311" width="2.875" style="665" customWidth="1"/>
    <col min="2312" max="2312" width="5.25" style="665" bestFit="1" customWidth="1"/>
    <col min="2313" max="2313" width="2.875" style="665" customWidth="1"/>
    <col min="2314" max="2314" width="3.625" style="665" customWidth="1"/>
    <col min="2315" max="2315" width="2.875" style="665" customWidth="1"/>
    <col min="2316" max="2316" width="4" style="665" customWidth="1"/>
    <col min="2317" max="2317" width="3" style="665" customWidth="1"/>
    <col min="2318" max="2318" width="4.75" style="665" customWidth="1"/>
    <col min="2319" max="2319" width="2.875" style="665" customWidth="1"/>
    <col min="2320" max="2320" width="4" style="665" customWidth="1"/>
    <col min="2321" max="2321" width="2.75" style="665" customWidth="1"/>
    <col min="2322" max="2322" width="4" style="665" customWidth="1"/>
    <col min="2323" max="2323" width="2.75" style="665" customWidth="1"/>
    <col min="2324" max="2324" width="4.125" style="665" customWidth="1"/>
    <col min="2325" max="2325" width="6" style="665" customWidth="1"/>
    <col min="2326" max="2326" width="5.75" style="665" customWidth="1"/>
    <col min="2327" max="2327" width="4.75" style="665" customWidth="1"/>
    <col min="2328" max="2328" width="4.375" style="665" customWidth="1"/>
    <col min="2329" max="2329" width="5.75" style="665" customWidth="1"/>
    <col min="2330" max="2330" width="3" style="665" customWidth="1"/>
    <col min="2331" max="2560" width="9" style="665"/>
    <col min="2561" max="2561" width="0.875" style="665" customWidth="1"/>
    <col min="2562" max="2562" width="3.125" style="665" customWidth="1"/>
    <col min="2563" max="2563" width="4.25" style="665" customWidth="1"/>
    <col min="2564" max="2564" width="3.625" style="665" customWidth="1"/>
    <col min="2565" max="2565" width="3" style="665" customWidth="1"/>
    <col min="2566" max="2566" width="3.875" style="665" customWidth="1"/>
    <col min="2567" max="2567" width="2.875" style="665" customWidth="1"/>
    <col min="2568" max="2568" width="5.25" style="665" bestFit="1" customWidth="1"/>
    <col min="2569" max="2569" width="2.875" style="665" customWidth="1"/>
    <col min="2570" max="2570" width="3.625" style="665" customWidth="1"/>
    <col min="2571" max="2571" width="2.875" style="665" customWidth="1"/>
    <col min="2572" max="2572" width="4" style="665" customWidth="1"/>
    <col min="2573" max="2573" width="3" style="665" customWidth="1"/>
    <col min="2574" max="2574" width="4.75" style="665" customWidth="1"/>
    <col min="2575" max="2575" width="2.875" style="665" customWidth="1"/>
    <col min="2576" max="2576" width="4" style="665" customWidth="1"/>
    <col min="2577" max="2577" width="2.75" style="665" customWidth="1"/>
    <col min="2578" max="2578" width="4" style="665" customWidth="1"/>
    <col min="2579" max="2579" width="2.75" style="665" customWidth="1"/>
    <col min="2580" max="2580" width="4.125" style="665" customWidth="1"/>
    <col min="2581" max="2581" width="6" style="665" customWidth="1"/>
    <col min="2582" max="2582" width="5.75" style="665" customWidth="1"/>
    <col min="2583" max="2583" width="4.75" style="665" customWidth="1"/>
    <col min="2584" max="2584" width="4.375" style="665" customWidth="1"/>
    <col min="2585" max="2585" width="5.75" style="665" customWidth="1"/>
    <col min="2586" max="2586" width="3" style="665" customWidth="1"/>
    <col min="2587" max="2816" width="9" style="665"/>
    <col min="2817" max="2817" width="0.875" style="665" customWidth="1"/>
    <col min="2818" max="2818" width="3.125" style="665" customWidth="1"/>
    <col min="2819" max="2819" width="4.25" style="665" customWidth="1"/>
    <col min="2820" max="2820" width="3.625" style="665" customWidth="1"/>
    <col min="2821" max="2821" width="3" style="665" customWidth="1"/>
    <col min="2822" max="2822" width="3.875" style="665" customWidth="1"/>
    <col min="2823" max="2823" width="2.875" style="665" customWidth="1"/>
    <col min="2824" max="2824" width="5.25" style="665" bestFit="1" customWidth="1"/>
    <col min="2825" max="2825" width="2.875" style="665" customWidth="1"/>
    <col min="2826" max="2826" width="3.625" style="665" customWidth="1"/>
    <col min="2827" max="2827" width="2.875" style="665" customWidth="1"/>
    <col min="2828" max="2828" width="4" style="665" customWidth="1"/>
    <col min="2829" max="2829" width="3" style="665" customWidth="1"/>
    <col min="2830" max="2830" width="4.75" style="665" customWidth="1"/>
    <col min="2831" max="2831" width="2.875" style="665" customWidth="1"/>
    <col min="2832" max="2832" width="4" style="665" customWidth="1"/>
    <col min="2833" max="2833" width="2.75" style="665" customWidth="1"/>
    <col min="2834" max="2834" width="4" style="665" customWidth="1"/>
    <col min="2835" max="2835" width="2.75" style="665" customWidth="1"/>
    <col min="2836" max="2836" width="4.125" style="665" customWidth="1"/>
    <col min="2837" max="2837" width="6" style="665" customWidth="1"/>
    <col min="2838" max="2838" width="5.75" style="665" customWidth="1"/>
    <col min="2839" max="2839" width="4.75" style="665" customWidth="1"/>
    <col min="2840" max="2840" width="4.375" style="665" customWidth="1"/>
    <col min="2841" max="2841" width="5.75" style="665" customWidth="1"/>
    <col min="2842" max="2842" width="3" style="665" customWidth="1"/>
    <col min="2843" max="3072" width="9" style="665"/>
    <col min="3073" max="3073" width="0.875" style="665" customWidth="1"/>
    <col min="3074" max="3074" width="3.125" style="665" customWidth="1"/>
    <col min="3075" max="3075" width="4.25" style="665" customWidth="1"/>
    <col min="3076" max="3076" width="3.625" style="665" customWidth="1"/>
    <col min="3077" max="3077" width="3" style="665" customWidth="1"/>
    <col min="3078" max="3078" width="3.875" style="665" customWidth="1"/>
    <col min="3079" max="3079" width="2.875" style="665" customWidth="1"/>
    <col min="3080" max="3080" width="5.25" style="665" bestFit="1" customWidth="1"/>
    <col min="3081" max="3081" width="2.875" style="665" customWidth="1"/>
    <col min="3082" max="3082" width="3.625" style="665" customWidth="1"/>
    <col min="3083" max="3083" width="2.875" style="665" customWidth="1"/>
    <col min="3084" max="3084" width="4" style="665" customWidth="1"/>
    <col min="3085" max="3085" width="3" style="665" customWidth="1"/>
    <col min="3086" max="3086" width="4.75" style="665" customWidth="1"/>
    <col min="3087" max="3087" width="2.875" style="665" customWidth="1"/>
    <col min="3088" max="3088" width="4" style="665" customWidth="1"/>
    <col min="3089" max="3089" width="2.75" style="665" customWidth="1"/>
    <col min="3090" max="3090" width="4" style="665" customWidth="1"/>
    <col min="3091" max="3091" width="2.75" style="665" customWidth="1"/>
    <col min="3092" max="3092" width="4.125" style="665" customWidth="1"/>
    <col min="3093" max="3093" width="6" style="665" customWidth="1"/>
    <col min="3094" max="3094" width="5.75" style="665" customWidth="1"/>
    <col min="3095" max="3095" width="4.75" style="665" customWidth="1"/>
    <col min="3096" max="3096" width="4.375" style="665" customWidth="1"/>
    <col min="3097" max="3097" width="5.75" style="665" customWidth="1"/>
    <col min="3098" max="3098" width="3" style="665" customWidth="1"/>
    <col min="3099" max="3328" width="9" style="665"/>
    <col min="3329" max="3329" width="0.875" style="665" customWidth="1"/>
    <col min="3330" max="3330" width="3.125" style="665" customWidth="1"/>
    <col min="3331" max="3331" width="4.25" style="665" customWidth="1"/>
    <col min="3332" max="3332" width="3.625" style="665" customWidth="1"/>
    <col min="3333" max="3333" width="3" style="665" customWidth="1"/>
    <col min="3334" max="3334" width="3.875" style="665" customWidth="1"/>
    <col min="3335" max="3335" width="2.875" style="665" customWidth="1"/>
    <col min="3336" max="3336" width="5.25" style="665" bestFit="1" customWidth="1"/>
    <col min="3337" max="3337" width="2.875" style="665" customWidth="1"/>
    <col min="3338" max="3338" width="3.625" style="665" customWidth="1"/>
    <col min="3339" max="3339" width="2.875" style="665" customWidth="1"/>
    <col min="3340" max="3340" width="4" style="665" customWidth="1"/>
    <col min="3341" max="3341" width="3" style="665" customWidth="1"/>
    <col min="3342" max="3342" width="4.75" style="665" customWidth="1"/>
    <col min="3343" max="3343" width="2.875" style="665" customWidth="1"/>
    <col min="3344" max="3344" width="4" style="665" customWidth="1"/>
    <col min="3345" max="3345" width="2.75" style="665" customWidth="1"/>
    <col min="3346" max="3346" width="4" style="665" customWidth="1"/>
    <col min="3347" max="3347" width="2.75" style="665" customWidth="1"/>
    <col min="3348" max="3348" width="4.125" style="665" customWidth="1"/>
    <col min="3349" max="3349" width="6" style="665" customWidth="1"/>
    <col min="3350" max="3350" width="5.75" style="665" customWidth="1"/>
    <col min="3351" max="3351" width="4.75" style="665" customWidth="1"/>
    <col min="3352" max="3352" width="4.375" style="665" customWidth="1"/>
    <col min="3353" max="3353" width="5.75" style="665" customWidth="1"/>
    <col min="3354" max="3354" width="3" style="665" customWidth="1"/>
    <col min="3355" max="3584" width="9" style="665"/>
    <col min="3585" max="3585" width="0.875" style="665" customWidth="1"/>
    <col min="3586" max="3586" width="3.125" style="665" customWidth="1"/>
    <col min="3587" max="3587" width="4.25" style="665" customWidth="1"/>
    <col min="3588" max="3588" width="3.625" style="665" customWidth="1"/>
    <col min="3589" max="3589" width="3" style="665" customWidth="1"/>
    <col min="3590" max="3590" width="3.875" style="665" customWidth="1"/>
    <col min="3591" max="3591" width="2.875" style="665" customWidth="1"/>
    <col min="3592" max="3592" width="5.25" style="665" bestFit="1" customWidth="1"/>
    <col min="3593" max="3593" width="2.875" style="665" customWidth="1"/>
    <col min="3594" max="3594" width="3.625" style="665" customWidth="1"/>
    <col min="3595" max="3595" width="2.875" style="665" customWidth="1"/>
    <col min="3596" max="3596" width="4" style="665" customWidth="1"/>
    <col min="3597" max="3597" width="3" style="665" customWidth="1"/>
    <col min="3598" max="3598" width="4.75" style="665" customWidth="1"/>
    <col min="3599" max="3599" width="2.875" style="665" customWidth="1"/>
    <col min="3600" max="3600" width="4" style="665" customWidth="1"/>
    <col min="3601" max="3601" width="2.75" style="665" customWidth="1"/>
    <col min="3602" max="3602" width="4" style="665" customWidth="1"/>
    <col min="3603" max="3603" width="2.75" style="665" customWidth="1"/>
    <col min="3604" max="3604" width="4.125" style="665" customWidth="1"/>
    <col min="3605" max="3605" width="6" style="665" customWidth="1"/>
    <col min="3606" max="3606" width="5.75" style="665" customWidth="1"/>
    <col min="3607" max="3607" width="4.75" style="665" customWidth="1"/>
    <col min="3608" max="3608" width="4.375" style="665" customWidth="1"/>
    <col min="3609" max="3609" width="5.75" style="665" customWidth="1"/>
    <col min="3610" max="3610" width="3" style="665" customWidth="1"/>
    <col min="3611" max="3840" width="9" style="665"/>
    <col min="3841" max="3841" width="0.875" style="665" customWidth="1"/>
    <col min="3842" max="3842" width="3.125" style="665" customWidth="1"/>
    <col min="3843" max="3843" width="4.25" style="665" customWidth="1"/>
    <col min="3844" max="3844" width="3.625" style="665" customWidth="1"/>
    <col min="3845" max="3845" width="3" style="665" customWidth="1"/>
    <col min="3846" max="3846" width="3.875" style="665" customWidth="1"/>
    <col min="3847" max="3847" width="2.875" style="665" customWidth="1"/>
    <col min="3848" max="3848" width="5.25" style="665" bestFit="1" customWidth="1"/>
    <col min="3849" max="3849" width="2.875" style="665" customWidth="1"/>
    <col min="3850" max="3850" width="3.625" style="665" customWidth="1"/>
    <col min="3851" max="3851" width="2.875" style="665" customWidth="1"/>
    <col min="3852" max="3852" width="4" style="665" customWidth="1"/>
    <col min="3853" max="3853" width="3" style="665" customWidth="1"/>
    <col min="3854" max="3854" width="4.75" style="665" customWidth="1"/>
    <col min="3855" max="3855" width="2.875" style="665" customWidth="1"/>
    <col min="3856" max="3856" width="4" style="665" customWidth="1"/>
    <col min="3857" max="3857" width="2.75" style="665" customWidth="1"/>
    <col min="3858" max="3858" width="4" style="665" customWidth="1"/>
    <col min="3859" max="3859" width="2.75" style="665" customWidth="1"/>
    <col min="3860" max="3860" width="4.125" style="665" customWidth="1"/>
    <col min="3861" max="3861" width="6" style="665" customWidth="1"/>
    <col min="3862" max="3862" width="5.75" style="665" customWidth="1"/>
    <col min="3863" max="3863" width="4.75" style="665" customWidth="1"/>
    <col min="3864" max="3864" width="4.375" style="665" customWidth="1"/>
    <col min="3865" max="3865" width="5.75" style="665" customWidth="1"/>
    <col min="3866" max="3866" width="3" style="665" customWidth="1"/>
    <col min="3867" max="4096" width="9" style="665"/>
    <col min="4097" max="4097" width="0.875" style="665" customWidth="1"/>
    <col min="4098" max="4098" width="3.125" style="665" customWidth="1"/>
    <col min="4099" max="4099" width="4.25" style="665" customWidth="1"/>
    <col min="4100" max="4100" width="3.625" style="665" customWidth="1"/>
    <col min="4101" max="4101" width="3" style="665" customWidth="1"/>
    <col min="4102" max="4102" width="3.875" style="665" customWidth="1"/>
    <col min="4103" max="4103" width="2.875" style="665" customWidth="1"/>
    <col min="4104" max="4104" width="5.25" style="665" bestFit="1" customWidth="1"/>
    <col min="4105" max="4105" width="2.875" style="665" customWidth="1"/>
    <col min="4106" max="4106" width="3.625" style="665" customWidth="1"/>
    <col min="4107" max="4107" width="2.875" style="665" customWidth="1"/>
    <col min="4108" max="4108" width="4" style="665" customWidth="1"/>
    <col min="4109" max="4109" width="3" style="665" customWidth="1"/>
    <col min="4110" max="4110" width="4.75" style="665" customWidth="1"/>
    <col min="4111" max="4111" width="2.875" style="665" customWidth="1"/>
    <col min="4112" max="4112" width="4" style="665" customWidth="1"/>
    <col min="4113" max="4113" width="2.75" style="665" customWidth="1"/>
    <col min="4114" max="4114" width="4" style="665" customWidth="1"/>
    <col min="4115" max="4115" width="2.75" style="665" customWidth="1"/>
    <col min="4116" max="4116" width="4.125" style="665" customWidth="1"/>
    <col min="4117" max="4117" width="6" style="665" customWidth="1"/>
    <col min="4118" max="4118" width="5.75" style="665" customWidth="1"/>
    <col min="4119" max="4119" width="4.75" style="665" customWidth="1"/>
    <col min="4120" max="4120" width="4.375" style="665" customWidth="1"/>
    <col min="4121" max="4121" width="5.75" style="665" customWidth="1"/>
    <col min="4122" max="4122" width="3" style="665" customWidth="1"/>
    <col min="4123" max="4352" width="9" style="665"/>
    <col min="4353" max="4353" width="0.875" style="665" customWidth="1"/>
    <col min="4354" max="4354" width="3.125" style="665" customWidth="1"/>
    <col min="4355" max="4355" width="4.25" style="665" customWidth="1"/>
    <col min="4356" max="4356" width="3.625" style="665" customWidth="1"/>
    <col min="4357" max="4357" width="3" style="665" customWidth="1"/>
    <col min="4358" max="4358" width="3.875" style="665" customWidth="1"/>
    <col min="4359" max="4359" width="2.875" style="665" customWidth="1"/>
    <col min="4360" max="4360" width="5.25" style="665" bestFit="1" customWidth="1"/>
    <col min="4361" max="4361" width="2.875" style="665" customWidth="1"/>
    <col min="4362" max="4362" width="3.625" style="665" customWidth="1"/>
    <col min="4363" max="4363" width="2.875" style="665" customWidth="1"/>
    <col min="4364" max="4364" width="4" style="665" customWidth="1"/>
    <col min="4365" max="4365" width="3" style="665" customWidth="1"/>
    <col min="4366" max="4366" width="4.75" style="665" customWidth="1"/>
    <col min="4367" max="4367" width="2.875" style="665" customWidth="1"/>
    <col min="4368" max="4368" width="4" style="665" customWidth="1"/>
    <col min="4369" max="4369" width="2.75" style="665" customWidth="1"/>
    <col min="4370" max="4370" width="4" style="665" customWidth="1"/>
    <col min="4371" max="4371" width="2.75" style="665" customWidth="1"/>
    <col min="4372" max="4372" width="4.125" style="665" customWidth="1"/>
    <col min="4373" max="4373" width="6" style="665" customWidth="1"/>
    <col min="4374" max="4374" width="5.75" style="665" customWidth="1"/>
    <col min="4375" max="4375" width="4.75" style="665" customWidth="1"/>
    <col min="4376" max="4376" width="4.375" style="665" customWidth="1"/>
    <col min="4377" max="4377" width="5.75" style="665" customWidth="1"/>
    <col min="4378" max="4378" width="3" style="665" customWidth="1"/>
    <col min="4379" max="4608" width="9" style="665"/>
    <col min="4609" max="4609" width="0.875" style="665" customWidth="1"/>
    <col min="4610" max="4610" width="3.125" style="665" customWidth="1"/>
    <col min="4611" max="4611" width="4.25" style="665" customWidth="1"/>
    <col min="4612" max="4612" width="3.625" style="665" customWidth="1"/>
    <col min="4613" max="4613" width="3" style="665" customWidth="1"/>
    <col min="4614" max="4614" width="3.875" style="665" customWidth="1"/>
    <col min="4615" max="4615" width="2.875" style="665" customWidth="1"/>
    <col min="4616" max="4616" width="5.25" style="665" bestFit="1" customWidth="1"/>
    <col min="4617" max="4617" width="2.875" style="665" customWidth="1"/>
    <col min="4618" max="4618" width="3.625" style="665" customWidth="1"/>
    <col min="4619" max="4619" width="2.875" style="665" customWidth="1"/>
    <col min="4620" max="4620" width="4" style="665" customWidth="1"/>
    <col min="4621" max="4621" width="3" style="665" customWidth="1"/>
    <col min="4622" max="4622" width="4.75" style="665" customWidth="1"/>
    <col min="4623" max="4623" width="2.875" style="665" customWidth="1"/>
    <col min="4624" max="4624" width="4" style="665" customWidth="1"/>
    <col min="4625" max="4625" width="2.75" style="665" customWidth="1"/>
    <col min="4626" max="4626" width="4" style="665" customWidth="1"/>
    <col min="4627" max="4627" width="2.75" style="665" customWidth="1"/>
    <col min="4628" max="4628" width="4.125" style="665" customWidth="1"/>
    <col min="4629" max="4629" width="6" style="665" customWidth="1"/>
    <col min="4630" max="4630" width="5.75" style="665" customWidth="1"/>
    <col min="4631" max="4631" width="4.75" style="665" customWidth="1"/>
    <col min="4632" max="4632" width="4.375" style="665" customWidth="1"/>
    <col min="4633" max="4633" width="5.75" style="665" customWidth="1"/>
    <col min="4634" max="4634" width="3" style="665" customWidth="1"/>
    <col min="4635" max="4864" width="9" style="665"/>
    <col min="4865" max="4865" width="0.875" style="665" customWidth="1"/>
    <col min="4866" max="4866" width="3.125" style="665" customWidth="1"/>
    <col min="4867" max="4867" width="4.25" style="665" customWidth="1"/>
    <col min="4868" max="4868" width="3.625" style="665" customWidth="1"/>
    <col min="4869" max="4869" width="3" style="665" customWidth="1"/>
    <col min="4870" max="4870" width="3.875" style="665" customWidth="1"/>
    <col min="4871" max="4871" width="2.875" style="665" customWidth="1"/>
    <col min="4872" max="4872" width="5.25" style="665" bestFit="1" customWidth="1"/>
    <col min="4873" max="4873" width="2.875" style="665" customWidth="1"/>
    <col min="4874" max="4874" width="3.625" style="665" customWidth="1"/>
    <col min="4875" max="4875" width="2.875" style="665" customWidth="1"/>
    <col min="4876" max="4876" width="4" style="665" customWidth="1"/>
    <col min="4877" max="4877" width="3" style="665" customWidth="1"/>
    <col min="4878" max="4878" width="4.75" style="665" customWidth="1"/>
    <col min="4879" max="4879" width="2.875" style="665" customWidth="1"/>
    <col min="4880" max="4880" width="4" style="665" customWidth="1"/>
    <col min="4881" max="4881" width="2.75" style="665" customWidth="1"/>
    <col min="4882" max="4882" width="4" style="665" customWidth="1"/>
    <col min="4883" max="4883" width="2.75" style="665" customWidth="1"/>
    <col min="4884" max="4884" width="4.125" style="665" customWidth="1"/>
    <col min="4885" max="4885" width="6" style="665" customWidth="1"/>
    <col min="4886" max="4886" width="5.75" style="665" customWidth="1"/>
    <col min="4887" max="4887" width="4.75" style="665" customWidth="1"/>
    <col min="4888" max="4888" width="4.375" style="665" customWidth="1"/>
    <col min="4889" max="4889" width="5.75" style="665" customWidth="1"/>
    <col min="4890" max="4890" width="3" style="665" customWidth="1"/>
    <col min="4891" max="5120" width="9" style="665"/>
    <col min="5121" max="5121" width="0.875" style="665" customWidth="1"/>
    <col min="5122" max="5122" width="3.125" style="665" customWidth="1"/>
    <col min="5123" max="5123" width="4.25" style="665" customWidth="1"/>
    <col min="5124" max="5124" width="3.625" style="665" customWidth="1"/>
    <col min="5125" max="5125" width="3" style="665" customWidth="1"/>
    <col min="5126" max="5126" width="3.875" style="665" customWidth="1"/>
    <col min="5127" max="5127" width="2.875" style="665" customWidth="1"/>
    <col min="5128" max="5128" width="5.25" style="665" bestFit="1" customWidth="1"/>
    <col min="5129" max="5129" width="2.875" style="665" customWidth="1"/>
    <col min="5130" max="5130" width="3.625" style="665" customWidth="1"/>
    <col min="5131" max="5131" width="2.875" style="665" customWidth="1"/>
    <col min="5132" max="5132" width="4" style="665" customWidth="1"/>
    <col min="5133" max="5133" width="3" style="665" customWidth="1"/>
    <col min="5134" max="5134" width="4.75" style="665" customWidth="1"/>
    <col min="5135" max="5135" width="2.875" style="665" customWidth="1"/>
    <col min="5136" max="5136" width="4" style="665" customWidth="1"/>
    <col min="5137" max="5137" width="2.75" style="665" customWidth="1"/>
    <col min="5138" max="5138" width="4" style="665" customWidth="1"/>
    <col min="5139" max="5139" width="2.75" style="665" customWidth="1"/>
    <col min="5140" max="5140" width="4.125" style="665" customWidth="1"/>
    <col min="5141" max="5141" width="6" style="665" customWidth="1"/>
    <col min="5142" max="5142" width="5.75" style="665" customWidth="1"/>
    <col min="5143" max="5143" width="4.75" style="665" customWidth="1"/>
    <col min="5144" max="5144" width="4.375" style="665" customWidth="1"/>
    <col min="5145" max="5145" width="5.75" style="665" customWidth="1"/>
    <col min="5146" max="5146" width="3" style="665" customWidth="1"/>
    <col min="5147" max="5376" width="9" style="665"/>
    <col min="5377" max="5377" width="0.875" style="665" customWidth="1"/>
    <col min="5378" max="5378" width="3.125" style="665" customWidth="1"/>
    <col min="5379" max="5379" width="4.25" style="665" customWidth="1"/>
    <col min="5380" max="5380" width="3.625" style="665" customWidth="1"/>
    <col min="5381" max="5381" width="3" style="665" customWidth="1"/>
    <col min="5382" max="5382" width="3.875" style="665" customWidth="1"/>
    <col min="5383" max="5383" width="2.875" style="665" customWidth="1"/>
    <col min="5384" max="5384" width="5.25" style="665" bestFit="1" customWidth="1"/>
    <col min="5385" max="5385" width="2.875" style="665" customWidth="1"/>
    <col min="5386" max="5386" width="3.625" style="665" customWidth="1"/>
    <col min="5387" max="5387" width="2.875" style="665" customWidth="1"/>
    <col min="5388" max="5388" width="4" style="665" customWidth="1"/>
    <col min="5389" max="5389" width="3" style="665" customWidth="1"/>
    <col min="5390" max="5390" width="4.75" style="665" customWidth="1"/>
    <col min="5391" max="5391" width="2.875" style="665" customWidth="1"/>
    <col min="5392" max="5392" width="4" style="665" customWidth="1"/>
    <col min="5393" max="5393" width="2.75" style="665" customWidth="1"/>
    <col min="5394" max="5394" width="4" style="665" customWidth="1"/>
    <col min="5395" max="5395" width="2.75" style="665" customWidth="1"/>
    <col min="5396" max="5396" width="4.125" style="665" customWidth="1"/>
    <col min="5397" max="5397" width="6" style="665" customWidth="1"/>
    <col min="5398" max="5398" width="5.75" style="665" customWidth="1"/>
    <col min="5399" max="5399" width="4.75" style="665" customWidth="1"/>
    <col min="5400" max="5400" width="4.375" style="665" customWidth="1"/>
    <col min="5401" max="5401" width="5.75" style="665" customWidth="1"/>
    <col min="5402" max="5402" width="3" style="665" customWidth="1"/>
    <col min="5403" max="5632" width="9" style="665"/>
    <col min="5633" max="5633" width="0.875" style="665" customWidth="1"/>
    <col min="5634" max="5634" width="3.125" style="665" customWidth="1"/>
    <col min="5635" max="5635" width="4.25" style="665" customWidth="1"/>
    <col min="5636" max="5636" width="3.625" style="665" customWidth="1"/>
    <col min="5637" max="5637" width="3" style="665" customWidth="1"/>
    <col min="5638" max="5638" width="3.875" style="665" customWidth="1"/>
    <col min="5639" max="5639" width="2.875" style="665" customWidth="1"/>
    <col min="5640" max="5640" width="5.25" style="665" bestFit="1" customWidth="1"/>
    <col min="5641" max="5641" width="2.875" style="665" customWidth="1"/>
    <col min="5642" max="5642" width="3.625" style="665" customWidth="1"/>
    <col min="5643" max="5643" width="2.875" style="665" customWidth="1"/>
    <col min="5644" max="5644" width="4" style="665" customWidth="1"/>
    <col min="5645" max="5645" width="3" style="665" customWidth="1"/>
    <col min="5646" max="5646" width="4.75" style="665" customWidth="1"/>
    <col min="5647" max="5647" width="2.875" style="665" customWidth="1"/>
    <col min="5648" max="5648" width="4" style="665" customWidth="1"/>
    <col min="5649" max="5649" width="2.75" style="665" customWidth="1"/>
    <col min="5650" max="5650" width="4" style="665" customWidth="1"/>
    <col min="5651" max="5651" width="2.75" style="665" customWidth="1"/>
    <col min="5652" max="5652" width="4.125" style="665" customWidth="1"/>
    <col min="5653" max="5653" width="6" style="665" customWidth="1"/>
    <col min="5654" max="5654" width="5.75" style="665" customWidth="1"/>
    <col min="5655" max="5655" width="4.75" style="665" customWidth="1"/>
    <col min="5656" max="5656" width="4.375" style="665" customWidth="1"/>
    <col min="5657" max="5657" width="5.75" style="665" customWidth="1"/>
    <col min="5658" max="5658" width="3" style="665" customWidth="1"/>
    <col min="5659" max="5888" width="9" style="665"/>
    <col min="5889" max="5889" width="0.875" style="665" customWidth="1"/>
    <col min="5890" max="5890" width="3.125" style="665" customWidth="1"/>
    <col min="5891" max="5891" width="4.25" style="665" customWidth="1"/>
    <col min="5892" max="5892" width="3.625" style="665" customWidth="1"/>
    <col min="5893" max="5893" width="3" style="665" customWidth="1"/>
    <col min="5894" max="5894" width="3.875" style="665" customWidth="1"/>
    <col min="5895" max="5895" width="2.875" style="665" customWidth="1"/>
    <col min="5896" max="5896" width="5.25" style="665" bestFit="1" customWidth="1"/>
    <col min="5897" max="5897" width="2.875" style="665" customWidth="1"/>
    <col min="5898" max="5898" width="3.625" style="665" customWidth="1"/>
    <col min="5899" max="5899" width="2.875" style="665" customWidth="1"/>
    <col min="5900" max="5900" width="4" style="665" customWidth="1"/>
    <col min="5901" max="5901" width="3" style="665" customWidth="1"/>
    <col min="5902" max="5902" width="4.75" style="665" customWidth="1"/>
    <col min="5903" max="5903" width="2.875" style="665" customWidth="1"/>
    <col min="5904" max="5904" width="4" style="665" customWidth="1"/>
    <col min="5905" max="5905" width="2.75" style="665" customWidth="1"/>
    <col min="5906" max="5906" width="4" style="665" customWidth="1"/>
    <col min="5907" max="5907" width="2.75" style="665" customWidth="1"/>
    <col min="5908" max="5908" width="4.125" style="665" customWidth="1"/>
    <col min="5909" max="5909" width="6" style="665" customWidth="1"/>
    <col min="5910" max="5910" width="5.75" style="665" customWidth="1"/>
    <col min="5911" max="5911" width="4.75" style="665" customWidth="1"/>
    <col min="5912" max="5912" width="4.375" style="665" customWidth="1"/>
    <col min="5913" max="5913" width="5.75" style="665" customWidth="1"/>
    <col min="5914" max="5914" width="3" style="665" customWidth="1"/>
    <col min="5915" max="6144" width="9" style="665"/>
    <col min="6145" max="6145" width="0.875" style="665" customWidth="1"/>
    <col min="6146" max="6146" width="3.125" style="665" customWidth="1"/>
    <col min="6147" max="6147" width="4.25" style="665" customWidth="1"/>
    <col min="6148" max="6148" width="3.625" style="665" customWidth="1"/>
    <col min="6149" max="6149" width="3" style="665" customWidth="1"/>
    <col min="6150" max="6150" width="3.875" style="665" customWidth="1"/>
    <col min="6151" max="6151" width="2.875" style="665" customWidth="1"/>
    <col min="6152" max="6152" width="5.25" style="665" bestFit="1" customWidth="1"/>
    <col min="6153" max="6153" width="2.875" style="665" customWidth="1"/>
    <col min="6154" max="6154" width="3.625" style="665" customWidth="1"/>
    <col min="6155" max="6155" width="2.875" style="665" customWidth="1"/>
    <col min="6156" max="6156" width="4" style="665" customWidth="1"/>
    <col min="6157" max="6157" width="3" style="665" customWidth="1"/>
    <col min="6158" max="6158" width="4.75" style="665" customWidth="1"/>
    <col min="6159" max="6159" width="2.875" style="665" customWidth="1"/>
    <col min="6160" max="6160" width="4" style="665" customWidth="1"/>
    <col min="6161" max="6161" width="2.75" style="665" customWidth="1"/>
    <col min="6162" max="6162" width="4" style="665" customWidth="1"/>
    <col min="6163" max="6163" width="2.75" style="665" customWidth="1"/>
    <col min="6164" max="6164" width="4.125" style="665" customWidth="1"/>
    <col min="6165" max="6165" width="6" style="665" customWidth="1"/>
    <col min="6166" max="6166" width="5.75" style="665" customWidth="1"/>
    <col min="6167" max="6167" width="4.75" style="665" customWidth="1"/>
    <col min="6168" max="6168" width="4.375" style="665" customWidth="1"/>
    <col min="6169" max="6169" width="5.75" style="665" customWidth="1"/>
    <col min="6170" max="6170" width="3" style="665" customWidth="1"/>
    <col min="6171" max="6400" width="9" style="665"/>
    <col min="6401" max="6401" width="0.875" style="665" customWidth="1"/>
    <col min="6402" max="6402" width="3.125" style="665" customWidth="1"/>
    <col min="6403" max="6403" width="4.25" style="665" customWidth="1"/>
    <col min="6404" max="6404" width="3.625" style="665" customWidth="1"/>
    <col min="6405" max="6405" width="3" style="665" customWidth="1"/>
    <col min="6406" max="6406" width="3.875" style="665" customWidth="1"/>
    <col min="6407" max="6407" width="2.875" style="665" customWidth="1"/>
    <col min="6408" max="6408" width="5.25" style="665" bestFit="1" customWidth="1"/>
    <col min="6409" max="6409" width="2.875" style="665" customWidth="1"/>
    <col min="6410" max="6410" width="3.625" style="665" customWidth="1"/>
    <col min="6411" max="6411" width="2.875" style="665" customWidth="1"/>
    <col min="6412" max="6412" width="4" style="665" customWidth="1"/>
    <col min="6413" max="6413" width="3" style="665" customWidth="1"/>
    <col min="6414" max="6414" width="4.75" style="665" customWidth="1"/>
    <col min="6415" max="6415" width="2.875" style="665" customWidth="1"/>
    <col min="6416" max="6416" width="4" style="665" customWidth="1"/>
    <col min="6417" max="6417" width="2.75" style="665" customWidth="1"/>
    <col min="6418" max="6418" width="4" style="665" customWidth="1"/>
    <col min="6419" max="6419" width="2.75" style="665" customWidth="1"/>
    <col min="6420" max="6420" width="4.125" style="665" customWidth="1"/>
    <col min="6421" max="6421" width="6" style="665" customWidth="1"/>
    <col min="6422" max="6422" width="5.75" style="665" customWidth="1"/>
    <col min="6423" max="6423" width="4.75" style="665" customWidth="1"/>
    <col min="6424" max="6424" width="4.375" style="665" customWidth="1"/>
    <col min="6425" max="6425" width="5.75" style="665" customWidth="1"/>
    <col min="6426" max="6426" width="3" style="665" customWidth="1"/>
    <col min="6427" max="6656" width="9" style="665"/>
    <col min="6657" max="6657" width="0.875" style="665" customWidth="1"/>
    <col min="6658" max="6658" width="3.125" style="665" customWidth="1"/>
    <col min="6659" max="6659" width="4.25" style="665" customWidth="1"/>
    <col min="6660" max="6660" width="3.625" style="665" customWidth="1"/>
    <col min="6661" max="6661" width="3" style="665" customWidth="1"/>
    <col min="6662" max="6662" width="3.875" style="665" customWidth="1"/>
    <col min="6663" max="6663" width="2.875" style="665" customWidth="1"/>
    <col min="6664" max="6664" width="5.25" style="665" bestFit="1" customWidth="1"/>
    <col min="6665" max="6665" width="2.875" style="665" customWidth="1"/>
    <col min="6666" max="6666" width="3.625" style="665" customWidth="1"/>
    <col min="6667" max="6667" width="2.875" style="665" customWidth="1"/>
    <col min="6668" max="6668" width="4" style="665" customWidth="1"/>
    <col min="6669" max="6669" width="3" style="665" customWidth="1"/>
    <col min="6670" max="6670" width="4.75" style="665" customWidth="1"/>
    <col min="6671" max="6671" width="2.875" style="665" customWidth="1"/>
    <col min="6672" max="6672" width="4" style="665" customWidth="1"/>
    <col min="6673" max="6673" width="2.75" style="665" customWidth="1"/>
    <col min="6674" max="6674" width="4" style="665" customWidth="1"/>
    <col min="6675" max="6675" width="2.75" style="665" customWidth="1"/>
    <col min="6676" max="6676" width="4.125" style="665" customWidth="1"/>
    <col min="6677" max="6677" width="6" style="665" customWidth="1"/>
    <col min="6678" max="6678" width="5.75" style="665" customWidth="1"/>
    <col min="6679" max="6679" width="4.75" style="665" customWidth="1"/>
    <col min="6680" max="6680" width="4.375" style="665" customWidth="1"/>
    <col min="6681" max="6681" width="5.75" style="665" customWidth="1"/>
    <col min="6682" max="6682" width="3" style="665" customWidth="1"/>
    <col min="6683" max="6912" width="9" style="665"/>
    <col min="6913" max="6913" width="0.875" style="665" customWidth="1"/>
    <col min="6914" max="6914" width="3.125" style="665" customWidth="1"/>
    <col min="6915" max="6915" width="4.25" style="665" customWidth="1"/>
    <col min="6916" max="6916" width="3.625" style="665" customWidth="1"/>
    <col min="6917" max="6917" width="3" style="665" customWidth="1"/>
    <col min="6918" max="6918" width="3.875" style="665" customWidth="1"/>
    <col min="6919" max="6919" width="2.875" style="665" customWidth="1"/>
    <col min="6920" max="6920" width="5.25" style="665" bestFit="1" customWidth="1"/>
    <col min="6921" max="6921" width="2.875" style="665" customWidth="1"/>
    <col min="6922" max="6922" width="3.625" style="665" customWidth="1"/>
    <col min="6923" max="6923" width="2.875" style="665" customWidth="1"/>
    <col min="6924" max="6924" width="4" style="665" customWidth="1"/>
    <col min="6925" max="6925" width="3" style="665" customWidth="1"/>
    <col min="6926" max="6926" width="4.75" style="665" customWidth="1"/>
    <col min="6927" max="6927" width="2.875" style="665" customWidth="1"/>
    <col min="6928" max="6928" width="4" style="665" customWidth="1"/>
    <col min="6929" max="6929" width="2.75" style="665" customWidth="1"/>
    <col min="6930" max="6930" width="4" style="665" customWidth="1"/>
    <col min="6931" max="6931" width="2.75" style="665" customWidth="1"/>
    <col min="6932" max="6932" width="4.125" style="665" customWidth="1"/>
    <col min="6933" max="6933" width="6" style="665" customWidth="1"/>
    <col min="6934" max="6934" width="5.75" style="665" customWidth="1"/>
    <col min="6935" max="6935" width="4.75" style="665" customWidth="1"/>
    <col min="6936" max="6936" width="4.375" style="665" customWidth="1"/>
    <col min="6937" max="6937" width="5.75" style="665" customWidth="1"/>
    <col min="6938" max="6938" width="3" style="665" customWidth="1"/>
    <col min="6939" max="7168" width="9" style="665"/>
    <col min="7169" max="7169" width="0.875" style="665" customWidth="1"/>
    <col min="7170" max="7170" width="3.125" style="665" customWidth="1"/>
    <col min="7171" max="7171" width="4.25" style="665" customWidth="1"/>
    <col min="7172" max="7172" width="3.625" style="665" customWidth="1"/>
    <col min="7173" max="7173" width="3" style="665" customWidth="1"/>
    <col min="7174" max="7174" width="3.875" style="665" customWidth="1"/>
    <col min="7175" max="7175" width="2.875" style="665" customWidth="1"/>
    <col min="7176" max="7176" width="5.25" style="665" bestFit="1" customWidth="1"/>
    <col min="7177" max="7177" width="2.875" style="665" customWidth="1"/>
    <col min="7178" max="7178" width="3.625" style="665" customWidth="1"/>
    <col min="7179" max="7179" width="2.875" style="665" customWidth="1"/>
    <col min="7180" max="7180" width="4" style="665" customWidth="1"/>
    <col min="7181" max="7181" width="3" style="665" customWidth="1"/>
    <col min="7182" max="7182" width="4.75" style="665" customWidth="1"/>
    <col min="7183" max="7183" width="2.875" style="665" customWidth="1"/>
    <col min="7184" max="7184" width="4" style="665" customWidth="1"/>
    <col min="7185" max="7185" width="2.75" style="665" customWidth="1"/>
    <col min="7186" max="7186" width="4" style="665" customWidth="1"/>
    <col min="7187" max="7187" width="2.75" style="665" customWidth="1"/>
    <col min="7188" max="7188" width="4.125" style="665" customWidth="1"/>
    <col min="7189" max="7189" width="6" style="665" customWidth="1"/>
    <col min="7190" max="7190" width="5.75" style="665" customWidth="1"/>
    <col min="7191" max="7191" width="4.75" style="665" customWidth="1"/>
    <col min="7192" max="7192" width="4.375" style="665" customWidth="1"/>
    <col min="7193" max="7193" width="5.75" style="665" customWidth="1"/>
    <col min="7194" max="7194" width="3" style="665" customWidth="1"/>
    <col min="7195" max="7424" width="9" style="665"/>
    <col min="7425" max="7425" width="0.875" style="665" customWidth="1"/>
    <col min="7426" max="7426" width="3.125" style="665" customWidth="1"/>
    <col min="7427" max="7427" width="4.25" style="665" customWidth="1"/>
    <col min="7428" max="7428" width="3.625" style="665" customWidth="1"/>
    <col min="7429" max="7429" width="3" style="665" customWidth="1"/>
    <col min="7430" max="7430" width="3.875" style="665" customWidth="1"/>
    <col min="7431" max="7431" width="2.875" style="665" customWidth="1"/>
    <col min="7432" max="7432" width="5.25" style="665" bestFit="1" customWidth="1"/>
    <col min="7433" max="7433" width="2.875" style="665" customWidth="1"/>
    <col min="7434" max="7434" width="3.625" style="665" customWidth="1"/>
    <col min="7435" max="7435" width="2.875" style="665" customWidth="1"/>
    <col min="7436" max="7436" width="4" style="665" customWidth="1"/>
    <col min="7437" max="7437" width="3" style="665" customWidth="1"/>
    <col min="7438" max="7438" width="4.75" style="665" customWidth="1"/>
    <col min="7439" max="7439" width="2.875" style="665" customWidth="1"/>
    <col min="7440" max="7440" width="4" style="665" customWidth="1"/>
    <col min="7441" max="7441" width="2.75" style="665" customWidth="1"/>
    <col min="7442" max="7442" width="4" style="665" customWidth="1"/>
    <col min="7443" max="7443" width="2.75" style="665" customWidth="1"/>
    <col min="7444" max="7444" width="4.125" style="665" customWidth="1"/>
    <col min="7445" max="7445" width="6" style="665" customWidth="1"/>
    <col min="7446" max="7446" width="5.75" style="665" customWidth="1"/>
    <col min="7447" max="7447" width="4.75" style="665" customWidth="1"/>
    <col min="7448" max="7448" width="4.375" style="665" customWidth="1"/>
    <col min="7449" max="7449" width="5.75" style="665" customWidth="1"/>
    <col min="7450" max="7450" width="3" style="665" customWidth="1"/>
    <col min="7451" max="7680" width="9" style="665"/>
    <col min="7681" max="7681" width="0.875" style="665" customWidth="1"/>
    <col min="7682" max="7682" width="3.125" style="665" customWidth="1"/>
    <col min="7683" max="7683" width="4.25" style="665" customWidth="1"/>
    <col min="7684" max="7684" width="3.625" style="665" customWidth="1"/>
    <col min="7685" max="7685" width="3" style="665" customWidth="1"/>
    <col min="7686" max="7686" width="3.875" style="665" customWidth="1"/>
    <col min="7687" max="7687" width="2.875" style="665" customWidth="1"/>
    <col min="7688" max="7688" width="5.25" style="665" bestFit="1" customWidth="1"/>
    <col min="7689" max="7689" width="2.875" style="665" customWidth="1"/>
    <col min="7690" max="7690" width="3.625" style="665" customWidth="1"/>
    <col min="7691" max="7691" width="2.875" style="665" customWidth="1"/>
    <col min="7692" max="7692" width="4" style="665" customWidth="1"/>
    <col min="7693" max="7693" width="3" style="665" customWidth="1"/>
    <col min="7694" max="7694" width="4.75" style="665" customWidth="1"/>
    <col min="7695" max="7695" width="2.875" style="665" customWidth="1"/>
    <col min="7696" max="7696" width="4" style="665" customWidth="1"/>
    <col min="7697" max="7697" width="2.75" style="665" customWidth="1"/>
    <col min="7698" max="7698" width="4" style="665" customWidth="1"/>
    <col min="7699" max="7699" width="2.75" style="665" customWidth="1"/>
    <col min="7700" max="7700" width="4.125" style="665" customWidth="1"/>
    <col min="7701" max="7701" width="6" style="665" customWidth="1"/>
    <col min="7702" max="7702" width="5.75" style="665" customWidth="1"/>
    <col min="7703" max="7703" width="4.75" style="665" customWidth="1"/>
    <col min="7704" max="7704" width="4.375" style="665" customWidth="1"/>
    <col min="7705" max="7705" width="5.75" style="665" customWidth="1"/>
    <col min="7706" max="7706" width="3" style="665" customWidth="1"/>
    <col min="7707" max="7936" width="9" style="665"/>
    <col min="7937" max="7937" width="0.875" style="665" customWidth="1"/>
    <col min="7938" max="7938" width="3.125" style="665" customWidth="1"/>
    <col min="7939" max="7939" width="4.25" style="665" customWidth="1"/>
    <col min="7940" max="7940" width="3.625" style="665" customWidth="1"/>
    <col min="7941" max="7941" width="3" style="665" customWidth="1"/>
    <col min="7942" max="7942" width="3.875" style="665" customWidth="1"/>
    <col min="7943" max="7943" width="2.875" style="665" customWidth="1"/>
    <col min="7944" max="7944" width="5.25" style="665" bestFit="1" customWidth="1"/>
    <col min="7945" max="7945" width="2.875" style="665" customWidth="1"/>
    <col min="7946" max="7946" width="3.625" style="665" customWidth="1"/>
    <col min="7947" max="7947" width="2.875" style="665" customWidth="1"/>
    <col min="7948" max="7948" width="4" style="665" customWidth="1"/>
    <col min="7949" max="7949" width="3" style="665" customWidth="1"/>
    <col min="7950" max="7950" width="4.75" style="665" customWidth="1"/>
    <col min="7951" max="7951" width="2.875" style="665" customWidth="1"/>
    <col min="7952" max="7952" width="4" style="665" customWidth="1"/>
    <col min="7953" max="7953" width="2.75" style="665" customWidth="1"/>
    <col min="7954" max="7954" width="4" style="665" customWidth="1"/>
    <col min="7955" max="7955" width="2.75" style="665" customWidth="1"/>
    <col min="7956" max="7956" width="4.125" style="665" customWidth="1"/>
    <col min="7957" max="7957" width="6" style="665" customWidth="1"/>
    <col min="7958" max="7958" width="5.75" style="665" customWidth="1"/>
    <col min="7959" max="7959" width="4.75" style="665" customWidth="1"/>
    <col min="7960" max="7960" width="4.375" style="665" customWidth="1"/>
    <col min="7961" max="7961" width="5.75" style="665" customWidth="1"/>
    <col min="7962" max="7962" width="3" style="665" customWidth="1"/>
    <col min="7963" max="8192" width="9" style="665"/>
    <col min="8193" max="8193" width="0.875" style="665" customWidth="1"/>
    <col min="8194" max="8194" width="3.125" style="665" customWidth="1"/>
    <col min="8195" max="8195" width="4.25" style="665" customWidth="1"/>
    <col min="8196" max="8196" width="3.625" style="665" customWidth="1"/>
    <col min="8197" max="8197" width="3" style="665" customWidth="1"/>
    <col min="8198" max="8198" width="3.875" style="665" customWidth="1"/>
    <col min="8199" max="8199" width="2.875" style="665" customWidth="1"/>
    <col min="8200" max="8200" width="5.25" style="665" bestFit="1" customWidth="1"/>
    <col min="8201" max="8201" width="2.875" style="665" customWidth="1"/>
    <col min="8202" max="8202" width="3.625" style="665" customWidth="1"/>
    <col min="8203" max="8203" width="2.875" style="665" customWidth="1"/>
    <col min="8204" max="8204" width="4" style="665" customWidth="1"/>
    <col min="8205" max="8205" width="3" style="665" customWidth="1"/>
    <col min="8206" max="8206" width="4.75" style="665" customWidth="1"/>
    <col min="8207" max="8207" width="2.875" style="665" customWidth="1"/>
    <col min="8208" max="8208" width="4" style="665" customWidth="1"/>
    <col min="8209" max="8209" width="2.75" style="665" customWidth="1"/>
    <col min="8210" max="8210" width="4" style="665" customWidth="1"/>
    <col min="8211" max="8211" width="2.75" style="665" customWidth="1"/>
    <col min="8212" max="8212" width="4.125" style="665" customWidth="1"/>
    <col min="8213" max="8213" width="6" style="665" customWidth="1"/>
    <col min="8214" max="8214" width="5.75" style="665" customWidth="1"/>
    <col min="8215" max="8215" width="4.75" style="665" customWidth="1"/>
    <col min="8216" max="8216" width="4.375" style="665" customWidth="1"/>
    <col min="8217" max="8217" width="5.75" style="665" customWidth="1"/>
    <col min="8218" max="8218" width="3" style="665" customWidth="1"/>
    <col min="8219" max="8448" width="9" style="665"/>
    <col min="8449" max="8449" width="0.875" style="665" customWidth="1"/>
    <col min="8450" max="8450" width="3.125" style="665" customWidth="1"/>
    <col min="8451" max="8451" width="4.25" style="665" customWidth="1"/>
    <col min="8452" max="8452" width="3.625" style="665" customWidth="1"/>
    <col min="8453" max="8453" width="3" style="665" customWidth="1"/>
    <col min="8454" max="8454" width="3.875" style="665" customWidth="1"/>
    <col min="8455" max="8455" width="2.875" style="665" customWidth="1"/>
    <col min="8456" max="8456" width="5.25" style="665" bestFit="1" customWidth="1"/>
    <col min="8457" max="8457" width="2.875" style="665" customWidth="1"/>
    <col min="8458" max="8458" width="3.625" style="665" customWidth="1"/>
    <col min="8459" max="8459" width="2.875" style="665" customWidth="1"/>
    <col min="8460" max="8460" width="4" style="665" customWidth="1"/>
    <col min="8461" max="8461" width="3" style="665" customWidth="1"/>
    <col min="8462" max="8462" width="4.75" style="665" customWidth="1"/>
    <col min="8463" max="8463" width="2.875" style="665" customWidth="1"/>
    <col min="8464" max="8464" width="4" style="665" customWidth="1"/>
    <col min="8465" max="8465" width="2.75" style="665" customWidth="1"/>
    <col min="8466" max="8466" width="4" style="665" customWidth="1"/>
    <col min="8467" max="8467" width="2.75" style="665" customWidth="1"/>
    <col min="8468" max="8468" width="4.125" style="665" customWidth="1"/>
    <col min="8469" max="8469" width="6" style="665" customWidth="1"/>
    <col min="8470" max="8470" width="5.75" style="665" customWidth="1"/>
    <col min="8471" max="8471" width="4.75" style="665" customWidth="1"/>
    <col min="8472" max="8472" width="4.375" style="665" customWidth="1"/>
    <col min="8473" max="8473" width="5.75" style="665" customWidth="1"/>
    <col min="8474" max="8474" width="3" style="665" customWidth="1"/>
    <col min="8475" max="8704" width="9" style="665"/>
    <col min="8705" max="8705" width="0.875" style="665" customWidth="1"/>
    <col min="8706" max="8706" width="3.125" style="665" customWidth="1"/>
    <col min="8707" max="8707" width="4.25" style="665" customWidth="1"/>
    <col min="8708" max="8708" width="3.625" style="665" customWidth="1"/>
    <col min="8709" max="8709" width="3" style="665" customWidth="1"/>
    <col min="8710" max="8710" width="3.875" style="665" customWidth="1"/>
    <col min="8711" max="8711" width="2.875" style="665" customWidth="1"/>
    <col min="8712" max="8712" width="5.25" style="665" bestFit="1" customWidth="1"/>
    <col min="8713" max="8713" width="2.875" style="665" customWidth="1"/>
    <col min="8714" max="8714" width="3.625" style="665" customWidth="1"/>
    <col min="8715" max="8715" width="2.875" style="665" customWidth="1"/>
    <col min="8716" max="8716" width="4" style="665" customWidth="1"/>
    <col min="8717" max="8717" width="3" style="665" customWidth="1"/>
    <col min="8718" max="8718" width="4.75" style="665" customWidth="1"/>
    <col min="8719" max="8719" width="2.875" style="665" customWidth="1"/>
    <col min="8720" max="8720" width="4" style="665" customWidth="1"/>
    <col min="8721" max="8721" width="2.75" style="665" customWidth="1"/>
    <col min="8722" max="8722" width="4" style="665" customWidth="1"/>
    <col min="8723" max="8723" width="2.75" style="665" customWidth="1"/>
    <col min="8724" max="8724" width="4.125" style="665" customWidth="1"/>
    <col min="8725" max="8725" width="6" style="665" customWidth="1"/>
    <col min="8726" max="8726" width="5.75" style="665" customWidth="1"/>
    <col min="8727" max="8727" width="4.75" style="665" customWidth="1"/>
    <col min="8728" max="8728" width="4.375" style="665" customWidth="1"/>
    <col min="8729" max="8729" width="5.75" style="665" customWidth="1"/>
    <col min="8730" max="8730" width="3" style="665" customWidth="1"/>
    <col min="8731" max="8960" width="9" style="665"/>
    <col min="8961" max="8961" width="0.875" style="665" customWidth="1"/>
    <col min="8962" max="8962" width="3.125" style="665" customWidth="1"/>
    <col min="8963" max="8963" width="4.25" style="665" customWidth="1"/>
    <col min="8964" max="8964" width="3.625" style="665" customWidth="1"/>
    <col min="8965" max="8965" width="3" style="665" customWidth="1"/>
    <col min="8966" max="8966" width="3.875" style="665" customWidth="1"/>
    <col min="8967" max="8967" width="2.875" style="665" customWidth="1"/>
    <col min="8968" max="8968" width="5.25" style="665" bestFit="1" customWidth="1"/>
    <col min="8969" max="8969" width="2.875" style="665" customWidth="1"/>
    <col min="8970" max="8970" width="3.625" style="665" customWidth="1"/>
    <col min="8971" max="8971" width="2.875" style="665" customWidth="1"/>
    <col min="8972" max="8972" width="4" style="665" customWidth="1"/>
    <col min="8973" max="8973" width="3" style="665" customWidth="1"/>
    <col min="8974" max="8974" width="4.75" style="665" customWidth="1"/>
    <col min="8975" max="8975" width="2.875" style="665" customWidth="1"/>
    <col min="8976" max="8976" width="4" style="665" customWidth="1"/>
    <col min="8977" max="8977" width="2.75" style="665" customWidth="1"/>
    <col min="8978" max="8978" width="4" style="665" customWidth="1"/>
    <col min="8979" max="8979" width="2.75" style="665" customWidth="1"/>
    <col min="8980" max="8980" width="4.125" style="665" customWidth="1"/>
    <col min="8981" max="8981" width="6" style="665" customWidth="1"/>
    <col min="8982" max="8982" width="5.75" style="665" customWidth="1"/>
    <col min="8983" max="8983" width="4.75" style="665" customWidth="1"/>
    <col min="8984" max="8984" width="4.375" style="665" customWidth="1"/>
    <col min="8985" max="8985" width="5.75" style="665" customWidth="1"/>
    <col min="8986" max="8986" width="3" style="665" customWidth="1"/>
    <col min="8987" max="9216" width="9" style="665"/>
    <col min="9217" max="9217" width="0.875" style="665" customWidth="1"/>
    <col min="9218" max="9218" width="3.125" style="665" customWidth="1"/>
    <col min="9219" max="9219" width="4.25" style="665" customWidth="1"/>
    <col min="9220" max="9220" width="3.625" style="665" customWidth="1"/>
    <col min="9221" max="9221" width="3" style="665" customWidth="1"/>
    <col min="9222" max="9222" width="3.875" style="665" customWidth="1"/>
    <col min="9223" max="9223" width="2.875" style="665" customWidth="1"/>
    <col min="9224" max="9224" width="5.25" style="665" bestFit="1" customWidth="1"/>
    <col min="9225" max="9225" width="2.875" style="665" customWidth="1"/>
    <col min="9226" max="9226" width="3.625" style="665" customWidth="1"/>
    <col min="9227" max="9227" width="2.875" style="665" customWidth="1"/>
    <col min="9228" max="9228" width="4" style="665" customWidth="1"/>
    <col min="9229" max="9229" width="3" style="665" customWidth="1"/>
    <col min="9230" max="9230" width="4.75" style="665" customWidth="1"/>
    <col min="9231" max="9231" width="2.875" style="665" customWidth="1"/>
    <col min="9232" max="9232" width="4" style="665" customWidth="1"/>
    <col min="9233" max="9233" width="2.75" style="665" customWidth="1"/>
    <col min="9234" max="9234" width="4" style="665" customWidth="1"/>
    <col min="9235" max="9235" width="2.75" style="665" customWidth="1"/>
    <col min="9236" max="9236" width="4.125" style="665" customWidth="1"/>
    <col min="9237" max="9237" width="6" style="665" customWidth="1"/>
    <col min="9238" max="9238" width="5.75" style="665" customWidth="1"/>
    <col min="9239" max="9239" width="4.75" style="665" customWidth="1"/>
    <col min="9240" max="9240" width="4.375" style="665" customWidth="1"/>
    <col min="9241" max="9241" width="5.75" style="665" customWidth="1"/>
    <col min="9242" max="9242" width="3" style="665" customWidth="1"/>
    <col min="9243" max="9472" width="9" style="665"/>
    <col min="9473" max="9473" width="0.875" style="665" customWidth="1"/>
    <col min="9474" max="9474" width="3.125" style="665" customWidth="1"/>
    <col min="9475" max="9475" width="4.25" style="665" customWidth="1"/>
    <col min="9476" max="9476" width="3.625" style="665" customWidth="1"/>
    <col min="9477" max="9477" width="3" style="665" customWidth="1"/>
    <col min="9478" max="9478" width="3.875" style="665" customWidth="1"/>
    <col min="9479" max="9479" width="2.875" style="665" customWidth="1"/>
    <col min="9480" max="9480" width="5.25" style="665" bestFit="1" customWidth="1"/>
    <col min="9481" max="9481" width="2.875" style="665" customWidth="1"/>
    <col min="9482" max="9482" width="3.625" style="665" customWidth="1"/>
    <col min="9483" max="9483" width="2.875" style="665" customWidth="1"/>
    <col min="9484" max="9484" width="4" style="665" customWidth="1"/>
    <col min="9485" max="9485" width="3" style="665" customWidth="1"/>
    <col min="9486" max="9486" width="4.75" style="665" customWidth="1"/>
    <col min="9487" max="9487" width="2.875" style="665" customWidth="1"/>
    <col min="9488" max="9488" width="4" style="665" customWidth="1"/>
    <col min="9489" max="9489" width="2.75" style="665" customWidth="1"/>
    <col min="9490" max="9490" width="4" style="665" customWidth="1"/>
    <col min="9491" max="9491" width="2.75" style="665" customWidth="1"/>
    <col min="9492" max="9492" width="4.125" style="665" customWidth="1"/>
    <col min="9493" max="9493" width="6" style="665" customWidth="1"/>
    <col min="9494" max="9494" width="5.75" style="665" customWidth="1"/>
    <col min="9495" max="9495" width="4.75" style="665" customWidth="1"/>
    <col min="9496" max="9496" width="4.375" style="665" customWidth="1"/>
    <col min="9497" max="9497" width="5.75" style="665" customWidth="1"/>
    <col min="9498" max="9498" width="3" style="665" customWidth="1"/>
    <col min="9499" max="9728" width="9" style="665"/>
    <col min="9729" max="9729" width="0.875" style="665" customWidth="1"/>
    <col min="9730" max="9730" width="3.125" style="665" customWidth="1"/>
    <col min="9731" max="9731" width="4.25" style="665" customWidth="1"/>
    <col min="9732" max="9732" width="3.625" style="665" customWidth="1"/>
    <col min="9733" max="9733" width="3" style="665" customWidth="1"/>
    <col min="9734" max="9734" width="3.875" style="665" customWidth="1"/>
    <col min="9735" max="9735" width="2.875" style="665" customWidth="1"/>
    <col min="9736" max="9736" width="5.25" style="665" bestFit="1" customWidth="1"/>
    <col min="9737" max="9737" width="2.875" style="665" customWidth="1"/>
    <col min="9738" max="9738" width="3.625" style="665" customWidth="1"/>
    <col min="9739" max="9739" width="2.875" style="665" customWidth="1"/>
    <col min="9740" max="9740" width="4" style="665" customWidth="1"/>
    <col min="9741" max="9741" width="3" style="665" customWidth="1"/>
    <col min="9742" max="9742" width="4.75" style="665" customWidth="1"/>
    <col min="9743" max="9743" width="2.875" style="665" customWidth="1"/>
    <col min="9744" max="9744" width="4" style="665" customWidth="1"/>
    <col min="9745" max="9745" width="2.75" style="665" customWidth="1"/>
    <col min="9746" max="9746" width="4" style="665" customWidth="1"/>
    <col min="9747" max="9747" width="2.75" style="665" customWidth="1"/>
    <col min="9748" max="9748" width="4.125" style="665" customWidth="1"/>
    <col min="9749" max="9749" width="6" style="665" customWidth="1"/>
    <col min="9750" max="9750" width="5.75" style="665" customWidth="1"/>
    <col min="9751" max="9751" width="4.75" style="665" customWidth="1"/>
    <col min="9752" max="9752" width="4.375" style="665" customWidth="1"/>
    <col min="9753" max="9753" width="5.75" style="665" customWidth="1"/>
    <col min="9754" max="9754" width="3" style="665" customWidth="1"/>
    <col min="9755" max="9984" width="9" style="665"/>
    <col min="9985" max="9985" width="0.875" style="665" customWidth="1"/>
    <col min="9986" max="9986" width="3.125" style="665" customWidth="1"/>
    <col min="9987" max="9987" width="4.25" style="665" customWidth="1"/>
    <col min="9988" max="9988" width="3.625" style="665" customWidth="1"/>
    <col min="9989" max="9989" width="3" style="665" customWidth="1"/>
    <col min="9990" max="9990" width="3.875" style="665" customWidth="1"/>
    <col min="9991" max="9991" width="2.875" style="665" customWidth="1"/>
    <col min="9992" max="9992" width="5.25" style="665" bestFit="1" customWidth="1"/>
    <col min="9993" max="9993" width="2.875" style="665" customWidth="1"/>
    <col min="9994" max="9994" width="3.625" style="665" customWidth="1"/>
    <col min="9995" max="9995" width="2.875" style="665" customWidth="1"/>
    <col min="9996" max="9996" width="4" style="665" customWidth="1"/>
    <col min="9997" max="9997" width="3" style="665" customWidth="1"/>
    <col min="9998" max="9998" width="4.75" style="665" customWidth="1"/>
    <col min="9999" max="9999" width="2.875" style="665" customWidth="1"/>
    <col min="10000" max="10000" width="4" style="665" customWidth="1"/>
    <col min="10001" max="10001" width="2.75" style="665" customWidth="1"/>
    <col min="10002" max="10002" width="4" style="665" customWidth="1"/>
    <col min="10003" max="10003" width="2.75" style="665" customWidth="1"/>
    <col min="10004" max="10004" width="4.125" style="665" customWidth="1"/>
    <col min="10005" max="10005" width="6" style="665" customWidth="1"/>
    <col min="10006" max="10006" width="5.75" style="665" customWidth="1"/>
    <col min="10007" max="10007" width="4.75" style="665" customWidth="1"/>
    <col min="10008" max="10008" width="4.375" style="665" customWidth="1"/>
    <col min="10009" max="10009" width="5.75" style="665" customWidth="1"/>
    <col min="10010" max="10010" width="3" style="665" customWidth="1"/>
    <col min="10011" max="10240" width="9" style="665"/>
    <col min="10241" max="10241" width="0.875" style="665" customWidth="1"/>
    <col min="10242" max="10242" width="3.125" style="665" customWidth="1"/>
    <col min="10243" max="10243" width="4.25" style="665" customWidth="1"/>
    <col min="10244" max="10244" width="3.625" style="665" customWidth="1"/>
    <col min="10245" max="10245" width="3" style="665" customWidth="1"/>
    <col min="10246" max="10246" width="3.875" style="665" customWidth="1"/>
    <col min="10247" max="10247" width="2.875" style="665" customWidth="1"/>
    <col min="10248" max="10248" width="5.25" style="665" bestFit="1" customWidth="1"/>
    <col min="10249" max="10249" width="2.875" style="665" customWidth="1"/>
    <col min="10250" max="10250" width="3.625" style="665" customWidth="1"/>
    <col min="10251" max="10251" width="2.875" style="665" customWidth="1"/>
    <col min="10252" max="10252" width="4" style="665" customWidth="1"/>
    <col min="10253" max="10253" width="3" style="665" customWidth="1"/>
    <col min="10254" max="10254" width="4.75" style="665" customWidth="1"/>
    <col min="10255" max="10255" width="2.875" style="665" customWidth="1"/>
    <col min="10256" max="10256" width="4" style="665" customWidth="1"/>
    <col min="10257" max="10257" width="2.75" style="665" customWidth="1"/>
    <col min="10258" max="10258" width="4" style="665" customWidth="1"/>
    <col min="10259" max="10259" width="2.75" style="665" customWidth="1"/>
    <col min="10260" max="10260" width="4.125" style="665" customWidth="1"/>
    <col min="10261" max="10261" width="6" style="665" customWidth="1"/>
    <col min="10262" max="10262" width="5.75" style="665" customWidth="1"/>
    <col min="10263" max="10263" width="4.75" style="665" customWidth="1"/>
    <col min="10264" max="10264" width="4.375" style="665" customWidth="1"/>
    <col min="10265" max="10265" width="5.75" style="665" customWidth="1"/>
    <col min="10266" max="10266" width="3" style="665" customWidth="1"/>
    <col min="10267" max="10496" width="9" style="665"/>
    <col min="10497" max="10497" width="0.875" style="665" customWidth="1"/>
    <col min="10498" max="10498" width="3.125" style="665" customWidth="1"/>
    <col min="10499" max="10499" width="4.25" style="665" customWidth="1"/>
    <col min="10500" max="10500" width="3.625" style="665" customWidth="1"/>
    <col min="10501" max="10501" width="3" style="665" customWidth="1"/>
    <col min="10502" max="10502" width="3.875" style="665" customWidth="1"/>
    <col min="10503" max="10503" width="2.875" style="665" customWidth="1"/>
    <col min="10504" max="10504" width="5.25" style="665" bestFit="1" customWidth="1"/>
    <col min="10505" max="10505" width="2.875" style="665" customWidth="1"/>
    <col min="10506" max="10506" width="3.625" style="665" customWidth="1"/>
    <col min="10507" max="10507" width="2.875" style="665" customWidth="1"/>
    <col min="10508" max="10508" width="4" style="665" customWidth="1"/>
    <col min="10509" max="10509" width="3" style="665" customWidth="1"/>
    <col min="10510" max="10510" width="4.75" style="665" customWidth="1"/>
    <col min="10511" max="10511" width="2.875" style="665" customWidth="1"/>
    <col min="10512" max="10512" width="4" style="665" customWidth="1"/>
    <col min="10513" max="10513" width="2.75" style="665" customWidth="1"/>
    <col min="10514" max="10514" width="4" style="665" customWidth="1"/>
    <col min="10515" max="10515" width="2.75" style="665" customWidth="1"/>
    <col min="10516" max="10516" width="4.125" style="665" customWidth="1"/>
    <col min="10517" max="10517" width="6" style="665" customWidth="1"/>
    <col min="10518" max="10518" width="5.75" style="665" customWidth="1"/>
    <col min="10519" max="10519" width="4.75" style="665" customWidth="1"/>
    <col min="10520" max="10520" width="4.375" style="665" customWidth="1"/>
    <col min="10521" max="10521" width="5.75" style="665" customWidth="1"/>
    <col min="10522" max="10522" width="3" style="665" customWidth="1"/>
    <col min="10523" max="10752" width="9" style="665"/>
    <col min="10753" max="10753" width="0.875" style="665" customWidth="1"/>
    <col min="10754" max="10754" width="3.125" style="665" customWidth="1"/>
    <col min="10755" max="10755" width="4.25" style="665" customWidth="1"/>
    <col min="10756" max="10756" width="3.625" style="665" customWidth="1"/>
    <col min="10757" max="10757" width="3" style="665" customWidth="1"/>
    <col min="10758" max="10758" width="3.875" style="665" customWidth="1"/>
    <col min="10759" max="10759" width="2.875" style="665" customWidth="1"/>
    <col min="10760" max="10760" width="5.25" style="665" bestFit="1" customWidth="1"/>
    <col min="10761" max="10761" width="2.875" style="665" customWidth="1"/>
    <col min="10762" max="10762" width="3.625" style="665" customWidth="1"/>
    <col min="10763" max="10763" width="2.875" style="665" customWidth="1"/>
    <col min="10764" max="10764" width="4" style="665" customWidth="1"/>
    <col min="10765" max="10765" width="3" style="665" customWidth="1"/>
    <col min="10766" max="10766" width="4.75" style="665" customWidth="1"/>
    <col min="10767" max="10767" width="2.875" style="665" customWidth="1"/>
    <col min="10768" max="10768" width="4" style="665" customWidth="1"/>
    <col min="10769" max="10769" width="2.75" style="665" customWidth="1"/>
    <col min="10770" max="10770" width="4" style="665" customWidth="1"/>
    <col min="10771" max="10771" width="2.75" style="665" customWidth="1"/>
    <col min="10772" max="10772" width="4.125" style="665" customWidth="1"/>
    <col min="10773" max="10773" width="6" style="665" customWidth="1"/>
    <col min="10774" max="10774" width="5.75" style="665" customWidth="1"/>
    <col min="10775" max="10775" width="4.75" style="665" customWidth="1"/>
    <col min="10776" max="10776" width="4.375" style="665" customWidth="1"/>
    <col min="10777" max="10777" width="5.75" style="665" customWidth="1"/>
    <col min="10778" max="10778" width="3" style="665" customWidth="1"/>
    <col min="10779" max="11008" width="9" style="665"/>
    <col min="11009" max="11009" width="0.875" style="665" customWidth="1"/>
    <col min="11010" max="11010" width="3.125" style="665" customWidth="1"/>
    <col min="11011" max="11011" width="4.25" style="665" customWidth="1"/>
    <col min="11012" max="11012" width="3.625" style="665" customWidth="1"/>
    <col min="11013" max="11013" width="3" style="665" customWidth="1"/>
    <col min="11014" max="11014" width="3.875" style="665" customWidth="1"/>
    <col min="11015" max="11015" width="2.875" style="665" customWidth="1"/>
    <col min="11016" max="11016" width="5.25" style="665" bestFit="1" customWidth="1"/>
    <col min="11017" max="11017" width="2.875" style="665" customWidth="1"/>
    <col min="11018" max="11018" width="3.625" style="665" customWidth="1"/>
    <col min="11019" max="11019" width="2.875" style="665" customWidth="1"/>
    <col min="11020" max="11020" width="4" style="665" customWidth="1"/>
    <col min="11021" max="11021" width="3" style="665" customWidth="1"/>
    <col min="11022" max="11022" width="4.75" style="665" customWidth="1"/>
    <col min="11023" max="11023" width="2.875" style="665" customWidth="1"/>
    <col min="11024" max="11024" width="4" style="665" customWidth="1"/>
    <col min="11025" max="11025" width="2.75" style="665" customWidth="1"/>
    <col min="11026" max="11026" width="4" style="665" customWidth="1"/>
    <col min="11027" max="11027" width="2.75" style="665" customWidth="1"/>
    <col min="11028" max="11028" width="4.125" style="665" customWidth="1"/>
    <col min="11029" max="11029" width="6" style="665" customWidth="1"/>
    <col min="11030" max="11030" width="5.75" style="665" customWidth="1"/>
    <col min="11031" max="11031" width="4.75" style="665" customWidth="1"/>
    <col min="11032" max="11032" width="4.375" style="665" customWidth="1"/>
    <col min="11033" max="11033" width="5.75" style="665" customWidth="1"/>
    <col min="11034" max="11034" width="3" style="665" customWidth="1"/>
    <col min="11035" max="11264" width="9" style="665"/>
    <col min="11265" max="11265" width="0.875" style="665" customWidth="1"/>
    <col min="11266" max="11266" width="3.125" style="665" customWidth="1"/>
    <col min="11267" max="11267" width="4.25" style="665" customWidth="1"/>
    <col min="11268" max="11268" width="3.625" style="665" customWidth="1"/>
    <col min="11269" max="11269" width="3" style="665" customWidth="1"/>
    <col min="11270" max="11270" width="3.875" style="665" customWidth="1"/>
    <col min="11271" max="11271" width="2.875" style="665" customWidth="1"/>
    <col min="11272" max="11272" width="5.25" style="665" bestFit="1" customWidth="1"/>
    <col min="11273" max="11273" width="2.875" style="665" customWidth="1"/>
    <col min="11274" max="11274" width="3.625" style="665" customWidth="1"/>
    <col min="11275" max="11275" width="2.875" style="665" customWidth="1"/>
    <col min="11276" max="11276" width="4" style="665" customWidth="1"/>
    <col min="11277" max="11277" width="3" style="665" customWidth="1"/>
    <col min="11278" max="11278" width="4.75" style="665" customWidth="1"/>
    <col min="11279" max="11279" width="2.875" style="665" customWidth="1"/>
    <col min="11280" max="11280" width="4" style="665" customWidth="1"/>
    <col min="11281" max="11281" width="2.75" style="665" customWidth="1"/>
    <col min="11282" max="11282" width="4" style="665" customWidth="1"/>
    <col min="11283" max="11283" width="2.75" style="665" customWidth="1"/>
    <col min="11284" max="11284" width="4.125" style="665" customWidth="1"/>
    <col min="11285" max="11285" width="6" style="665" customWidth="1"/>
    <col min="11286" max="11286" width="5.75" style="665" customWidth="1"/>
    <col min="11287" max="11287" width="4.75" style="665" customWidth="1"/>
    <col min="11288" max="11288" width="4.375" style="665" customWidth="1"/>
    <col min="11289" max="11289" width="5.75" style="665" customWidth="1"/>
    <col min="11290" max="11290" width="3" style="665" customWidth="1"/>
    <col min="11291" max="11520" width="9" style="665"/>
    <col min="11521" max="11521" width="0.875" style="665" customWidth="1"/>
    <col min="11522" max="11522" width="3.125" style="665" customWidth="1"/>
    <col min="11523" max="11523" width="4.25" style="665" customWidth="1"/>
    <col min="11524" max="11524" width="3.625" style="665" customWidth="1"/>
    <col min="11525" max="11525" width="3" style="665" customWidth="1"/>
    <col min="11526" max="11526" width="3.875" style="665" customWidth="1"/>
    <col min="11527" max="11527" width="2.875" style="665" customWidth="1"/>
    <col min="11528" max="11528" width="5.25" style="665" bestFit="1" customWidth="1"/>
    <col min="11529" max="11529" width="2.875" style="665" customWidth="1"/>
    <col min="11530" max="11530" width="3.625" style="665" customWidth="1"/>
    <col min="11531" max="11531" width="2.875" style="665" customWidth="1"/>
    <col min="11532" max="11532" width="4" style="665" customWidth="1"/>
    <col min="11533" max="11533" width="3" style="665" customWidth="1"/>
    <col min="11534" max="11534" width="4.75" style="665" customWidth="1"/>
    <col min="11535" max="11535" width="2.875" style="665" customWidth="1"/>
    <col min="11536" max="11536" width="4" style="665" customWidth="1"/>
    <col min="11537" max="11537" width="2.75" style="665" customWidth="1"/>
    <col min="11538" max="11538" width="4" style="665" customWidth="1"/>
    <col min="11539" max="11539" width="2.75" style="665" customWidth="1"/>
    <col min="11540" max="11540" width="4.125" style="665" customWidth="1"/>
    <col min="11541" max="11541" width="6" style="665" customWidth="1"/>
    <col min="11542" max="11542" width="5.75" style="665" customWidth="1"/>
    <col min="11543" max="11543" width="4.75" style="665" customWidth="1"/>
    <col min="11544" max="11544" width="4.375" style="665" customWidth="1"/>
    <col min="11545" max="11545" width="5.75" style="665" customWidth="1"/>
    <col min="11546" max="11546" width="3" style="665" customWidth="1"/>
    <col min="11547" max="11776" width="9" style="665"/>
    <col min="11777" max="11777" width="0.875" style="665" customWidth="1"/>
    <col min="11778" max="11778" width="3.125" style="665" customWidth="1"/>
    <col min="11779" max="11779" width="4.25" style="665" customWidth="1"/>
    <col min="11780" max="11780" width="3.625" style="665" customWidth="1"/>
    <col min="11781" max="11781" width="3" style="665" customWidth="1"/>
    <col min="11782" max="11782" width="3.875" style="665" customWidth="1"/>
    <col min="11783" max="11783" width="2.875" style="665" customWidth="1"/>
    <col min="11784" max="11784" width="5.25" style="665" bestFit="1" customWidth="1"/>
    <col min="11785" max="11785" width="2.875" style="665" customWidth="1"/>
    <col min="11786" max="11786" width="3.625" style="665" customWidth="1"/>
    <col min="11787" max="11787" width="2.875" style="665" customWidth="1"/>
    <col min="11788" max="11788" width="4" style="665" customWidth="1"/>
    <col min="11789" max="11789" width="3" style="665" customWidth="1"/>
    <col min="11790" max="11790" width="4.75" style="665" customWidth="1"/>
    <col min="11791" max="11791" width="2.875" style="665" customWidth="1"/>
    <col min="11792" max="11792" width="4" style="665" customWidth="1"/>
    <col min="11793" max="11793" width="2.75" style="665" customWidth="1"/>
    <col min="11794" max="11794" width="4" style="665" customWidth="1"/>
    <col min="11795" max="11795" width="2.75" style="665" customWidth="1"/>
    <col min="11796" max="11796" width="4.125" style="665" customWidth="1"/>
    <col min="11797" max="11797" width="6" style="665" customWidth="1"/>
    <col min="11798" max="11798" width="5.75" style="665" customWidth="1"/>
    <col min="11799" max="11799" width="4.75" style="665" customWidth="1"/>
    <col min="11800" max="11800" width="4.375" style="665" customWidth="1"/>
    <col min="11801" max="11801" width="5.75" style="665" customWidth="1"/>
    <col min="11802" max="11802" width="3" style="665" customWidth="1"/>
    <col min="11803" max="12032" width="9" style="665"/>
    <col min="12033" max="12033" width="0.875" style="665" customWidth="1"/>
    <col min="12034" max="12034" width="3.125" style="665" customWidth="1"/>
    <col min="12035" max="12035" width="4.25" style="665" customWidth="1"/>
    <col min="12036" max="12036" width="3.625" style="665" customWidth="1"/>
    <col min="12037" max="12037" width="3" style="665" customWidth="1"/>
    <col min="12038" max="12038" width="3.875" style="665" customWidth="1"/>
    <col min="12039" max="12039" width="2.875" style="665" customWidth="1"/>
    <col min="12040" max="12040" width="5.25" style="665" bestFit="1" customWidth="1"/>
    <col min="12041" max="12041" width="2.875" style="665" customWidth="1"/>
    <col min="12042" max="12042" width="3.625" style="665" customWidth="1"/>
    <col min="12043" max="12043" width="2.875" style="665" customWidth="1"/>
    <col min="12044" max="12044" width="4" style="665" customWidth="1"/>
    <col min="12045" max="12045" width="3" style="665" customWidth="1"/>
    <col min="12046" max="12046" width="4.75" style="665" customWidth="1"/>
    <col min="12047" max="12047" width="2.875" style="665" customWidth="1"/>
    <col min="12048" max="12048" width="4" style="665" customWidth="1"/>
    <col min="12049" max="12049" width="2.75" style="665" customWidth="1"/>
    <col min="12050" max="12050" width="4" style="665" customWidth="1"/>
    <col min="12051" max="12051" width="2.75" style="665" customWidth="1"/>
    <col min="12052" max="12052" width="4.125" style="665" customWidth="1"/>
    <col min="12053" max="12053" width="6" style="665" customWidth="1"/>
    <col min="12054" max="12054" width="5.75" style="665" customWidth="1"/>
    <col min="12055" max="12055" width="4.75" style="665" customWidth="1"/>
    <col min="12056" max="12056" width="4.375" style="665" customWidth="1"/>
    <col min="12057" max="12057" width="5.75" style="665" customWidth="1"/>
    <col min="12058" max="12058" width="3" style="665" customWidth="1"/>
    <col min="12059" max="12288" width="9" style="665"/>
    <col min="12289" max="12289" width="0.875" style="665" customWidth="1"/>
    <col min="12290" max="12290" width="3.125" style="665" customWidth="1"/>
    <col min="12291" max="12291" width="4.25" style="665" customWidth="1"/>
    <col min="12292" max="12292" width="3.625" style="665" customWidth="1"/>
    <col min="12293" max="12293" width="3" style="665" customWidth="1"/>
    <col min="12294" max="12294" width="3.875" style="665" customWidth="1"/>
    <col min="12295" max="12295" width="2.875" style="665" customWidth="1"/>
    <col min="12296" max="12296" width="5.25" style="665" bestFit="1" customWidth="1"/>
    <col min="12297" max="12297" width="2.875" style="665" customWidth="1"/>
    <col min="12298" max="12298" width="3.625" style="665" customWidth="1"/>
    <col min="12299" max="12299" width="2.875" style="665" customWidth="1"/>
    <col min="12300" max="12300" width="4" style="665" customWidth="1"/>
    <col min="12301" max="12301" width="3" style="665" customWidth="1"/>
    <col min="12302" max="12302" width="4.75" style="665" customWidth="1"/>
    <col min="12303" max="12303" width="2.875" style="665" customWidth="1"/>
    <col min="12304" max="12304" width="4" style="665" customWidth="1"/>
    <col min="12305" max="12305" width="2.75" style="665" customWidth="1"/>
    <col min="12306" max="12306" width="4" style="665" customWidth="1"/>
    <col min="12307" max="12307" width="2.75" style="665" customWidth="1"/>
    <col min="12308" max="12308" width="4.125" style="665" customWidth="1"/>
    <col min="12309" max="12309" width="6" style="665" customWidth="1"/>
    <col min="12310" max="12310" width="5.75" style="665" customWidth="1"/>
    <col min="12311" max="12311" width="4.75" style="665" customWidth="1"/>
    <col min="12312" max="12312" width="4.375" style="665" customWidth="1"/>
    <col min="12313" max="12313" width="5.75" style="665" customWidth="1"/>
    <col min="12314" max="12314" width="3" style="665" customWidth="1"/>
    <col min="12315" max="12544" width="9" style="665"/>
    <col min="12545" max="12545" width="0.875" style="665" customWidth="1"/>
    <col min="12546" max="12546" width="3.125" style="665" customWidth="1"/>
    <col min="12547" max="12547" width="4.25" style="665" customWidth="1"/>
    <col min="12548" max="12548" width="3.625" style="665" customWidth="1"/>
    <col min="12549" max="12549" width="3" style="665" customWidth="1"/>
    <col min="12550" max="12550" width="3.875" style="665" customWidth="1"/>
    <col min="12551" max="12551" width="2.875" style="665" customWidth="1"/>
    <col min="12552" max="12552" width="5.25" style="665" bestFit="1" customWidth="1"/>
    <col min="12553" max="12553" width="2.875" style="665" customWidth="1"/>
    <col min="12554" max="12554" width="3.625" style="665" customWidth="1"/>
    <col min="12555" max="12555" width="2.875" style="665" customWidth="1"/>
    <col min="12556" max="12556" width="4" style="665" customWidth="1"/>
    <col min="12557" max="12557" width="3" style="665" customWidth="1"/>
    <col min="12558" max="12558" width="4.75" style="665" customWidth="1"/>
    <col min="12559" max="12559" width="2.875" style="665" customWidth="1"/>
    <col min="12560" max="12560" width="4" style="665" customWidth="1"/>
    <col min="12561" max="12561" width="2.75" style="665" customWidth="1"/>
    <col min="12562" max="12562" width="4" style="665" customWidth="1"/>
    <col min="12563" max="12563" width="2.75" style="665" customWidth="1"/>
    <col min="12564" max="12564" width="4.125" style="665" customWidth="1"/>
    <col min="12565" max="12565" width="6" style="665" customWidth="1"/>
    <col min="12566" max="12566" width="5.75" style="665" customWidth="1"/>
    <col min="12567" max="12567" width="4.75" style="665" customWidth="1"/>
    <col min="12568" max="12568" width="4.375" style="665" customWidth="1"/>
    <col min="12569" max="12569" width="5.75" style="665" customWidth="1"/>
    <col min="12570" max="12570" width="3" style="665" customWidth="1"/>
    <col min="12571" max="12800" width="9" style="665"/>
    <col min="12801" max="12801" width="0.875" style="665" customWidth="1"/>
    <col min="12802" max="12802" width="3.125" style="665" customWidth="1"/>
    <col min="12803" max="12803" width="4.25" style="665" customWidth="1"/>
    <col min="12804" max="12804" width="3.625" style="665" customWidth="1"/>
    <col min="12805" max="12805" width="3" style="665" customWidth="1"/>
    <col min="12806" max="12806" width="3.875" style="665" customWidth="1"/>
    <col min="12807" max="12807" width="2.875" style="665" customWidth="1"/>
    <col min="12808" max="12808" width="5.25" style="665" bestFit="1" customWidth="1"/>
    <col min="12809" max="12809" width="2.875" style="665" customWidth="1"/>
    <col min="12810" max="12810" width="3.625" style="665" customWidth="1"/>
    <col min="12811" max="12811" width="2.875" style="665" customWidth="1"/>
    <col min="12812" max="12812" width="4" style="665" customWidth="1"/>
    <col min="12813" max="12813" width="3" style="665" customWidth="1"/>
    <col min="12814" max="12814" width="4.75" style="665" customWidth="1"/>
    <col min="12815" max="12815" width="2.875" style="665" customWidth="1"/>
    <col min="12816" max="12816" width="4" style="665" customWidth="1"/>
    <col min="12817" max="12817" width="2.75" style="665" customWidth="1"/>
    <col min="12818" max="12818" width="4" style="665" customWidth="1"/>
    <col min="12819" max="12819" width="2.75" style="665" customWidth="1"/>
    <col min="12820" max="12820" width="4.125" style="665" customWidth="1"/>
    <col min="12821" max="12821" width="6" style="665" customWidth="1"/>
    <col min="12822" max="12822" width="5.75" style="665" customWidth="1"/>
    <col min="12823" max="12823" width="4.75" style="665" customWidth="1"/>
    <col min="12824" max="12824" width="4.375" style="665" customWidth="1"/>
    <col min="12825" max="12825" width="5.75" style="665" customWidth="1"/>
    <col min="12826" max="12826" width="3" style="665" customWidth="1"/>
    <col min="12827" max="13056" width="9" style="665"/>
    <col min="13057" max="13057" width="0.875" style="665" customWidth="1"/>
    <col min="13058" max="13058" width="3.125" style="665" customWidth="1"/>
    <col min="13059" max="13059" width="4.25" style="665" customWidth="1"/>
    <col min="13060" max="13060" width="3.625" style="665" customWidth="1"/>
    <col min="13061" max="13061" width="3" style="665" customWidth="1"/>
    <col min="13062" max="13062" width="3.875" style="665" customWidth="1"/>
    <col min="13063" max="13063" width="2.875" style="665" customWidth="1"/>
    <col min="13064" max="13064" width="5.25" style="665" bestFit="1" customWidth="1"/>
    <col min="13065" max="13065" width="2.875" style="665" customWidth="1"/>
    <col min="13066" max="13066" width="3.625" style="665" customWidth="1"/>
    <col min="13067" max="13067" width="2.875" style="665" customWidth="1"/>
    <col min="13068" max="13068" width="4" style="665" customWidth="1"/>
    <col min="13069" max="13069" width="3" style="665" customWidth="1"/>
    <col min="13070" max="13070" width="4.75" style="665" customWidth="1"/>
    <col min="13071" max="13071" width="2.875" style="665" customWidth="1"/>
    <col min="13072" max="13072" width="4" style="665" customWidth="1"/>
    <col min="13073" max="13073" width="2.75" style="665" customWidth="1"/>
    <col min="13074" max="13074" width="4" style="665" customWidth="1"/>
    <col min="13075" max="13075" width="2.75" style="665" customWidth="1"/>
    <col min="13076" max="13076" width="4.125" style="665" customWidth="1"/>
    <col min="13077" max="13077" width="6" style="665" customWidth="1"/>
    <col min="13078" max="13078" width="5.75" style="665" customWidth="1"/>
    <col min="13079" max="13079" width="4.75" style="665" customWidth="1"/>
    <col min="13080" max="13080" width="4.375" style="665" customWidth="1"/>
    <col min="13081" max="13081" width="5.75" style="665" customWidth="1"/>
    <col min="13082" max="13082" width="3" style="665" customWidth="1"/>
    <col min="13083" max="13312" width="9" style="665"/>
    <col min="13313" max="13313" width="0.875" style="665" customWidth="1"/>
    <col min="13314" max="13314" width="3.125" style="665" customWidth="1"/>
    <col min="13315" max="13315" width="4.25" style="665" customWidth="1"/>
    <col min="13316" max="13316" width="3.625" style="665" customWidth="1"/>
    <col min="13317" max="13317" width="3" style="665" customWidth="1"/>
    <col min="13318" max="13318" width="3.875" style="665" customWidth="1"/>
    <col min="13319" max="13319" width="2.875" style="665" customWidth="1"/>
    <col min="13320" max="13320" width="5.25" style="665" bestFit="1" customWidth="1"/>
    <col min="13321" max="13321" width="2.875" style="665" customWidth="1"/>
    <col min="13322" max="13322" width="3.625" style="665" customWidth="1"/>
    <col min="13323" max="13323" width="2.875" style="665" customWidth="1"/>
    <col min="13324" max="13324" width="4" style="665" customWidth="1"/>
    <col min="13325" max="13325" width="3" style="665" customWidth="1"/>
    <col min="13326" max="13326" width="4.75" style="665" customWidth="1"/>
    <col min="13327" max="13327" width="2.875" style="665" customWidth="1"/>
    <col min="13328" max="13328" width="4" style="665" customWidth="1"/>
    <col min="13329" max="13329" width="2.75" style="665" customWidth="1"/>
    <col min="13330" max="13330" width="4" style="665" customWidth="1"/>
    <col min="13331" max="13331" width="2.75" style="665" customWidth="1"/>
    <col min="13332" max="13332" width="4.125" style="665" customWidth="1"/>
    <col min="13333" max="13333" width="6" style="665" customWidth="1"/>
    <col min="13334" max="13334" width="5.75" style="665" customWidth="1"/>
    <col min="13335" max="13335" width="4.75" style="665" customWidth="1"/>
    <col min="13336" max="13336" width="4.375" style="665" customWidth="1"/>
    <col min="13337" max="13337" width="5.75" style="665" customWidth="1"/>
    <col min="13338" max="13338" width="3" style="665" customWidth="1"/>
    <col min="13339" max="13568" width="9" style="665"/>
    <col min="13569" max="13569" width="0.875" style="665" customWidth="1"/>
    <col min="13570" max="13570" width="3.125" style="665" customWidth="1"/>
    <col min="13571" max="13571" width="4.25" style="665" customWidth="1"/>
    <col min="13572" max="13572" width="3.625" style="665" customWidth="1"/>
    <col min="13573" max="13573" width="3" style="665" customWidth="1"/>
    <col min="13574" max="13574" width="3.875" style="665" customWidth="1"/>
    <col min="13575" max="13575" width="2.875" style="665" customWidth="1"/>
    <col min="13576" max="13576" width="5.25" style="665" bestFit="1" customWidth="1"/>
    <col min="13577" max="13577" width="2.875" style="665" customWidth="1"/>
    <col min="13578" max="13578" width="3.625" style="665" customWidth="1"/>
    <col min="13579" max="13579" width="2.875" style="665" customWidth="1"/>
    <col min="13580" max="13580" width="4" style="665" customWidth="1"/>
    <col min="13581" max="13581" width="3" style="665" customWidth="1"/>
    <col min="13582" max="13582" width="4.75" style="665" customWidth="1"/>
    <col min="13583" max="13583" width="2.875" style="665" customWidth="1"/>
    <col min="13584" max="13584" width="4" style="665" customWidth="1"/>
    <col min="13585" max="13585" width="2.75" style="665" customWidth="1"/>
    <col min="13586" max="13586" width="4" style="665" customWidth="1"/>
    <col min="13587" max="13587" width="2.75" style="665" customWidth="1"/>
    <col min="13588" max="13588" width="4.125" style="665" customWidth="1"/>
    <col min="13589" max="13589" width="6" style="665" customWidth="1"/>
    <col min="13590" max="13590" width="5.75" style="665" customWidth="1"/>
    <col min="13591" max="13591" width="4.75" style="665" customWidth="1"/>
    <col min="13592" max="13592" width="4.375" style="665" customWidth="1"/>
    <col min="13593" max="13593" width="5.75" style="665" customWidth="1"/>
    <col min="13594" max="13594" width="3" style="665" customWidth="1"/>
    <col min="13595" max="13824" width="9" style="665"/>
    <col min="13825" max="13825" width="0.875" style="665" customWidth="1"/>
    <col min="13826" max="13826" width="3.125" style="665" customWidth="1"/>
    <col min="13827" max="13827" width="4.25" style="665" customWidth="1"/>
    <col min="13828" max="13828" width="3.625" style="665" customWidth="1"/>
    <col min="13829" max="13829" width="3" style="665" customWidth="1"/>
    <col min="13830" max="13830" width="3.875" style="665" customWidth="1"/>
    <col min="13831" max="13831" width="2.875" style="665" customWidth="1"/>
    <col min="13832" max="13832" width="5.25" style="665" bestFit="1" customWidth="1"/>
    <col min="13833" max="13833" width="2.875" style="665" customWidth="1"/>
    <col min="13834" max="13834" width="3.625" style="665" customWidth="1"/>
    <col min="13835" max="13835" width="2.875" style="665" customWidth="1"/>
    <col min="13836" max="13836" width="4" style="665" customWidth="1"/>
    <col min="13837" max="13837" width="3" style="665" customWidth="1"/>
    <col min="13838" max="13838" width="4.75" style="665" customWidth="1"/>
    <col min="13839" max="13839" width="2.875" style="665" customWidth="1"/>
    <col min="13840" max="13840" width="4" style="665" customWidth="1"/>
    <col min="13841" max="13841" width="2.75" style="665" customWidth="1"/>
    <col min="13842" max="13842" width="4" style="665" customWidth="1"/>
    <col min="13843" max="13843" width="2.75" style="665" customWidth="1"/>
    <col min="13844" max="13844" width="4.125" style="665" customWidth="1"/>
    <col min="13845" max="13845" width="6" style="665" customWidth="1"/>
    <col min="13846" max="13846" width="5.75" style="665" customWidth="1"/>
    <col min="13847" max="13847" width="4.75" style="665" customWidth="1"/>
    <col min="13848" max="13848" width="4.375" style="665" customWidth="1"/>
    <col min="13849" max="13849" width="5.75" style="665" customWidth="1"/>
    <col min="13850" max="13850" width="3" style="665" customWidth="1"/>
    <col min="13851" max="14080" width="9" style="665"/>
    <col min="14081" max="14081" width="0.875" style="665" customWidth="1"/>
    <col min="14082" max="14082" width="3.125" style="665" customWidth="1"/>
    <col min="14083" max="14083" width="4.25" style="665" customWidth="1"/>
    <col min="14084" max="14084" width="3.625" style="665" customWidth="1"/>
    <col min="14085" max="14085" width="3" style="665" customWidth="1"/>
    <col min="14086" max="14086" width="3.875" style="665" customWidth="1"/>
    <col min="14087" max="14087" width="2.875" style="665" customWidth="1"/>
    <col min="14088" max="14088" width="5.25" style="665" bestFit="1" customWidth="1"/>
    <col min="14089" max="14089" width="2.875" style="665" customWidth="1"/>
    <col min="14090" max="14090" width="3.625" style="665" customWidth="1"/>
    <col min="14091" max="14091" width="2.875" style="665" customWidth="1"/>
    <col min="14092" max="14092" width="4" style="665" customWidth="1"/>
    <col min="14093" max="14093" width="3" style="665" customWidth="1"/>
    <col min="14094" max="14094" width="4.75" style="665" customWidth="1"/>
    <col min="14095" max="14095" width="2.875" style="665" customWidth="1"/>
    <col min="14096" max="14096" width="4" style="665" customWidth="1"/>
    <col min="14097" max="14097" width="2.75" style="665" customWidth="1"/>
    <col min="14098" max="14098" width="4" style="665" customWidth="1"/>
    <col min="14099" max="14099" width="2.75" style="665" customWidth="1"/>
    <col min="14100" max="14100" width="4.125" style="665" customWidth="1"/>
    <col min="14101" max="14101" width="6" style="665" customWidth="1"/>
    <col min="14102" max="14102" width="5.75" style="665" customWidth="1"/>
    <col min="14103" max="14103" width="4.75" style="665" customWidth="1"/>
    <col min="14104" max="14104" width="4.375" style="665" customWidth="1"/>
    <col min="14105" max="14105" width="5.75" style="665" customWidth="1"/>
    <col min="14106" max="14106" width="3" style="665" customWidth="1"/>
    <col min="14107" max="14336" width="9" style="665"/>
    <col min="14337" max="14337" width="0.875" style="665" customWidth="1"/>
    <col min="14338" max="14338" width="3.125" style="665" customWidth="1"/>
    <col min="14339" max="14339" width="4.25" style="665" customWidth="1"/>
    <col min="14340" max="14340" width="3.625" style="665" customWidth="1"/>
    <col min="14341" max="14341" width="3" style="665" customWidth="1"/>
    <col min="14342" max="14342" width="3.875" style="665" customWidth="1"/>
    <col min="14343" max="14343" width="2.875" style="665" customWidth="1"/>
    <col min="14344" max="14344" width="5.25" style="665" bestFit="1" customWidth="1"/>
    <col min="14345" max="14345" width="2.875" style="665" customWidth="1"/>
    <col min="14346" max="14346" width="3.625" style="665" customWidth="1"/>
    <col min="14347" max="14347" width="2.875" style="665" customWidth="1"/>
    <col min="14348" max="14348" width="4" style="665" customWidth="1"/>
    <col min="14349" max="14349" width="3" style="665" customWidth="1"/>
    <col min="14350" max="14350" width="4.75" style="665" customWidth="1"/>
    <col min="14351" max="14351" width="2.875" style="665" customWidth="1"/>
    <col min="14352" max="14352" width="4" style="665" customWidth="1"/>
    <col min="14353" max="14353" width="2.75" style="665" customWidth="1"/>
    <col min="14354" max="14354" width="4" style="665" customWidth="1"/>
    <col min="14355" max="14355" width="2.75" style="665" customWidth="1"/>
    <col min="14356" max="14356" width="4.125" style="665" customWidth="1"/>
    <col min="14357" max="14357" width="6" style="665" customWidth="1"/>
    <col min="14358" max="14358" width="5.75" style="665" customWidth="1"/>
    <col min="14359" max="14359" width="4.75" style="665" customWidth="1"/>
    <col min="14360" max="14360" width="4.375" style="665" customWidth="1"/>
    <col min="14361" max="14361" width="5.75" style="665" customWidth="1"/>
    <col min="14362" max="14362" width="3" style="665" customWidth="1"/>
    <col min="14363" max="14592" width="9" style="665"/>
    <col min="14593" max="14593" width="0.875" style="665" customWidth="1"/>
    <col min="14594" max="14594" width="3.125" style="665" customWidth="1"/>
    <col min="14595" max="14595" width="4.25" style="665" customWidth="1"/>
    <col min="14596" max="14596" width="3.625" style="665" customWidth="1"/>
    <col min="14597" max="14597" width="3" style="665" customWidth="1"/>
    <col min="14598" max="14598" width="3.875" style="665" customWidth="1"/>
    <col min="14599" max="14599" width="2.875" style="665" customWidth="1"/>
    <col min="14600" max="14600" width="5.25" style="665" bestFit="1" customWidth="1"/>
    <col min="14601" max="14601" width="2.875" style="665" customWidth="1"/>
    <col min="14602" max="14602" width="3.625" style="665" customWidth="1"/>
    <col min="14603" max="14603" width="2.875" style="665" customWidth="1"/>
    <col min="14604" max="14604" width="4" style="665" customWidth="1"/>
    <col min="14605" max="14605" width="3" style="665" customWidth="1"/>
    <col min="14606" max="14606" width="4.75" style="665" customWidth="1"/>
    <col min="14607" max="14607" width="2.875" style="665" customWidth="1"/>
    <col min="14608" max="14608" width="4" style="665" customWidth="1"/>
    <col min="14609" max="14609" width="2.75" style="665" customWidth="1"/>
    <col min="14610" max="14610" width="4" style="665" customWidth="1"/>
    <col min="14611" max="14611" width="2.75" style="665" customWidth="1"/>
    <col min="14612" max="14612" width="4.125" style="665" customWidth="1"/>
    <col min="14613" max="14613" width="6" style="665" customWidth="1"/>
    <col min="14614" max="14614" width="5.75" style="665" customWidth="1"/>
    <col min="14615" max="14615" width="4.75" style="665" customWidth="1"/>
    <col min="14616" max="14616" width="4.375" style="665" customWidth="1"/>
    <col min="14617" max="14617" width="5.75" style="665" customWidth="1"/>
    <col min="14618" max="14618" width="3" style="665" customWidth="1"/>
    <col min="14619" max="14848" width="9" style="665"/>
    <col min="14849" max="14849" width="0.875" style="665" customWidth="1"/>
    <col min="14850" max="14850" width="3.125" style="665" customWidth="1"/>
    <col min="14851" max="14851" width="4.25" style="665" customWidth="1"/>
    <col min="14852" max="14852" width="3.625" style="665" customWidth="1"/>
    <col min="14853" max="14853" width="3" style="665" customWidth="1"/>
    <col min="14854" max="14854" width="3.875" style="665" customWidth="1"/>
    <col min="14855" max="14855" width="2.875" style="665" customWidth="1"/>
    <col min="14856" max="14856" width="5.25" style="665" bestFit="1" customWidth="1"/>
    <col min="14857" max="14857" width="2.875" style="665" customWidth="1"/>
    <col min="14858" max="14858" width="3.625" style="665" customWidth="1"/>
    <col min="14859" max="14859" width="2.875" style="665" customWidth="1"/>
    <col min="14860" max="14860" width="4" style="665" customWidth="1"/>
    <col min="14861" max="14861" width="3" style="665" customWidth="1"/>
    <col min="14862" max="14862" width="4.75" style="665" customWidth="1"/>
    <col min="14863" max="14863" width="2.875" style="665" customWidth="1"/>
    <col min="14864" max="14864" width="4" style="665" customWidth="1"/>
    <col min="14865" max="14865" width="2.75" style="665" customWidth="1"/>
    <col min="14866" max="14866" width="4" style="665" customWidth="1"/>
    <col min="14867" max="14867" width="2.75" style="665" customWidth="1"/>
    <col min="14868" max="14868" width="4.125" style="665" customWidth="1"/>
    <col min="14869" max="14869" width="6" style="665" customWidth="1"/>
    <col min="14870" max="14870" width="5.75" style="665" customWidth="1"/>
    <col min="14871" max="14871" width="4.75" style="665" customWidth="1"/>
    <col min="14872" max="14872" width="4.375" style="665" customWidth="1"/>
    <col min="14873" max="14873" width="5.75" style="665" customWidth="1"/>
    <col min="14874" max="14874" width="3" style="665" customWidth="1"/>
    <col min="14875" max="15104" width="9" style="665"/>
    <col min="15105" max="15105" width="0.875" style="665" customWidth="1"/>
    <col min="15106" max="15106" width="3.125" style="665" customWidth="1"/>
    <col min="15107" max="15107" width="4.25" style="665" customWidth="1"/>
    <col min="15108" max="15108" width="3.625" style="665" customWidth="1"/>
    <col min="15109" max="15109" width="3" style="665" customWidth="1"/>
    <col min="15110" max="15110" width="3.875" style="665" customWidth="1"/>
    <col min="15111" max="15111" width="2.875" style="665" customWidth="1"/>
    <col min="15112" max="15112" width="5.25" style="665" bestFit="1" customWidth="1"/>
    <col min="15113" max="15113" width="2.875" style="665" customWidth="1"/>
    <col min="15114" max="15114" width="3.625" style="665" customWidth="1"/>
    <col min="15115" max="15115" width="2.875" style="665" customWidth="1"/>
    <col min="15116" max="15116" width="4" style="665" customWidth="1"/>
    <col min="15117" max="15117" width="3" style="665" customWidth="1"/>
    <col min="15118" max="15118" width="4.75" style="665" customWidth="1"/>
    <col min="15119" max="15119" width="2.875" style="665" customWidth="1"/>
    <col min="15120" max="15120" width="4" style="665" customWidth="1"/>
    <col min="15121" max="15121" width="2.75" style="665" customWidth="1"/>
    <col min="15122" max="15122" width="4" style="665" customWidth="1"/>
    <col min="15123" max="15123" width="2.75" style="665" customWidth="1"/>
    <col min="15124" max="15124" width="4.125" style="665" customWidth="1"/>
    <col min="15125" max="15125" width="6" style="665" customWidth="1"/>
    <col min="15126" max="15126" width="5.75" style="665" customWidth="1"/>
    <col min="15127" max="15127" width="4.75" style="665" customWidth="1"/>
    <col min="15128" max="15128" width="4.375" style="665" customWidth="1"/>
    <col min="15129" max="15129" width="5.75" style="665" customWidth="1"/>
    <col min="15130" max="15130" width="3" style="665" customWidth="1"/>
    <col min="15131" max="15360" width="9" style="665"/>
    <col min="15361" max="15361" width="0.875" style="665" customWidth="1"/>
    <col min="15362" max="15362" width="3.125" style="665" customWidth="1"/>
    <col min="15363" max="15363" width="4.25" style="665" customWidth="1"/>
    <col min="15364" max="15364" width="3.625" style="665" customWidth="1"/>
    <col min="15365" max="15365" width="3" style="665" customWidth="1"/>
    <col min="15366" max="15366" width="3.875" style="665" customWidth="1"/>
    <col min="15367" max="15367" width="2.875" style="665" customWidth="1"/>
    <col min="15368" max="15368" width="5.25" style="665" bestFit="1" customWidth="1"/>
    <col min="15369" max="15369" width="2.875" style="665" customWidth="1"/>
    <col min="15370" max="15370" width="3.625" style="665" customWidth="1"/>
    <col min="15371" max="15371" width="2.875" style="665" customWidth="1"/>
    <col min="15372" max="15372" width="4" style="665" customWidth="1"/>
    <col min="15373" max="15373" width="3" style="665" customWidth="1"/>
    <col min="15374" max="15374" width="4.75" style="665" customWidth="1"/>
    <col min="15375" max="15375" width="2.875" style="665" customWidth="1"/>
    <col min="15376" max="15376" width="4" style="665" customWidth="1"/>
    <col min="15377" max="15377" width="2.75" style="665" customWidth="1"/>
    <col min="15378" max="15378" width="4" style="665" customWidth="1"/>
    <col min="15379" max="15379" width="2.75" style="665" customWidth="1"/>
    <col min="15380" max="15380" width="4.125" style="665" customWidth="1"/>
    <col min="15381" max="15381" width="6" style="665" customWidth="1"/>
    <col min="15382" max="15382" width="5.75" style="665" customWidth="1"/>
    <col min="15383" max="15383" width="4.75" style="665" customWidth="1"/>
    <col min="15384" max="15384" width="4.375" style="665" customWidth="1"/>
    <col min="15385" max="15385" width="5.75" style="665" customWidth="1"/>
    <col min="15386" max="15386" width="3" style="665" customWidth="1"/>
    <col min="15387" max="15616" width="9" style="665"/>
    <col min="15617" max="15617" width="0.875" style="665" customWidth="1"/>
    <col min="15618" max="15618" width="3.125" style="665" customWidth="1"/>
    <col min="15619" max="15619" width="4.25" style="665" customWidth="1"/>
    <col min="15620" max="15620" width="3.625" style="665" customWidth="1"/>
    <col min="15621" max="15621" width="3" style="665" customWidth="1"/>
    <col min="15622" max="15622" width="3.875" style="665" customWidth="1"/>
    <col min="15623" max="15623" width="2.875" style="665" customWidth="1"/>
    <col min="15624" max="15624" width="5.25" style="665" bestFit="1" customWidth="1"/>
    <col min="15625" max="15625" width="2.875" style="665" customWidth="1"/>
    <col min="15626" max="15626" width="3.625" style="665" customWidth="1"/>
    <col min="15627" max="15627" width="2.875" style="665" customWidth="1"/>
    <col min="15628" max="15628" width="4" style="665" customWidth="1"/>
    <col min="15629" max="15629" width="3" style="665" customWidth="1"/>
    <col min="15630" max="15630" width="4.75" style="665" customWidth="1"/>
    <col min="15631" max="15631" width="2.875" style="665" customWidth="1"/>
    <col min="15632" max="15632" width="4" style="665" customWidth="1"/>
    <col min="15633" max="15633" width="2.75" style="665" customWidth="1"/>
    <col min="15634" max="15634" width="4" style="665" customWidth="1"/>
    <col min="15635" max="15635" width="2.75" style="665" customWidth="1"/>
    <col min="15636" max="15636" width="4.125" style="665" customWidth="1"/>
    <col min="15637" max="15637" width="6" style="665" customWidth="1"/>
    <col min="15638" max="15638" width="5.75" style="665" customWidth="1"/>
    <col min="15639" max="15639" width="4.75" style="665" customWidth="1"/>
    <col min="15640" max="15640" width="4.375" style="665" customWidth="1"/>
    <col min="15641" max="15641" width="5.75" style="665" customWidth="1"/>
    <col min="15642" max="15642" width="3" style="665" customWidth="1"/>
    <col min="15643" max="15872" width="9" style="665"/>
    <col min="15873" max="15873" width="0.875" style="665" customWidth="1"/>
    <col min="15874" max="15874" width="3.125" style="665" customWidth="1"/>
    <col min="15875" max="15875" width="4.25" style="665" customWidth="1"/>
    <col min="15876" max="15876" width="3.625" style="665" customWidth="1"/>
    <col min="15877" max="15877" width="3" style="665" customWidth="1"/>
    <col min="15878" max="15878" width="3.875" style="665" customWidth="1"/>
    <col min="15879" max="15879" width="2.875" style="665" customWidth="1"/>
    <col min="15880" max="15880" width="5.25" style="665" bestFit="1" customWidth="1"/>
    <col min="15881" max="15881" width="2.875" style="665" customWidth="1"/>
    <col min="15882" max="15882" width="3.625" style="665" customWidth="1"/>
    <col min="15883" max="15883" width="2.875" style="665" customWidth="1"/>
    <col min="15884" max="15884" width="4" style="665" customWidth="1"/>
    <col min="15885" max="15885" width="3" style="665" customWidth="1"/>
    <col min="15886" max="15886" width="4.75" style="665" customWidth="1"/>
    <col min="15887" max="15887" width="2.875" style="665" customWidth="1"/>
    <col min="15888" max="15888" width="4" style="665" customWidth="1"/>
    <col min="15889" max="15889" width="2.75" style="665" customWidth="1"/>
    <col min="15890" max="15890" width="4" style="665" customWidth="1"/>
    <col min="15891" max="15891" width="2.75" style="665" customWidth="1"/>
    <col min="15892" max="15892" width="4.125" style="665" customWidth="1"/>
    <col min="15893" max="15893" width="6" style="665" customWidth="1"/>
    <col min="15894" max="15894" width="5.75" style="665" customWidth="1"/>
    <col min="15895" max="15895" width="4.75" style="665" customWidth="1"/>
    <col min="15896" max="15896" width="4.375" style="665" customWidth="1"/>
    <col min="15897" max="15897" width="5.75" style="665" customWidth="1"/>
    <col min="15898" max="15898" width="3" style="665" customWidth="1"/>
    <col min="15899" max="16128" width="9" style="665"/>
    <col min="16129" max="16129" width="0.875" style="665" customWidth="1"/>
    <col min="16130" max="16130" width="3.125" style="665" customWidth="1"/>
    <col min="16131" max="16131" width="4.25" style="665" customWidth="1"/>
    <col min="16132" max="16132" width="3.625" style="665" customWidth="1"/>
    <col min="16133" max="16133" width="3" style="665" customWidth="1"/>
    <col min="16134" max="16134" width="3.875" style="665" customWidth="1"/>
    <col min="16135" max="16135" width="2.875" style="665" customWidth="1"/>
    <col min="16136" max="16136" width="5.25" style="665" bestFit="1" customWidth="1"/>
    <col min="16137" max="16137" width="2.875" style="665" customWidth="1"/>
    <col min="16138" max="16138" width="3.625" style="665" customWidth="1"/>
    <col min="16139" max="16139" width="2.875" style="665" customWidth="1"/>
    <col min="16140" max="16140" width="4" style="665" customWidth="1"/>
    <col min="16141" max="16141" width="3" style="665" customWidth="1"/>
    <col min="16142" max="16142" width="4.75" style="665" customWidth="1"/>
    <col min="16143" max="16143" width="2.875" style="665" customWidth="1"/>
    <col min="16144" max="16144" width="4" style="665" customWidth="1"/>
    <col min="16145" max="16145" width="2.75" style="665" customWidth="1"/>
    <col min="16146" max="16146" width="4" style="665" customWidth="1"/>
    <col min="16147" max="16147" width="2.75" style="665" customWidth="1"/>
    <col min="16148" max="16148" width="4.125" style="665" customWidth="1"/>
    <col min="16149" max="16149" width="6" style="665" customWidth="1"/>
    <col min="16150" max="16150" width="5.75" style="665" customWidth="1"/>
    <col min="16151" max="16151" width="4.75" style="665" customWidth="1"/>
    <col min="16152" max="16152" width="4.375" style="665" customWidth="1"/>
    <col min="16153" max="16153" width="5.75" style="665" customWidth="1"/>
    <col min="16154" max="16154" width="3" style="665" customWidth="1"/>
    <col min="16155" max="16384" width="9" style="665"/>
  </cols>
  <sheetData>
    <row r="1" spans="2:25" ht="30" customHeight="1">
      <c r="B1" s="336" t="s">
        <v>930</v>
      </c>
      <c r="C1" s="619"/>
      <c r="D1" s="619"/>
      <c r="E1" s="619"/>
      <c r="F1" s="619"/>
      <c r="G1" s="619"/>
      <c r="H1" s="619"/>
      <c r="I1" s="619"/>
      <c r="J1" s="619" t="s">
        <v>931</v>
      </c>
      <c r="K1" s="619"/>
      <c r="L1" s="619"/>
      <c r="M1" s="619"/>
      <c r="N1" s="619"/>
      <c r="O1" s="619"/>
      <c r="P1" s="619"/>
      <c r="Q1" s="619"/>
      <c r="R1" s="619"/>
      <c r="S1" s="619"/>
      <c r="T1" s="619"/>
      <c r="U1" s="619"/>
      <c r="V1" s="619"/>
      <c r="W1" s="619"/>
      <c r="X1" s="619"/>
      <c r="Y1" s="619"/>
    </row>
    <row r="2" spans="2:25">
      <c r="B2" s="665" t="s">
        <v>932</v>
      </c>
    </row>
    <row r="3" spans="2:25" ht="21" customHeight="1">
      <c r="B3" s="2418" t="s">
        <v>933</v>
      </c>
      <c r="C3" s="2419" t="s">
        <v>934</v>
      </c>
      <c r="D3" s="1573" t="s">
        <v>935</v>
      </c>
      <c r="E3" s="11"/>
      <c r="F3" s="11"/>
      <c r="G3" s="11"/>
      <c r="H3" s="11"/>
      <c r="I3" s="11"/>
      <c r="J3" s="11"/>
      <c r="K3" s="11"/>
      <c r="L3" s="2420"/>
      <c r="M3" s="1573" t="s">
        <v>936</v>
      </c>
      <c r="N3" s="11"/>
      <c r="O3" s="11"/>
      <c r="P3" s="11"/>
      <c r="Q3" s="11"/>
      <c r="R3" s="2420"/>
      <c r="S3" s="14" t="s">
        <v>937</v>
      </c>
      <c r="T3" s="15"/>
      <c r="U3" s="15"/>
      <c r="V3" s="16"/>
    </row>
    <row r="4" spans="2:25" ht="21" customHeight="1">
      <c r="B4" s="2421"/>
      <c r="C4" s="2422"/>
      <c r="D4" s="919" t="s">
        <v>938</v>
      </c>
      <c r="E4" s="2423"/>
      <c r="F4" s="25"/>
      <c r="G4" s="23" t="s">
        <v>939</v>
      </c>
      <c r="H4" s="23"/>
      <c r="I4" s="23" t="s">
        <v>940</v>
      </c>
      <c r="J4" s="23"/>
      <c r="K4" s="23" t="s">
        <v>941</v>
      </c>
      <c r="L4" s="29"/>
      <c r="M4" s="27" t="s">
        <v>942</v>
      </c>
      <c r="N4" s="23"/>
      <c r="O4" s="23" t="s">
        <v>940</v>
      </c>
      <c r="P4" s="23"/>
      <c r="Q4" s="2424" t="s">
        <v>941</v>
      </c>
      <c r="R4" s="2425"/>
      <c r="S4" s="2426" t="s">
        <v>22</v>
      </c>
      <c r="T4" s="2427"/>
      <c r="U4" s="2427"/>
      <c r="V4" s="1413"/>
    </row>
    <row r="5" spans="2:25" ht="21" customHeight="1">
      <c r="B5" s="2428"/>
      <c r="C5" s="2429"/>
      <c r="D5" s="2430" t="s">
        <v>943</v>
      </c>
      <c r="E5" s="2431" t="s">
        <v>944</v>
      </c>
      <c r="F5" s="2431" t="s">
        <v>945</v>
      </c>
      <c r="G5" s="2431" t="s">
        <v>944</v>
      </c>
      <c r="H5" s="2431" t="s">
        <v>945</v>
      </c>
      <c r="I5" s="2431" t="s">
        <v>944</v>
      </c>
      <c r="J5" s="2431" t="s">
        <v>945</v>
      </c>
      <c r="K5" s="2431" t="s">
        <v>944</v>
      </c>
      <c r="L5" s="2432" t="s">
        <v>945</v>
      </c>
      <c r="M5" s="2430" t="s">
        <v>944</v>
      </c>
      <c r="N5" s="2431" t="s">
        <v>945</v>
      </c>
      <c r="O5" s="2431" t="s">
        <v>944</v>
      </c>
      <c r="P5" s="2431" t="s">
        <v>945</v>
      </c>
      <c r="Q5" s="2431" t="s">
        <v>944</v>
      </c>
      <c r="R5" s="2432" t="s">
        <v>945</v>
      </c>
      <c r="S5" s="2430" t="s">
        <v>944</v>
      </c>
      <c r="T5" s="2431" t="s">
        <v>946</v>
      </c>
      <c r="U5" s="46" t="s">
        <v>947</v>
      </c>
      <c r="V5" s="2433"/>
    </row>
    <row r="6" spans="2:25" ht="27" customHeight="1">
      <c r="B6" s="2434">
        <v>18</v>
      </c>
      <c r="C6" s="2435">
        <f t="shared" ref="C6:C12" si="0">SUM(F6,H6,J6,L6,N6,P6,R6,T6)</f>
        <v>981</v>
      </c>
      <c r="D6" s="2436" t="s">
        <v>948</v>
      </c>
      <c r="E6" s="920">
        <v>1</v>
      </c>
      <c r="F6" s="920">
        <v>46</v>
      </c>
      <c r="G6" s="920">
        <v>4</v>
      </c>
      <c r="H6" s="920">
        <v>105</v>
      </c>
      <c r="I6" s="920"/>
      <c r="J6" s="920"/>
      <c r="K6" s="920">
        <v>4</v>
      </c>
      <c r="L6" s="921">
        <v>89</v>
      </c>
      <c r="M6" s="2437">
        <v>4</v>
      </c>
      <c r="N6" s="920">
        <v>117</v>
      </c>
      <c r="O6" s="920">
        <v>4</v>
      </c>
      <c r="P6" s="920">
        <v>53</v>
      </c>
      <c r="Q6" s="920">
        <v>2</v>
      </c>
      <c r="R6" s="921">
        <v>241</v>
      </c>
      <c r="S6" s="2438">
        <v>4</v>
      </c>
      <c r="T6" s="920">
        <v>330</v>
      </c>
      <c r="U6" s="2439" t="s">
        <v>949</v>
      </c>
      <c r="V6" s="2440"/>
    </row>
    <row r="7" spans="2:25" ht="27" customHeight="1">
      <c r="B7" s="2434">
        <v>19</v>
      </c>
      <c r="C7" s="2435">
        <f t="shared" si="0"/>
        <v>929</v>
      </c>
      <c r="D7" s="2436" t="s">
        <v>950</v>
      </c>
      <c r="E7" s="920">
        <v>1</v>
      </c>
      <c r="F7" s="920">
        <v>34</v>
      </c>
      <c r="G7" s="920">
        <v>4</v>
      </c>
      <c r="H7" s="920">
        <v>100</v>
      </c>
      <c r="I7" s="920"/>
      <c r="J7" s="920"/>
      <c r="K7" s="920">
        <v>5</v>
      </c>
      <c r="L7" s="921">
        <v>88</v>
      </c>
      <c r="M7" s="2437">
        <v>4</v>
      </c>
      <c r="N7" s="920">
        <v>106</v>
      </c>
      <c r="O7" s="920">
        <v>4</v>
      </c>
      <c r="P7" s="920">
        <v>42</v>
      </c>
      <c r="Q7" s="920">
        <v>3</v>
      </c>
      <c r="R7" s="921">
        <v>237</v>
      </c>
      <c r="S7" s="2437">
        <v>4</v>
      </c>
      <c r="T7" s="920">
        <v>322</v>
      </c>
      <c r="U7" s="2439" t="s">
        <v>949</v>
      </c>
      <c r="V7" s="2440"/>
    </row>
    <row r="8" spans="2:25" ht="27" customHeight="1">
      <c r="B8" s="2434">
        <v>20</v>
      </c>
      <c r="C8" s="2435">
        <f t="shared" si="0"/>
        <v>657</v>
      </c>
      <c r="D8" s="2436" t="s">
        <v>950</v>
      </c>
      <c r="E8" s="920">
        <v>1</v>
      </c>
      <c r="F8" s="920">
        <v>56</v>
      </c>
      <c r="G8" s="920">
        <v>3</v>
      </c>
      <c r="H8" s="920">
        <v>97</v>
      </c>
      <c r="I8" s="920"/>
      <c r="J8" s="920"/>
      <c r="K8" s="920">
        <v>3</v>
      </c>
      <c r="L8" s="921">
        <v>51</v>
      </c>
      <c r="M8" s="2437">
        <v>4</v>
      </c>
      <c r="N8" s="920">
        <v>147</v>
      </c>
      <c r="O8" s="920">
        <v>4</v>
      </c>
      <c r="P8" s="920">
        <v>45</v>
      </c>
      <c r="Q8" s="920">
        <v>3</v>
      </c>
      <c r="R8" s="921">
        <v>191</v>
      </c>
      <c r="S8" s="2437">
        <v>1</v>
      </c>
      <c r="T8" s="920">
        <v>70</v>
      </c>
      <c r="U8" s="2439" t="s">
        <v>949</v>
      </c>
      <c r="V8" s="2440"/>
    </row>
    <row r="9" spans="2:25" ht="27" customHeight="1">
      <c r="B9" s="2441">
        <v>21</v>
      </c>
      <c r="C9" s="2435">
        <f t="shared" si="0"/>
        <v>864</v>
      </c>
      <c r="D9" s="1574" t="s">
        <v>282</v>
      </c>
      <c r="E9" s="2442">
        <v>1</v>
      </c>
      <c r="F9" s="2442">
        <v>37</v>
      </c>
      <c r="G9" s="2442">
        <v>3</v>
      </c>
      <c r="H9" s="2442">
        <v>91</v>
      </c>
      <c r="I9" s="2442"/>
      <c r="J9" s="2442"/>
      <c r="K9" s="2442">
        <v>5</v>
      </c>
      <c r="L9" s="2443">
        <v>99</v>
      </c>
      <c r="M9" s="2444">
        <v>4</v>
      </c>
      <c r="N9" s="2442">
        <v>125</v>
      </c>
      <c r="O9" s="2442">
        <v>4</v>
      </c>
      <c r="P9" s="2442">
        <v>55</v>
      </c>
      <c r="Q9" s="2442">
        <v>2</v>
      </c>
      <c r="R9" s="2443">
        <v>304</v>
      </c>
      <c r="S9" s="2437">
        <v>1</v>
      </c>
      <c r="T9" s="920">
        <v>153</v>
      </c>
      <c r="U9" s="2439" t="s">
        <v>949</v>
      </c>
      <c r="V9" s="2440"/>
    </row>
    <row r="10" spans="2:25" ht="27" customHeight="1">
      <c r="B10" s="2441">
        <v>22</v>
      </c>
      <c r="C10" s="2435">
        <f t="shared" si="0"/>
        <v>668</v>
      </c>
      <c r="D10" s="1576" t="s">
        <v>282</v>
      </c>
      <c r="E10" s="2442">
        <v>1</v>
      </c>
      <c r="F10" s="2442">
        <v>70</v>
      </c>
      <c r="G10" s="2442">
        <v>3</v>
      </c>
      <c r="H10" s="2442">
        <v>117</v>
      </c>
      <c r="I10" s="2442"/>
      <c r="J10" s="2442"/>
      <c r="K10" s="2442">
        <v>3</v>
      </c>
      <c r="L10" s="2443">
        <v>57</v>
      </c>
      <c r="M10" s="2444">
        <v>4</v>
      </c>
      <c r="N10" s="2442">
        <v>98</v>
      </c>
      <c r="O10" s="2442">
        <v>4</v>
      </c>
      <c r="P10" s="2442">
        <v>53</v>
      </c>
      <c r="Q10" s="2442">
        <v>3</v>
      </c>
      <c r="R10" s="2443">
        <v>194</v>
      </c>
      <c r="S10" s="2437">
        <v>1</v>
      </c>
      <c r="T10" s="920">
        <v>79</v>
      </c>
      <c r="U10" s="2439" t="s">
        <v>949</v>
      </c>
      <c r="V10" s="2440"/>
    </row>
    <row r="11" spans="2:25" ht="27" customHeight="1">
      <c r="B11" s="2441">
        <v>23</v>
      </c>
      <c r="C11" s="2435">
        <f t="shared" si="0"/>
        <v>845</v>
      </c>
      <c r="D11" s="1576" t="s">
        <v>282</v>
      </c>
      <c r="E11" s="2442">
        <v>1</v>
      </c>
      <c r="F11" s="2442">
        <v>54</v>
      </c>
      <c r="G11" s="2442">
        <v>4</v>
      </c>
      <c r="H11" s="2442">
        <v>117</v>
      </c>
      <c r="I11" s="2442">
        <v>1</v>
      </c>
      <c r="J11" s="2442">
        <v>14</v>
      </c>
      <c r="K11" s="2442">
        <v>2</v>
      </c>
      <c r="L11" s="2443">
        <v>78</v>
      </c>
      <c r="M11" s="2444">
        <v>4</v>
      </c>
      <c r="N11" s="2442">
        <v>119</v>
      </c>
      <c r="O11" s="2442">
        <v>4</v>
      </c>
      <c r="P11" s="2442">
        <v>45</v>
      </c>
      <c r="Q11" s="2442">
        <v>2</v>
      </c>
      <c r="R11" s="2443">
        <v>285</v>
      </c>
      <c r="S11" s="2437">
        <v>1</v>
      </c>
      <c r="T11" s="920">
        <v>133</v>
      </c>
      <c r="U11" s="2439" t="s">
        <v>949</v>
      </c>
      <c r="V11" s="2440"/>
    </row>
    <row r="12" spans="2:25" ht="27" customHeight="1">
      <c r="B12" s="2445">
        <v>24</v>
      </c>
      <c r="C12" s="2435">
        <f t="shared" si="0"/>
        <v>706</v>
      </c>
      <c r="D12" s="2436" t="s">
        <v>282</v>
      </c>
      <c r="E12" s="920">
        <v>1</v>
      </c>
      <c r="F12" s="920">
        <v>41</v>
      </c>
      <c r="G12" s="920">
        <v>4</v>
      </c>
      <c r="H12" s="920">
        <v>122</v>
      </c>
      <c r="I12" s="920">
        <v>1</v>
      </c>
      <c r="J12" s="920">
        <v>23</v>
      </c>
      <c r="K12" s="920"/>
      <c r="L12" s="921"/>
      <c r="M12" s="2437">
        <v>4</v>
      </c>
      <c r="N12" s="920">
        <v>129</v>
      </c>
      <c r="O12" s="920">
        <v>1</v>
      </c>
      <c r="P12" s="920">
        <v>47</v>
      </c>
      <c r="Q12" s="920">
        <v>2</v>
      </c>
      <c r="R12" s="921">
        <v>161</v>
      </c>
      <c r="S12" s="2437">
        <v>2</v>
      </c>
      <c r="T12" s="920">
        <v>183</v>
      </c>
      <c r="U12" s="2439" t="s">
        <v>949</v>
      </c>
      <c r="V12" s="2440"/>
    </row>
    <row r="13" spans="2:25" ht="27" customHeight="1">
      <c r="B13" s="2386">
        <v>25</v>
      </c>
      <c r="C13" s="2435">
        <f>SUM(F13,H13,J13,L13,N13,P13,R13,T13)</f>
        <v>789</v>
      </c>
      <c r="D13" s="1574" t="s">
        <v>282</v>
      </c>
      <c r="E13" s="908">
        <v>1</v>
      </c>
      <c r="F13" s="908">
        <v>33</v>
      </c>
      <c r="G13" s="908">
        <v>4</v>
      </c>
      <c r="H13" s="908">
        <v>121</v>
      </c>
      <c r="I13" s="908">
        <v>1</v>
      </c>
      <c r="J13" s="908">
        <v>24</v>
      </c>
      <c r="K13" s="908">
        <v>1</v>
      </c>
      <c r="L13" s="909">
        <v>38</v>
      </c>
      <c r="M13" s="2446">
        <v>4</v>
      </c>
      <c r="N13" s="908">
        <v>77</v>
      </c>
      <c r="O13" s="908">
        <v>1</v>
      </c>
      <c r="P13" s="908">
        <v>31</v>
      </c>
      <c r="Q13" s="908">
        <v>2</v>
      </c>
      <c r="R13" s="909">
        <v>307</v>
      </c>
      <c r="S13" s="2444">
        <v>2</v>
      </c>
      <c r="T13" s="2442">
        <v>158</v>
      </c>
      <c r="U13" s="2439" t="s">
        <v>949</v>
      </c>
      <c r="V13" s="2440"/>
    </row>
    <row r="14" spans="2:25" ht="27" customHeight="1">
      <c r="B14" s="2434">
        <v>26</v>
      </c>
      <c r="C14" s="2447">
        <f>SUM(F14,H14,J14,L14,N14,P14,R14,T14)</f>
        <v>885</v>
      </c>
      <c r="D14" s="2448" t="s">
        <v>282</v>
      </c>
      <c r="E14" s="920">
        <v>1</v>
      </c>
      <c r="F14" s="920">
        <v>26</v>
      </c>
      <c r="G14" s="920">
        <v>4</v>
      </c>
      <c r="H14" s="920">
        <v>115</v>
      </c>
      <c r="I14" s="920">
        <v>1</v>
      </c>
      <c r="J14" s="920">
        <v>24</v>
      </c>
      <c r="K14" s="920">
        <v>6</v>
      </c>
      <c r="L14" s="921">
        <v>388</v>
      </c>
      <c r="M14" s="2437">
        <v>4</v>
      </c>
      <c r="N14" s="920">
        <v>112</v>
      </c>
      <c r="O14" s="920">
        <v>1</v>
      </c>
      <c r="P14" s="920">
        <v>44</v>
      </c>
      <c r="Q14" s="920">
        <v>1</v>
      </c>
      <c r="R14" s="921">
        <v>29</v>
      </c>
      <c r="S14" s="2437">
        <v>2</v>
      </c>
      <c r="T14" s="920">
        <v>147</v>
      </c>
      <c r="U14" s="2449" t="s">
        <v>949</v>
      </c>
      <c r="V14" s="2450"/>
    </row>
    <row r="15" spans="2:25" ht="27" customHeight="1">
      <c r="B15" s="2451">
        <v>27</v>
      </c>
      <c r="C15" s="2447">
        <f>SUM(F15,H15,J15,L15,N15,P15,R15,T15)</f>
        <v>1085</v>
      </c>
      <c r="D15" s="2448" t="s">
        <v>951</v>
      </c>
      <c r="E15" s="1657">
        <v>1</v>
      </c>
      <c r="F15" s="1657">
        <v>42</v>
      </c>
      <c r="G15" s="1657">
        <v>4</v>
      </c>
      <c r="H15" s="1657">
        <v>139</v>
      </c>
      <c r="I15" s="1657"/>
      <c r="J15" s="1657"/>
      <c r="K15" s="1657">
        <v>6</v>
      </c>
      <c r="L15" s="2452">
        <v>202</v>
      </c>
      <c r="M15" s="2453">
        <v>3</v>
      </c>
      <c r="N15" s="1657">
        <v>108</v>
      </c>
      <c r="O15" s="1657">
        <v>2</v>
      </c>
      <c r="P15" s="1657">
        <v>118</v>
      </c>
      <c r="Q15" s="1657">
        <v>3</v>
      </c>
      <c r="R15" s="2452">
        <v>331</v>
      </c>
      <c r="S15" s="2454">
        <v>2</v>
      </c>
      <c r="T15" s="1657">
        <v>145</v>
      </c>
      <c r="U15" s="2449" t="s">
        <v>949</v>
      </c>
      <c r="V15" s="2450"/>
    </row>
    <row r="16" spans="2:25" ht="27" customHeight="1">
      <c r="B16" s="2455" t="s">
        <v>46</v>
      </c>
      <c r="C16" s="1661">
        <f>SUM(F16,H16,J16,L16,N16,P16,R16,T16)</f>
        <v>8409</v>
      </c>
      <c r="D16" s="2456" t="s">
        <v>302</v>
      </c>
      <c r="E16" s="1922">
        <f>SUM(E6:E15)</f>
        <v>10</v>
      </c>
      <c r="F16" s="1922">
        <f>SUM(F6:F15)</f>
        <v>439</v>
      </c>
      <c r="G16" s="1922">
        <f>SUM(G6:G15)</f>
        <v>37</v>
      </c>
      <c r="H16" s="66">
        <f>SUM(H6:H15)</f>
        <v>1124</v>
      </c>
      <c r="I16" s="66">
        <f>SUM(I6:I14)</f>
        <v>4</v>
      </c>
      <c r="J16" s="66">
        <f>SUM(J6:J14)</f>
        <v>85</v>
      </c>
      <c r="K16" s="66">
        <f t="shared" ref="K16:T16" si="1">SUM(K6:K15)</f>
        <v>35</v>
      </c>
      <c r="L16" s="74">
        <f t="shared" si="1"/>
        <v>1090</v>
      </c>
      <c r="M16" s="2457">
        <f t="shared" si="1"/>
        <v>39</v>
      </c>
      <c r="N16" s="66">
        <f t="shared" si="1"/>
        <v>1138</v>
      </c>
      <c r="O16" s="66">
        <f t="shared" si="1"/>
        <v>29</v>
      </c>
      <c r="P16" s="66">
        <f t="shared" si="1"/>
        <v>533</v>
      </c>
      <c r="Q16" s="66">
        <f t="shared" si="1"/>
        <v>23</v>
      </c>
      <c r="R16" s="2458">
        <f t="shared" si="1"/>
        <v>2280</v>
      </c>
      <c r="S16" s="2459">
        <f t="shared" si="1"/>
        <v>20</v>
      </c>
      <c r="T16" s="66">
        <f t="shared" si="1"/>
        <v>1720</v>
      </c>
      <c r="U16" s="2460"/>
      <c r="V16" s="2461"/>
    </row>
    <row r="17" spans="2:28" ht="18.75" customHeight="1"/>
    <row r="18" spans="2:28" ht="17.25" customHeight="1">
      <c r="B18" s="619" t="s">
        <v>952</v>
      </c>
      <c r="C18" s="619"/>
      <c r="D18" s="619"/>
      <c r="E18" s="619"/>
      <c r="F18" s="619"/>
      <c r="G18" s="619"/>
      <c r="H18" s="619"/>
      <c r="I18" s="619"/>
    </row>
    <row r="19" spans="2:28" ht="27" customHeight="1">
      <c r="B19" s="2462"/>
      <c r="C19" s="1820" t="s">
        <v>953</v>
      </c>
      <c r="D19" s="2463"/>
      <c r="E19" s="2464" t="s">
        <v>954</v>
      </c>
      <c r="F19" s="2465"/>
      <c r="G19" s="2466" t="s">
        <v>955</v>
      </c>
      <c r="H19" s="2467"/>
      <c r="I19" s="2465" t="s">
        <v>956</v>
      </c>
      <c r="J19" s="2463"/>
      <c r="K19" s="2465" t="s">
        <v>957</v>
      </c>
      <c r="L19" s="2463"/>
      <c r="M19" s="2465" t="s">
        <v>958</v>
      </c>
      <c r="N19" s="2463"/>
      <c r="O19" s="2465" t="s">
        <v>959</v>
      </c>
      <c r="P19" s="2463"/>
      <c r="Q19" s="2465" t="s">
        <v>960</v>
      </c>
      <c r="R19" s="2463"/>
      <c r="S19" s="2465" t="s">
        <v>961</v>
      </c>
      <c r="T19" s="2463"/>
      <c r="U19" s="2464" t="s">
        <v>962</v>
      </c>
      <c r="V19" s="2464" t="s">
        <v>963</v>
      </c>
      <c r="W19" s="2468" t="s">
        <v>22</v>
      </c>
      <c r="X19" s="2469" t="s">
        <v>46</v>
      </c>
    </row>
    <row r="20" spans="2:28" ht="27" customHeight="1">
      <c r="B20" s="2470"/>
      <c r="C20" s="1832"/>
      <c r="D20" s="2471"/>
      <c r="E20" s="60"/>
      <c r="F20" s="2472"/>
      <c r="G20" s="2473"/>
      <c r="H20" s="2474"/>
      <c r="I20" s="2472"/>
      <c r="J20" s="2471"/>
      <c r="K20" s="2472"/>
      <c r="L20" s="2471"/>
      <c r="M20" s="2472"/>
      <c r="N20" s="2471"/>
      <c r="O20" s="2472"/>
      <c r="P20" s="2471"/>
      <c r="Q20" s="2472"/>
      <c r="R20" s="2471"/>
      <c r="S20" s="2472"/>
      <c r="T20" s="2471"/>
      <c r="U20" s="60"/>
      <c r="V20" s="60"/>
      <c r="W20" s="2475"/>
      <c r="X20" s="2476"/>
    </row>
    <row r="21" spans="2:28" ht="25.5" customHeight="1">
      <c r="B21" s="2477">
        <v>18</v>
      </c>
      <c r="C21" s="2478">
        <v>1</v>
      </c>
      <c r="D21" s="2479"/>
      <c r="E21" s="2480">
        <v>1</v>
      </c>
      <c r="F21" s="2479"/>
      <c r="G21" s="2480">
        <v>3</v>
      </c>
      <c r="H21" s="2479"/>
      <c r="I21" s="2480">
        <v>2</v>
      </c>
      <c r="J21" s="2479"/>
      <c r="K21" s="2480">
        <v>1</v>
      </c>
      <c r="L21" s="2479"/>
      <c r="M21" s="2480">
        <v>1</v>
      </c>
      <c r="N21" s="2479"/>
      <c r="O21" s="2480"/>
      <c r="P21" s="2479"/>
      <c r="Q21" s="2480">
        <v>2</v>
      </c>
      <c r="R21" s="2479"/>
      <c r="S21" s="2480"/>
      <c r="T21" s="2479"/>
      <c r="U21" s="2481">
        <v>1</v>
      </c>
      <c r="V21" s="2481">
        <v>1</v>
      </c>
      <c r="W21" s="2482">
        <v>3</v>
      </c>
      <c r="X21" s="2483">
        <f t="shared" ref="X21:X28" si="2">SUM(C21:W21)</f>
        <v>16</v>
      </c>
    </row>
    <row r="22" spans="2:28" ht="25.5" customHeight="1">
      <c r="B22" s="2477">
        <v>19</v>
      </c>
      <c r="C22" s="2478">
        <v>1</v>
      </c>
      <c r="D22" s="2479"/>
      <c r="E22" s="2480">
        <v>1</v>
      </c>
      <c r="F22" s="2479"/>
      <c r="G22" s="2480">
        <v>1</v>
      </c>
      <c r="H22" s="2479"/>
      <c r="I22" s="2480">
        <v>1</v>
      </c>
      <c r="J22" s="2479"/>
      <c r="K22" s="2480">
        <v>2</v>
      </c>
      <c r="L22" s="2479"/>
      <c r="M22" s="2480">
        <v>1</v>
      </c>
      <c r="N22" s="2479"/>
      <c r="O22" s="2480">
        <v>1</v>
      </c>
      <c r="P22" s="2479"/>
      <c r="Q22" s="2480">
        <v>1</v>
      </c>
      <c r="R22" s="2479"/>
      <c r="S22" s="2480">
        <v>1</v>
      </c>
      <c r="T22" s="2479"/>
      <c r="U22" s="2481"/>
      <c r="V22" s="2481">
        <v>1</v>
      </c>
      <c r="W22" s="2482">
        <v>4</v>
      </c>
      <c r="X22" s="2483">
        <f t="shared" si="2"/>
        <v>15</v>
      </c>
      <c r="AA22" s="2249"/>
    </row>
    <row r="23" spans="2:28" ht="25.5" customHeight="1">
      <c r="B23" s="2477">
        <v>20</v>
      </c>
      <c r="C23" s="2478"/>
      <c r="D23" s="2479"/>
      <c r="E23" s="2480">
        <v>2</v>
      </c>
      <c r="F23" s="2479"/>
      <c r="G23" s="2480">
        <v>1</v>
      </c>
      <c r="H23" s="2479"/>
      <c r="I23" s="2480">
        <v>3</v>
      </c>
      <c r="J23" s="2479"/>
      <c r="K23" s="2480">
        <v>1</v>
      </c>
      <c r="L23" s="2479"/>
      <c r="M23" s="2480">
        <v>2</v>
      </c>
      <c r="N23" s="2479"/>
      <c r="O23" s="2480"/>
      <c r="P23" s="2479"/>
      <c r="Q23" s="2480">
        <v>1</v>
      </c>
      <c r="R23" s="2479"/>
      <c r="S23" s="2480">
        <v>3</v>
      </c>
      <c r="T23" s="2479"/>
      <c r="U23" s="2481"/>
      <c r="V23" s="2481">
        <v>1</v>
      </c>
      <c r="W23" s="2482">
        <v>4</v>
      </c>
      <c r="X23" s="2483">
        <f t="shared" si="2"/>
        <v>18</v>
      </c>
      <c r="AA23" s="2249"/>
      <c r="AB23" s="2249"/>
    </row>
    <row r="24" spans="2:28" ht="25.5" customHeight="1">
      <c r="B24" s="2434">
        <v>21</v>
      </c>
      <c r="C24" s="2478">
        <v>1</v>
      </c>
      <c r="D24" s="2479"/>
      <c r="E24" s="2480"/>
      <c r="F24" s="2479"/>
      <c r="G24" s="2480">
        <v>1</v>
      </c>
      <c r="H24" s="2479"/>
      <c r="I24" s="2480">
        <v>2</v>
      </c>
      <c r="J24" s="2479"/>
      <c r="K24" s="2480">
        <v>2</v>
      </c>
      <c r="L24" s="2479"/>
      <c r="M24" s="2480">
        <v>1</v>
      </c>
      <c r="N24" s="2479"/>
      <c r="O24" s="2480">
        <v>1</v>
      </c>
      <c r="P24" s="2479"/>
      <c r="Q24" s="2480"/>
      <c r="R24" s="2479"/>
      <c r="S24" s="2480">
        <v>2</v>
      </c>
      <c r="T24" s="2479"/>
      <c r="U24" s="2481"/>
      <c r="V24" s="2481">
        <v>1</v>
      </c>
      <c r="W24" s="2482">
        <v>5</v>
      </c>
      <c r="X24" s="2483">
        <f t="shared" si="2"/>
        <v>16</v>
      </c>
    </row>
    <row r="25" spans="2:28" ht="25.5" customHeight="1">
      <c r="B25" s="2441">
        <v>22</v>
      </c>
      <c r="C25" s="2478">
        <v>1</v>
      </c>
      <c r="D25" s="2479"/>
      <c r="E25" s="2480">
        <v>1</v>
      </c>
      <c r="F25" s="2479"/>
      <c r="G25" s="2480">
        <v>2</v>
      </c>
      <c r="H25" s="2479"/>
      <c r="I25" s="2480">
        <v>1</v>
      </c>
      <c r="J25" s="2479"/>
      <c r="K25" s="2480">
        <v>2</v>
      </c>
      <c r="L25" s="2479"/>
      <c r="M25" s="2480">
        <v>1</v>
      </c>
      <c r="N25" s="2479"/>
      <c r="O25" s="2480"/>
      <c r="P25" s="2479"/>
      <c r="Q25" s="2480"/>
      <c r="R25" s="2479"/>
      <c r="S25" s="2480">
        <v>2</v>
      </c>
      <c r="T25" s="2479"/>
      <c r="U25" s="2481">
        <v>2</v>
      </c>
      <c r="V25" s="2481">
        <v>1</v>
      </c>
      <c r="W25" s="2482">
        <v>3</v>
      </c>
      <c r="X25" s="2483">
        <f t="shared" si="2"/>
        <v>16</v>
      </c>
    </row>
    <row r="26" spans="2:28" ht="25.5" customHeight="1">
      <c r="B26" s="2441">
        <v>23</v>
      </c>
      <c r="C26" s="2478">
        <v>1</v>
      </c>
      <c r="D26" s="2479"/>
      <c r="E26" s="2480">
        <v>1</v>
      </c>
      <c r="F26" s="2479"/>
      <c r="G26" s="2480"/>
      <c r="H26" s="2479"/>
      <c r="I26" s="2480">
        <v>2</v>
      </c>
      <c r="J26" s="2479"/>
      <c r="K26" s="2480">
        <v>2</v>
      </c>
      <c r="L26" s="2479"/>
      <c r="M26" s="2480">
        <v>1</v>
      </c>
      <c r="N26" s="2479"/>
      <c r="O26" s="2480"/>
      <c r="P26" s="2479"/>
      <c r="Q26" s="2480">
        <v>1</v>
      </c>
      <c r="R26" s="2479"/>
      <c r="S26" s="2480">
        <v>1</v>
      </c>
      <c r="T26" s="2479"/>
      <c r="U26" s="2481">
        <v>2</v>
      </c>
      <c r="V26" s="2481">
        <v>1</v>
      </c>
      <c r="W26" s="2482">
        <v>2</v>
      </c>
      <c r="X26" s="2483">
        <f t="shared" si="2"/>
        <v>14</v>
      </c>
    </row>
    <row r="27" spans="2:28" ht="25.5" customHeight="1">
      <c r="B27" s="2434">
        <v>24</v>
      </c>
      <c r="C27" s="2478"/>
      <c r="D27" s="2479"/>
      <c r="E27" s="2480"/>
      <c r="F27" s="2479"/>
      <c r="G27" s="2480">
        <v>1</v>
      </c>
      <c r="H27" s="2479"/>
      <c r="I27" s="2480">
        <v>3</v>
      </c>
      <c r="J27" s="2479"/>
      <c r="K27" s="2480">
        <v>2</v>
      </c>
      <c r="L27" s="2479"/>
      <c r="M27" s="2480">
        <v>2</v>
      </c>
      <c r="N27" s="2479"/>
      <c r="O27" s="2480"/>
      <c r="P27" s="2479"/>
      <c r="Q27" s="2480">
        <v>1</v>
      </c>
      <c r="R27" s="2479"/>
      <c r="S27" s="2480">
        <v>2</v>
      </c>
      <c r="T27" s="2479"/>
      <c r="U27" s="2481">
        <v>1</v>
      </c>
      <c r="V27" s="2481">
        <v>1</v>
      </c>
      <c r="W27" s="2482">
        <v>4</v>
      </c>
      <c r="X27" s="2483">
        <f t="shared" si="2"/>
        <v>17</v>
      </c>
    </row>
    <row r="28" spans="2:28" ht="25.5" customHeight="1">
      <c r="B28" s="2386">
        <v>25</v>
      </c>
      <c r="C28" s="2478">
        <v>2</v>
      </c>
      <c r="D28" s="2479"/>
      <c r="E28" s="2480"/>
      <c r="F28" s="2479"/>
      <c r="G28" s="2480"/>
      <c r="H28" s="2479"/>
      <c r="I28" s="2480">
        <v>1</v>
      </c>
      <c r="J28" s="2479"/>
      <c r="K28" s="2480">
        <v>1</v>
      </c>
      <c r="L28" s="2479"/>
      <c r="M28" s="2480">
        <v>2</v>
      </c>
      <c r="N28" s="2479"/>
      <c r="O28" s="2480"/>
      <c r="P28" s="2479"/>
      <c r="Q28" s="2480"/>
      <c r="R28" s="2479"/>
      <c r="S28" s="2480">
        <v>2</v>
      </c>
      <c r="T28" s="2479"/>
      <c r="U28" s="2481">
        <v>1</v>
      </c>
      <c r="V28" s="2481">
        <v>3</v>
      </c>
      <c r="W28" s="2482">
        <v>7</v>
      </c>
      <c r="X28" s="2484">
        <f t="shared" si="2"/>
        <v>19</v>
      </c>
    </row>
    <row r="29" spans="2:28" ht="25.5" customHeight="1">
      <c r="B29" s="2445">
        <v>26</v>
      </c>
      <c r="C29" s="2478">
        <v>1</v>
      </c>
      <c r="D29" s="2479"/>
      <c r="E29" s="2480">
        <v>1</v>
      </c>
      <c r="F29" s="2479"/>
      <c r="G29" s="2480">
        <v>2</v>
      </c>
      <c r="H29" s="2479"/>
      <c r="I29" s="2480">
        <v>1</v>
      </c>
      <c r="J29" s="2479"/>
      <c r="K29" s="2480">
        <v>2</v>
      </c>
      <c r="L29" s="2479"/>
      <c r="M29" s="2480">
        <v>1</v>
      </c>
      <c r="N29" s="2479"/>
      <c r="O29" s="2480"/>
      <c r="P29" s="2479"/>
      <c r="Q29" s="2480">
        <v>1</v>
      </c>
      <c r="R29" s="2479"/>
      <c r="S29" s="2480">
        <v>1</v>
      </c>
      <c r="T29" s="2479"/>
      <c r="U29" s="2481"/>
      <c r="V29" s="2481">
        <v>1</v>
      </c>
      <c r="W29" s="2482">
        <v>8</v>
      </c>
      <c r="X29" s="2484">
        <f>SUM(C29:W29)</f>
        <v>19</v>
      </c>
    </row>
    <row r="30" spans="2:28" ht="25.5" customHeight="1">
      <c r="B30" s="2485">
        <v>27</v>
      </c>
      <c r="C30" s="2486">
        <v>1</v>
      </c>
      <c r="D30" s="2487"/>
      <c r="E30" s="2488">
        <v>1</v>
      </c>
      <c r="F30" s="2487"/>
      <c r="G30" s="2488"/>
      <c r="H30" s="2487"/>
      <c r="I30" s="2488">
        <v>4</v>
      </c>
      <c r="J30" s="2487"/>
      <c r="K30" s="2488">
        <v>3</v>
      </c>
      <c r="L30" s="2487"/>
      <c r="M30" s="2488">
        <v>2</v>
      </c>
      <c r="N30" s="2487"/>
      <c r="O30" s="2488">
        <v>1</v>
      </c>
      <c r="P30" s="2487"/>
      <c r="Q30" s="2488"/>
      <c r="R30" s="2487"/>
      <c r="S30" s="2488">
        <v>1</v>
      </c>
      <c r="T30" s="2487"/>
      <c r="U30" s="2489"/>
      <c r="V30" s="2489">
        <v>1</v>
      </c>
      <c r="W30" s="2490">
        <v>10</v>
      </c>
      <c r="X30" s="2483">
        <f>SUM(C30:W30)</f>
        <v>24</v>
      </c>
      <c r="AA30" s="2249"/>
      <c r="AB30" s="2249"/>
    </row>
    <row r="31" spans="2:28" s="2249" customFormat="1" ht="25.5" customHeight="1">
      <c r="B31" s="2491" t="s">
        <v>46</v>
      </c>
      <c r="C31" s="2492">
        <f>SUM(C21:D30)</f>
        <v>9</v>
      </c>
      <c r="D31" s="2493"/>
      <c r="E31" s="2494">
        <f>SUM(E21:F30)</f>
        <v>8</v>
      </c>
      <c r="F31" s="2493"/>
      <c r="G31" s="2494">
        <f>SUM(G21:H30)</f>
        <v>11</v>
      </c>
      <c r="H31" s="2493"/>
      <c r="I31" s="2494">
        <f>SUM(I21:J30)</f>
        <v>20</v>
      </c>
      <c r="J31" s="2493"/>
      <c r="K31" s="2494">
        <f>SUM(K21:L30)</f>
        <v>18</v>
      </c>
      <c r="L31" s="2493"/>
      <c r="M31" s="2494">
        <f>SUM(M21:N30)</f>
        <v>14</v>
      </c>
      <c r="N31" s="2493"/>
      <c r="O31" s="2494">
        <f>SUM(O21:P30)</f>
        <v>3</v>
      </c>
      <c r="P31" s="2493"/>
      <c r="Q31" s="2494">
        <f>SUM(Q21:R30)</f>
        <v>7</v>
      </c>
      <c r="R31" s="2493"/>
      <c r="S31" s="2494">
        <f>SUM(S21:T30)</f>
        <v>15</v>
      </c>
      <c r="T31" s="2493"/>
      <c r="U31" s="2495">
        <f>SUM(U21:U30)</f>
        <v>7</v>
      </c>
      <c r="V31" s="2495">
        <f>SUM(V21:V30)</f>
        <v>12</v>
      </c>
      <c r="W31" s="2496">
        <f>SUM(W21:W30)</f>
        <v>50</v>
      </c>
      <c r="X31" s="2497">
        <f>SUM(C31:W31)</f>
        <v>174</v>
      </c>
      <c r="Y31" s="2498"/>
    </row>
  </sheetData>
  <mergeCells count="137">
    <mergeCell ref="S31:T31"/>
    <mergeCell ref="Q30:R30"/>
    <mergeCell ref="S30:T30"/>
    <mergeCell ref="C31:D31"/>
    <mergeCell ref="E31:F31"/>
    <mergeCell ref="G31:H31"/>
    <mergeCell ref="I31:J31"/>
    <mergeCell ref="K31:L31"/>
    <mergeCell ref="M31:N31"/>
    <mergeCell ref="O31:P31"/>
    <mergeCell ref="Q31:R31"/>
    <mergeCell ref="O29:P29"/>
    <mergeCell ref="Q29:R29"/>
    <mergeCell ref="S29:T29"/>
    <mergeCell ref="C30:D30"/>
    <mergeCell ref="E30:F30"/>
    <mergeCell ref="G30:H30"/>
    <mergeCell ref="I30:J30"/>
    <mergeCell ref="K30:L30"/>
    <mergeCell ref="M30:N30"/>
    <mergeCell ref="O30:P30"/>
    <mergeCell ref="C29:D29"/>
    <mergeCell ref="E29:F29"/>
    <mergeCell ref="G29:H29"/>
    <mergeCell ref="I29:J29"/>
    <mergeCell ref="K29:L29"/>
    <mergeCell ref="M29:N29"/>
    <mergeCell ref="S27:T27"/>
    <mergeCell ref="C28:D28"/>
    <mergeCell ref="E28:F28"/>
    <mergeCell ref="G28:H28"/>
    <mergeCell ref="I28:J28"/>
    <mergeCell ref="K28:L28"/>
    <mergeCell ref="M28:N28"/>
    <mergeCell ref="O28:P28"/>
    <mergeCell ref="Q28:R28"/>
    <mergeCell ref="S28:T28"/>
    <mergeCell ref="Q26:R26"/>
    <mergeCell ref="S26:T26"/>
    <mergeCell ref="C27:D27"/>
    <mergeCell ref="E27:F27"/>
    <mergeCell ref="G27:H27"/>
    <mergeCell ref="I27:J27"/>
    <mergeCell ref="K27:L27"/>
    <mergeCell ref="M27:N27"/>
    <mergeCell ref="O27:P27"/>
    <mergeCell ref="Q27:R27"/>
    <mergeCell ref="O25:P25"/>
    <mergeCell ref="Q25:R25"/>
    <mergeCell ref="S25:T25"/>
    <mergeCell ref="C26:D26"/>
    <mergeCell ref="E26:F26"/>
    <mergeCell ref="G26:H26"/>
    <mergeCell ref="I26:J26"/>
    <mergeCell ref="K26:L26"/>
    <mergeCell ref="M26:N26"/>
    <mergeCell ref="O26:P26"/>
    <mergeCell ref="C25:D25"/>
    <mergeCell ref="E25:F25"/>
    <mergeCell ref="G25:H25"/>
    <mergeCell ref="I25:J25"/>
    <mergeCell ref="K25:L25"/>
    <mergeCell ref="M25:N25"/>
    <mergeCell ref="S23:T23"/>
    <mergeCell ref="C24:D24"/>
    <mergeCell ref="E24:F24"/>
    <mergeCell ref="G24:H24"/>
    <mergeCell ref="I24:J24"/>
    <mergeCell ref="K24:L24"/>
    <mergeCell ref="M24:N24"/>
    <mergeCell ref="O24:P24"/>
    <mergeCell ref="Q24:R24"/>
    <mergeCell ref="S24:T24"/>
    <mergeCell ref="Q22:R22"/>
    <mergeCell ref="S22:T22"/>
    <mergeCell ref="C23:D23"/>
    <mergeCell ref="E23:F23"/>
    <mergeCell ref="G23:H23"/>
    <mergeCell ref="I23:J23"/>
    <mergeCell ref="K23:L23"/>
    <mergeCell ref="M23:N23"/>
    <mergeCell ref="O23:P23"/>
    <mergeCell ref="Q23:R23"/>
    <mergeCell ref="O21:P21"/>
    <mergeCell ref="Q21:R21"/>
    <mergeCell ref="S21:T21"/>
    <mergeCell ref="C22:D22"/>
    <mergeCell ref="E22:F22"/>
    <mergeCell ref="G22:H22"/>
    <mergeCell ref="I22:J22"/>
    <mergeCell ref="K22:L22"/>
    <mergeCell ref="M22:N22"/>
    <mergeCell ref="O22:P22"/>
    <mergeCell ref="C21:D21"/>
    <mergeCell ref="E21:F21"/>
    <mergeCell ref="G21:H21"/>
    <mergeCell ref="I21:J21"/>
    <mergeCell ref="K21:L21"/>
    <mergeCell ref="M21:N21"/>
    <mergeCell ref="Q19:R20"/>
    <mergeCell ref="S19:T20"/>
    <mergeCell ref="U19:U20"/>
    <mergeCell ref="V19:V20"/>
    <mergeCell ref="W19:W20"/>
    <mergeCell ref="X19:X20"/>
    <mergeCell ref="U14:V14"/>
    <mergeCell ref="U15:V15"/>
    <mergeCell ref="U16:V16"/>
    <mergeCell ref="C19:D20"/>
    <mergeCell ref="E19:F20"/>
    <mergeCell ref="G19:H20"/>
    <mergeCell ref="I19:J20"/>
    <mergeCell ref="K19:L20"/>
    <mergeCell ref="M19:N20"/>
    <mergeCell ref="O19:P20"/>
    <mergeCell ref="U8:V8"/>
    <mergeCell ref="U9:V9"/>
    <mergeCell ref="U10:V10"/>
    <mergeCell ref="U11:V11"/>
    <mergeCell ref="U12:V12"/>
    <mergeCell ref="U13:V13"/>
    <mergeCell ref="O4:P4"/>
    <mergeCell ref="Q4:R4"/>
    <mergeCell ref="S4:V4"/>
    <mergeCell ref="U5:V5"/>
    <mergeCell ref="U6:V6"/>
    <mergeCell ref="U7:V7"/>
    <mergeCell ref="B3:B5"/>
    <mergeCell ref="C3:C5"/>
    <mergeCell ref="D3:L3"/>
    <mergeCell ref="M3:R3"/>
    <mergeCell ref="S3:V3"/>
    <mergeCell ref="D4:F4"/>
    <mergeCell ref="G4:H4"/>
    <mergeCell ref="I4:J4"/>
    <mergeCell ref="K4:L4"/>
    <mergeCell ref="M4:N4"/>
  </mergeCells>
  <phoneticPr fontI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sheetPr>
    <tabColor rgb="FF92D050"/>
  </sheetPr>
  <dimension ref="B1:P103"/>
  <sheetViews>
    <sheetView workbookViewId="0">
      <selection activeCell="L9" sqref="L9"/>
    </sheetView>
  </sheetViews>
  <sheetFormatPr defaultRowHeight="13.5"/>
  <cols>
    <col min="1" max="1" width="2.125" style="665" customWidth="1"/>
    <col min="2" max="2" width="4.625" style="665" customWidth="1"/>
    <col min="3" max="3" width="20.375" style="665" customWidth="1"/>
    <col min="4" max="13" width="5.125" style="665" customWidth="1"/>
    <col min="14" max="14" width="6.625" style="665" customWidth="1"/>
    <col min="15" max="256" width="9" style="665"/>
    <col min="257" max="257" width="2.125" style="665" customWidth="1"/>
    <col min="258" max="258" width="4.625" style="665" customWidth="1"/>
    <col min="259" max="259" width="20.375" style="665" customWidth="1"/>
    <col min="260" max="269" width="5.125" style="665" customWidth="1"/>
    <col min="270" max="270" width="6.625" style="665" customWidth="1"/>
    <col min="271" max="512" width="9" style="665"/>
    <col min="513" max="513" width="2.125" style="665" customWidth="1"/>
    <col min="514" max="514" width="4.625" style="665" customWidth="1"/>
    <col min="515" max="515" width="20.375" style="665" customWidth="1"/>
    <col min="516" max="525" width="5.125" style="665" customWidth="1"/>
    <col min="526" max="526" width="6.625" style="665" customWidth="1"/>
    <col min="527" max="768" width="9" style="665"/>
    <col min="769" max="769" width="2.125" style="665" customWidth="1"/>
    <col min="770" max="770" width="4.625" style="665" customWidth="1"/>
    <col min="771" max="771" width="20.375" style="665" customWidth="1"/>
    <col min="772" max="781" width="5.125" style="665" customWidth="1"/>
    <col min="782" max="782" width="6.625" style="665" customWidth="1"/>
    <col min="783" max="1024" width="9" style="665"/>
    <col min="1025" max="1025" width="2.125" style="665" customWidth="1"/>
    <col min="1026" max="1026" width="4.625" style="665" customWidth="1"/>
    <col min="1027" max="1027" width="20.375" style="665" customWidth="1"/>
    <col min="1028" max="1037" width="5.125" style="665" customWidth="1"/>
    <col min="1038" max="1038" width="6.625" style="665" customWidth="1"/>
    <col min="1039" max="1280" width="9" style="665"/>
    <col min="1281" max="1281" width="2.125" style="665" customWidth="1"/>
    <col min="1282" max="1282" width="4.625" style="665" customWidth="1"/>
    <col min="1283" max="1283" width="20.375" style="665" customWidth="1"/>
    <col min="1284" max="1293" width="5.125" style="665" customWidth="1"/>
    <col min="1294" max="1294" width="6.625" style="665" customWidth="1"/>
    <col min="1295" max="1536" width="9" style="665"/>
    <col min="1537" max="1537" width="2.125" style="665" customWidth="1"/>
    <col min="1538" max="1538" width="4.625" style="665" customWidth="1"/>
    <col min="1539" max="1539" width="20.375" style="665" customWidth="1"/>
    <col min="1540" max="1549" width="5.125" style="665" customWidth="1"/>
    <col min="1550" max="1550" width="6.625" style="665" customWidth="1"/>
    <col min="1551" max="1792" width="9" style="665"/>
    <col min="1793" max="1793" width="2.125" style="665" customWidth="1"/>
    <col min="1794" max="1794" width="4.625" style="665" customWidth="1"/>
    <col min="1795" max="1795" width="20.375" style="665" customWidth="1"/>
    <col min="1796" max="1805" width="5.125" style="665" customWidth="1"/>
    <col min="1806" max="1806" width="6.625" style="665" customWidth="1"/>
    <col min="1807" max="2048" width="9" style="665"/>
    <col min="2049" max="2049" width="2.125" style="665" customWidth="1"/>
    <col min="2050" max="2050" width="4.625" style="665" customWidth="1"/>
    <col min="2051" max="2051" width="20.375" style="665" customWidth="1"/>
    <col min="2052" max="2061" width="5.125" style="665" customWidth="1"/>
    <col min="2062" max="2062" width="6.625" style="665" customWidth="1"/>
    <col min="2063" max="2304" width="9" style="665"/>
    <col min="2305" max="2305" width="2.125" style="665" customWidth="1"/>
    <col min="2306" max="2306" width="4.625" style="665" customWidth="1"/>
    <col min="2307" max="2307" width="20.375" style="665" customWidth="1"/>
    <col min="2308" max="2317" width="5.125" style="665" customWidth="1"/>
    <col min="2318" max="2318" width="6.625" style="665" customWidth="1"/>
    <col min="2319" max="2560" width="9" style="665"/>
    <col min="2561" max="2561" width="2.125" style="665" customWidth="1"/>
    <col min="2562" max="2562" width="4.625" style="665" customWidth="1"/>
    <col min="2563" max="2563" width="20.375" style="665" customWidth="1"/>
    <col min="2564" max="2573" width="5.125" style="665" customWidth="1"/>
    <col min="2574" max="2574" width="6.625" style="665" customWidth="1"/>
    <col min="2575" max="2816" width="9" style="665"/>
    <col min="2817" max="2817" width="2.125" style="665" customWidth="1"/>
    <col min="2818" max="2818" width="4.625" style="665" customWidth="1"/>
    <col min="2819" max="2819" width="20.375" style="665" customWidth="1"/>
    <col min="2820" max="2829" width="5.125" style="665" customWidth="1"/>
    <col min="2830" max="2830" width="6.625" style="665" customWidth="1"/>
    <col min="2831" max="3072" width="9" style="665"/>
    <col min="3073" max="3073" width="2.125" style="665" customWidth="1"/>
    <col min="3074" max="3074" width="4.625" style="665" customWidth="1"/>
    <col min="3075" max="3075" width="20.375" style="665" customWidth="1"/>
    <col min="3076" max="3085" width="5.125" style="665" customWidth="1"/>
    <col min="3086" max="3086" width="6.625" style="665" customWidth="1"/>
    <col min="3087" max="3328" width="9" style="665"/>
    <col min="3329" max="3329" width="2.125" style="665" customWidth="1"/>
    <col min="3330" max="3330" width="4.625" style="665" customWidth="1"/>
    <col min="3331" max="3331" width="20.375" style="665" customWidth="1"/>
    <col min="3332" max="3341" width="5.125" style="665" customWidth="1"/>
    <col min="3342" max="3342" width="6.625" style="665" customWidth="1"/>
    <col min="3343" max="3584" width="9" style="665"/>
    <col min="3585" max="3585" width="2.125" style="665" customWidth="1"/>
    <col min="3586" max="3586" width="4.625" style="665" customWidth="1"/>
    <col min="3587" max="3587" width="20.375" style="665" customWidth="1"/>
    <col min="3588" max="3597" width="5.125" style="665" customWidth="1"/>
    <col min="3598" max="3598" width="6.625" style="665" customWidth="1"/>
    <col min="3599" max="3840" width="9" style="665"/>
    <col min="3841" max="3841" width="2.125" style="665" customWidth="1"/>
    <col min="3842" max="3842" width="4.625" style="665" customWidth="1"/>
    <col min="3843" max="3843" width="20.375" style="665" customWidth="1"/>
    <col min="3844" max="3853" width="5.125" style="665" customWidth="1"/>
    <col min="3854" max="3854" width="6.625" style="665" customWidth="1"/>
    <col min="3855" max="4096" width="9" style="665"/>
    <col min="4097" max="4097" width="2.125" style="665" customWidth="1"/>
    <col min="4098" max="4098" width="4.625" style="665" customWidth="1"/>
    <col min="4099" max="4099" width="20.375" style="665" customWidth="1"/>
    <col min="4100" max="4109" width="5.125" style="665" customWidth="1"/>
    <col min="4110" max="4110" width="6.625" style="665" customWidth="1"/>
    <col min="4111" max="4352" width="9" style="665"/>
    <col min="4353" max="4353" width="2.125" style="665" customWidth="1"/>
    <col min="4354" max="4354" width="4.625" style="665" customWidth="1"/>
    <col min="4355" max="4355" width="20.375" style="665" customWidth="1"/>
    <col min="4356" max="4365" width="5.125" style="665" customWidth="1"/>
    <col min="4366" max="4366" width="6.625" style="665" customWidth="1"/>
    <col min="4367" max="4608" width="9" style="665"/>
    <col min="4609" max="4609" width="2.125" style="665" customWidth="1"/>
    <col min="4610" max="4610" width="4.625" style="665" customWidth="1"/>
    <col min="4611" max="4611" width="20.375" style="665" customWidth="1"/>
    <col min="4612" max="4621" width="5.125" style="665" customWidth="1"/>
    <col min="4622" max="4622" width="6.625" style="665" customWidth="1"/>
    <col min="4623" max="4864" width="9" style="665"/>
    <col min="4865" max="4865" width="2.125" style="665" customWidth="1"/>
    <col min="4866" max="4866" width="4.625" style="665" customWidth="1"/>
    <col min="4867" max="4867" width="20.375" style="665" customWidth="1"/>
    <col min="4868" max="4877" width="5.125" style="665" customWidth="1"/>
    <col min="4878" max="4878" width="6.625" style="665" customWidth="1"/>
    <col min="4879" max="5120" width="9" style="665"/>
    <col min="5121" max="5121" width="2.125" style="665" customWidth="1"/>
    <col min="5122" max="5122" width="4.625" style="665" customWidth="1"/>
    <col min="5123" max="5123" width="20.375" style="665" customWidth="1"/>
    <col min="5124" max="5133" width="5.125" style="665" customWidth="1"/>
    <col min="5134" max="5134" width="6.625" style="665" customWidth="1"/>
    <col min="5135" max="5376" width="9" style="665"/>
    <col min="5377" max="5377" width="2.125" style="665" customWidth="1"/>
    <col min="5378" max="5378" width="4.625" style="665" customWidth="1"/>
    <col min="5379" max="5379" width="20.375" style="665" customWidth="1"/>
    <col min="5380" max="5389" width="5.125" style="665" customWidth="1"/>
    <col min="5390" max="5390" width="6.625" style="665" customWidth="1"/>
    <col min="5391" max="5632" width="9" style="665"/>
    <col min="5633" max="5633" width="2.125" style="665" customWidth="1"/>
    <col min="5634" max="5634" width="4.625" style="665" customWidth="1"/>
    <col min="5635" max="5635" width="20.375" style="665" customWidth="1"/>
    <col min="5636" max="5645" width="5.125" style="665" customWidth="1"/>
    <col min="5646" max="5646" width="6.625" style="665" customWidth="1"/>
    <col min="5647" max="5888" width="9" style="665"/>
    <col min="5889" max="5889" width="2.125" style="665" customWidth="1"/>
    <col min="5890" max="5890" width="4.625" style="665" customWidth="1"/>
    <col min="5891" max="5891" width="20.375" style="665" customWidth="1"/>
    <col min="5892" max="5901" width="5.125" style="665" customWidth="1"/>
    <col min="5902" max="5902" width="6.625" style="665" customWidth="1"/>
    <col min="5903" max="6144" width="9" style="665"/>
    <col min="6145" max="6145" width="2.125" style="665" customWidth="1"/>
    <col min="6146" max="6146" width="4.625" style="665" customWidth="1"/>
    <col min="6147" max="6147" width="20.375" style="665" customWidth="1"/>
    <col min="6148" max="6157" width="5.125" style="665" customWidth="1"/>
    <col min="6158" max="6158" width="6.625" style="665" customWidth="1"/>
    <col min="6159" max="6400" width="9" style="665"/>
    <col min="6401" max="6401" width="2.125" style="665" customWidth="1"/>
    <col min="6402" max="6402" width="4.625" style="665" customWidth="1"/>
    <col min="6403" max="6403" width="20.375" style="665" customWidth="1"/>
    <col min="6404" max="6413" width="5.125" style="665" customWidth="1"/>
    <col min="6414" max="6414" width="6.625" style="665" customWidth="1"/>
    <col min="6415" max="6656" width="9" style="665"/>
    <col min="6657" max="6657" width="2.125" style="665" customWidth="1"/>
    <col min="6658" max="6658" width="4.625" style="665" customWidth="1"/>
    <col min="6659" max="6659" width="20.375" style="665" customWidth="1"/>
    <col min="6660" max="6669" width="5.125" style="665" customWidth="1"/>
    <col min="6670" max="6670" width="6.625" style="665" customWidth="1"/>
    <col min="6671" max="6912" width="9" style="665"/>
    <col min="6913" max="6913" width="2.125" style="665" customWidth="1"/>
    <col min="6914" max="6914" width="4.625" style="665" customWidth="1"/>
    <col min="6915" max="6915" width="20.375" style="665" customWidth="1"/>
    <col min="6916" max="6925" width="5.125" style="665" customWidth="1"/>
    <col min="6926" max="6926" width="6.625" style="665" customWidth="1"/>
    <col min="6927" max="7168" width="9" style="665"/>
    <col min="7169" max="7169" width="2.125" style="665" customWidth="1"/>
    <col min="7170" max="7170" width="4.625" style="665" customWidth="1"/>
    <col min="7171" max="7171" width="20.375" style="665" customWidth="1"/>
    <col min="7172" max="7181" width="5.125" style="665" customWidth="1"/>
    <col min="7182" max="7182" width="6.625" style="665" customWidth="1"/>
    <col min="7183" max="7424" width="9" style="665"/>
    <col min="7425" max="7425" width="2.125" style="665" customWidth="1"/>
    <col min="7426" max="7426" width="4.625" style="665" customWidth="1"/>
    <col min="7427" max="7427" width="20.375" style="665" customWidth="1"/>
    <col min="7428" max="7437" width="5.125" style="665" customWidth="1"/>
    <col min="7438" max="7438" width="6.625" style="665" customWidth="1"/>
    <col min="7439" max="7680" width="9" style="665"/>
    <col min="7681" max="7681" width="2.125" style="665" customWidth="1"/>
    <col min="7682" max="7682" width="4.625" style="665" customWidth="1"/>
    <col min="7683" max="7683" width="20.375" style="665" customWidth="1"/>
    <col min="7684" max="7693" width="5.125" style="665" customWidth="1"/>
    <col min="7694" max="7694" width="6.625" style="665" customWidth="1"/>
    <col min="7695" max="7936" width="9" style="665"/>
    <col min="7937" max="7937" width="2.125" style="665" customWidth="1"/>
    <col min="7938" max="7938" width="4.625" style="665" customWidth="1"/>
    <col min="7939" max="7939" width="20.375" style="665" customWidth="1"/>
    <col min="7940" max="7949" width="5.125" style="665" customWidth="1"/>
    <col min="7950" max="7950" width="6.625" style="665" customWidth="1"/>
    <col min="7951" max="8192" width="9" style="665"/>
    <col min="8193" max="8193" width="2.125" style="665" customWidth="1"/>
    <col min="8194" max="8194" width="4.625" style="665" customWidth="1"/>
    <col min="8195" max="8195" width="20.375" style="665" customWidth="1"/>
    <col min="8196" max="8205" width="5.125" style="665" customWidth="1"/>
    <col min="8206" max="8206" width="6.625" style="665" customWidth="1"/>
    <col min="8207" max="8448" width="9" style="665"/>
    <col min="8449" max="8449" width="2.125" style="665" customWidth="1"/>
    <col min="8450" max="8450" width="4.625" style="665" customWidth="1"/>
    <col min="8451" max="8451" width="20.375" style="665" customWidth="1"/>
    <col min="8452" max="8461" width="5.125" style="665" customWidth="1"/>
    <col min="8462" max="8462" width="6.625" style="665" customWidth="1"/>
    <col min="8463" max="8704" width="9" style="665"/>
    <col min="8705" max="8705" width="2.125" style="665" customWidth="1"/>
    <col min="8706" max="8706" width="4.625" style="665" customWidth="1"/>
    <col min="8707" max="8707" width="20.375" style="665" customWidth="1"/>
    <col min="8708" max="8717" width="5.125" style="665" customWidth="1"/>
    <col min="8718" max="8718" width="6.625" style="665" customWidth="1"/>
    <col min="8719" max="8960" width="9" style="665"/>
    <col min="8961" max="8961" width="2.125" style="665" customWidth="1"/>
    <col min="8962" max="8962" width="4.625" style="665" customWidth="1"/>
    <col min="8963" max="8963" width="20.375" style="665" customWidth="1"/>
    <col min="8964" max="8973" width="5.125" style="665" customWidth="1"/>
    <col min="8974" max="8974" width="6.625" style="665" customWidth="1"/>
    <col min="8975" max="9216" width="9" style="665"/>
    <col min="9217" max="9217" width="2.125" style="665" customWidth="1"/>
    <col min="9218" max="9218" width="4.625" style="665" customWidth="1"/>
    <col min="9219" max="9219" width="20.375" style="665" customWidth="1"/>
    <col min="9220" max="9229" width="5.125" style="665" customWidth="1"/>
    <col min="9230" max="9230" width="6.625" style="665" customWidth="1"/>
    <col min="9231" max="9472" width="9" style="665"/>
    <col min="9473" max="9473" width="2.125" style="665" customWidth="1"/>
    <col min="9474" max="9474" width="4.625" style="665" customWidth="1"/>
    <col min="9475" max="9475" width="20.375" style="665" customWidth="1"/>
    <col min="9476" max="9485" width="5.125" style="665" customWidth="1"/>
    <col min="9486" max="9486" width="6.625" style="665" customWidth="1"/>
    <col min="9487" max="9728" width="9" style="665"/>
    <col min="9729" max="9729" width="2.125" style="665" customWidth="1"/>
    <col min="9730" max="9730" width="4.625" style="665" customWidth="1"/>
    <col min="9731" max="9731" width="20.375" style="665" customWidth="1"/>
    <col min="9732" max="9741" width="5.125" style="665" customWidth="1"/>
    <col min="9742" max="9742" width="6.625" style="665" customWidth="1"/>
    <col min="9743" max="9984" width="9" style="665"/>
    <col min="9985" max="9985" width="2.125" style="665" customWidth="1"/>
    <col min="9986" max="9986" width="4.625" style="665" customWidth="1"/>
    <col min="9987" max="9987" width="20.375" style="665" customWidth="1"/>
    <col min="9988" max="9997" width="5.125" style="665" customWidth="1"/>
    <col min="9998" max="9998" width="6.625" style="665" customWidth="1"/>
    <col min="9999" max="10240" width="9" style="665"/>
    <col min="10241" max="10241" width="2.125" style="665" customWidth="1"/>
    <col min="10242" max="10242" width="4.625" style="665" customWidth="1"/>
    <col min="10243" max="10243" width="20.375" style="665" customWidth="1"/>
    <col min="10244" max="10253" width="5.125" style="665" customWidth="1"/>
    <col min="10254" max="10254" width="6.625" style="665" customWidth="1"/>
    <col min="10255" max="10496" width="9" style="665"/>
    <col min="10497" max="10497" width="2.125" style="665" customWidth="1"/>
    <col min="10498" max="10498" width="4.625" style="665" customWidth="1"/>
    <col min="10499" max="10499" width="20.375" style="665" customWidth="1"/>
    <col min="10500" max="10509" width="5.125" style="665" customWidth="1"/>
    <col min="10510" max="10510" width="6.625" style="665" customWidth="1"/>
    <col min="10511" max="10752" width="9" style="665"/>
    <col min="10753" max="10753" width="2.125" style="665" customWidth="1"/>
    <col min="10754" max="10754" width="4.625" style="665" customWidth="1"/>
    <col min="10755" max="10755" width="20.375" style="665" customWidth="1"/>
    <col min="10756" max="10765" width="5.125" style="665" customWidth="1"/>
    <col min="10766" max="10766" width="6.625" style="665" customWidth="1"/>
    <col min="10767" max="11008" width="9" style="665"/>
    <col min="11009" max="11009" width="2.125" style="665" customWidth="1"/>
    <col min="11010" max="11010" width="4.625" style="665" customWidth="1"/>
    <col min="11011" max="11011" width="20.375" style="665" customWidth="1"/>
    <col min="11012" max="11021" width="5.125" style="665" customWidth="1"/>
    <col min="11022" max="11022" width="6.625" style="665" customWidth="1"/>
    <col min="11023" max="11264" width="9" style="665"/>
    <col min="11265" max="11265" width="2.125" style="665" customWidth="1"/>
    <col min="11266" max="11266" width="4.625" style="665" customWidth="1"/>
    <col min="11267" max="11267" width="20.375" style="665" customWidth="1"/>
    <col min="11268" max="11277" width="5.125" style="665" customWidth="1"/>
    <col min="11278" max="11278" width="6.625" style="665" customWidth="1"/>
    <col min="11279" max="11520" width="9" style="665"/>
    <col min="11521" max="11521" width="2.125" style="665" customWidth="1"/>
    <col min="11522" max="11522" width="4.625" style="665" customWidth="1"/>
    <col min="11523" max="11523" width="20.375" style="665" customWidth="1"/>
    <col min="11524" max="11533" width="5.125" style="665" customWidth="1"/>
    <col min="11534" max="11534" width="6.625" style="665" customWidth="1"/>
    <col min="11535" max="11776" width="9" style="665"/>
    <col min="11777" max="11777" width="2.125" style="665" customWidth="1"/>
    <col min="11778" max="11778" width="4.625" style="665" customWidth="1"/>
    <col min="11779" max="11779" width="20.375" style="665" customWidth="1"/>
    <col min="11780" max="11789" width="5.125" style="665" customWidth="1"/>
    <col min="11790" max="11790" width="6.625" style="665" customWidth="1"/>
    <col min="11791" max="12032" width="9" style="665"/>
    <col min="12033" max="12033" width="2.125" style="665" customWidth="1"/>
    <col min="12034" max="12034" width="4.625" style="665" customWidth="1"/>
    <col min="12035" max="12035" width="20.375" style="665" customWidth="1"/>
    <col min="12036" max="12045" width="5.125" style="665" customWidth="1"/>
    <col min="12046" max="12046" width="6.625" style="665" customWidth="1"/>
    <col min="12047" max="12288" width="9" style="665"/>
    <col min="12289" max="12289" width="2.125" style="665" customWidth="1"/>
    <col min="12290" max="12290" width="4.625" style="665" customWidth="1"/>
    <col min="12291" max="12291" width="20.375" style="665" customWidth="1"/>
    <col min="12292" max="12301" width="5.125" style="665" customWidth="1"/>
    <col min="12302" max="12302" width="6.625" style="665" customWidth="1"/>
    <col min="12303" max="12544" width="9" style="665"/>
    <col min="12545" max="12545" width="2.125" style="665" customWidth="1"/>
    <col min="12546" max="12546" width="4.625" style="665" customWidth="1"/>
    <col min="12547" max="12547" width="20.375" style="665" customWidth="1"/>
    <col min="12548" max="12557" width="5.125" style="665" customWidth="1"/>
    <col min="12558" max="12558" width="6.625" style="665" customWidth="1"/>
    <col min="12559" max="12800" width="9" style="665"/>
    <col min="12801" max="12801" width="2.125" style="665" customWidth="1"/>
    <col min="12802" max="12802" width="4.625" style="665" customWidth="1"/>
    <col min="12803" max="12803" width="20.375" style="665" customWidth="1"/>
    <col min="12804" max="12813" width="5.125" style="665" customWidth="1"/>
    <col min="12814" max="12814" width="6.625" style="665" customWidth="1"/>
    <col min="12815" max="13056" width="9" style="665"/>
    <col min="13057" max="13057" width="2.125" style="665" customWidth="1"/>
    <col min="13058" max="13058" width="4.625" style="665" customWidth="1"/>
    <col min="13059" max="13059" width="20.375" style="665" customWidth="1"/>
    <col min="13060" max="13069" width="5.125" style="665" customWidth="1"/>
    <col min="13070" max="13070" width="6.625" style="665" customWidth="1"/>
    <col min="13071" max="13312" width="9" style="665"/>
    <col min="13313" max="13313" width="2.125" style="665" customWidth="1"/>
    <col min="13314" max="13314" width="4.625" style="665" customWidth="1"/>
    <col min="13315" max="13315" width="20.375" style="665" customWidth="1"/>
    <col min="13316" max="13325" width="5.125" style="665" customWidth="1"/>
    <col min="13326" max="13326" width="6.625" style="665" customWidth="1"/>
    <col min="13327" max="13568" width="9" style="665"/>
    <col min="13569" max="13569" width="2.125" style="665" customWidth="1"/>
    <col min="13570" max="13570" width="4.625" style="665" customWidth="1"/>
    <col min="13571" max="13571" width="20.375" style="665" customWidth="1"/>
    <col min="13572" max="13581" width="5.125" style="665" customWidth="1"/>
    <col min="13582" max="13582" width="6.625" style="665" customWidth="1"/>
    <col min="13583" max="13824" width="9" style="665"/>
    <col min="13825" max="13825" width="2.125" style="665" customWidth="1"/>
    <col min="13826" max="13826" width="4.625" style="665" customWidth="1"/>
    <col min="13827" max="13827" width="20.375" style="665" customWidth="1"/>
    <col min="13828" max="13837" width="5.125" style="665" customWidth="1"/>
    <col min="13838" max="13838" width="6.625" style="665" customWidth="1"/>
    <col min="13839" max="14080" width="9" style="665"/>
    <col min="14081" max="14081" width="2.125" style="665" customWidth="1"/>
    <col min="14082" max="14082" width="4.625" style="665" customWidth="1"/>
    <col min="14083" max="14083" width="20.375" style="665" customWidth="1"/>
    <col min="14084" max="14093" width="5.125" style="665" customWidth="1"/>
    <col min="14094" max="14094" width="6.625" style="665" customWidth="1"/>
    <col min="14095" max="14336" width="9" style="665"/>
    <col min="14337" max="14337" width="2.125" style="665" customWidth="1"/>
    <col min="14338" max="14338" width="4.625" style="665" customWidth="1"/>
    <col min="14339" max="14339" width="20.375" style="665" customWidth="1"/>
    <col min="14340" max="14349" width="5.125" style="665" customWidth="1"/>
    <col min="14350" max="14350" width="6.625" style="665" customWidth="1"/>
    <col min="14351" max="14592" width="9" style="665"/>
    <col min="14593" max="14593" width="2.125" style="665" customWidth="1"/>
    <col min="14594" max="14594" width="4.625" style="665" customWidth="1"/>
    <col min="14595" max="14595" width="20.375" style="665" customWidth="1"/>
    <col min="14596" max="14605" width="5.125" style="665" customWidth="1"/>
    <col min="14606" max="14606" width="6.625" style="665" customWidth="1"/>
    <col min="14607" max="14848" width="9" style="665"/>
    <col min="14849" max="14849" width="2.125" style="665" customWidth="1"/>
    <col min="14850" max="14850" width="4.625" style="665" customWidth="1"/>
    <col min="14851" max="14851" width="20.375" style="665" customWidth="1"/>
    <col min="14852" max="14861" width="5.125" style="665" customWidth="1"/>
    <col min="14862" max="14862" width="6.625" style="665" customWidth="1"/>
    <col min="14863" max="15104" width="9" style="665"/>
    <col min="15105" max="15105" width="2.125" style="665" customWidth="1"/>
    <col min="15106" max="15106" width="4.625" style="665" customWidth="1"/>
    <col min="15107" max="15107" width="20.375" style="665" customWidth="1"/>
    <col min="15108" max="15117" width="5.125" style="665" customWidth="1"/>
    <col min="15118" max="15118" width="6.625" style="665" customWidth="1"/>
    <col min="15119" max="15360" width="9" style="665"/>
    <col min="15361" max="15361" width="2.125" style="665" customWidth="1"/>
    <col min="15362" max="15362" width="4.625" style="665" customWidth="1"/>
    <col min="15363" max="15363" width="20.375" style="665" customWidth="1"/>
    <col min="15364" max="15373" width="5.125" style="665" customWidth="1"/>
    <col min="15374" max="15374" width="6.625" style="665" customWidth="1"/>
    <col min="15375" max="15616" width="9" style="665"/>
    <col min="15617" max="15617" width="2.125" style="665" customWidth="1"/>
    <col min="15618" max="15618" width="4.625" style="665" customWidth="1"/>
    <col min="15619" max="15619" width="20.375" style="665" customWidth="1"/>
    <col min="15620" max="15629" width="5.125" style="665" customWidth="1"/>
    <col min="15630" max="15630" width="6.625" style="665" customWidth="1"/>
    <col min="15631" max="15872" width="9" style="665"/>
    <col min="15873" max="15873" width="2.125" style="665" customWidth="1"/>
    <col min="15874" max="15874" width="4.625" style="665" customWidth="1"/>
    <col min="15875" max="15875" width="20.375" style="665" customWidth="1"/>
    <col min="15876" max="15885" width="5.125" style="665" customWidth="1"/>
    <col min="15886" max="15886" width="6.625" style="665" customWidth="1"/>
    <col min="15887" max="16128" width="9" style="665"/>
    <col min="16129" max="16129" width="2.125" style="665" customWidth="1"/>
    <col min="16130" max="16130" width="4.625" style="665" customWidth="1"/>
    <col min="16131" max="16131" width="20.375" style="665" customWidth="1"/>
    <col min="16132" max="16141" width="5.125" style="665" customWidth="1"/>
    <col min="16142" max="16142" width="6.625" style="665" customWidth="1"/>
    <col min="16143" max="16384" width="9" style="665"/>
  </cols>
  <sheetData>
    <row r="1" spans="2:14" ht="22.5" customHeight="1">
      <c r="B1" s="336" t="s">
        <v>964</v>
      </c>
      <c r="C1" s="619"/>
      <c r="D1" s="619"/>
      <c r="E1" s="619"/>
      <c r="F1" s="619"/>
      <c r="G1" s="619"/>
      <c r="H1" s="619"/>
      <c r="I1" s="619"/>
      <c r="J1" s="619"/>
      <c r="K1" s="619"/>
      <c r="L1" s="619"/>
      <c r="M1" s="619"/>
      <c r="N1" s="619"/>
    </row>
    <row r="2" spans="2:14" ht="16.5" customHeight="1">
      <c r="B2" s="1749"/>
      <c r="C2" s="344" t="s">
        <v>965</v>
      </c>
      <c r="D2" s="1738" t="s">
        <v>966</v>
      </c>
      <c r="E2" s="1738" t="s">
        <v>967</v>
      </c>
      <c r="F2" s="1738" t="s">
        <v>968</v>
      </c>
      <c r="G2" s="1738" t="s">
        <v>969</v>
      </c>
      <c r="H2" s="1738" t="s">
        <v>970</v>
      </c>
      <c r="I2" s="1738" t="s">
        <v>971</v>
      </c>
      <c r="J2" s="1738" t="s">
        <v>972</v>
      </c>
      <c r="K2" s="1738" t="s">
        <v>973</v>
      </c>
      <c r="L2" s="1738" t="s">
        <v>974</v>
      </c>
      <c r="M2" s="1738" t="s">
        <v>975</v>
      </c>
      <c r="N2" s="2499" t="s">
        <v>46</v>
      </c>
    </row>
    <row r="3" spans="2:14" ht="16.5" customHeight="1">
      <c r="B3" s="707" t="s">
        <v>976</v>
      </c>
      <c r="C3" s="1302"/>
      <c r="D3" s="2500"/>
      <c r="E3" s="2500"/>
      <c r="F3" s="2500"/>
      <c r="G3" s="2500"/>
      <c r="H3" s="2500"/>
      <c r="I3" s="2500"/>
      <c r="J3" s="2500"/>
      <c r="K3" s="2500"/>
      <c r="L3" s="2500"/>
      <c r="M3" s="2500"/>
      <c r="N3" s="2501"/>
    </row>
    <row r="4" spans="2:14" ht="12.75" customHeight="1">
      <c r="B4" s="421"/>
      <c r="C4" s="444" t="s">
        <v>977</v>
      </c>
      <c r="D4" s="443"/>
      <c r="E4" s="443"/>
      <c r="F4" s="443"/>
      <c r="G4" s="2502"/>
      <c r="H4" s="443"/>
      <c r="I4" s="443"/>
      <c r="J4" s="428"/>
      <c r="K4" s="428"/>
      <c r="L4" s="2503"/>
      <c r="M4" s="2503"/>
      <c r="N4" s="2504">
        <f t="shared" ref="N4:N26" si="0">SUM(D4:M4)</f>
        <v>0</v>
      </c>
    </row>
    <row r="5" spans="2:14" ht="12.75" customHeight="1">
      <c r="B5" s="421"/>
      <c r="C5" s="444" t="s">
        <v>978</v>
      </c>
      <c r="D5" s="443"/>
      <c r="E5" s="443"/>
      <c r="F5" s="443"/>
      <c r="G5" s="2502"/>
      <c r="H5" s="443"/>
      <c r="I5" s="443"/>
      <c r="J5" s="443"/>
      <c r="K5" s="443"/>
      <c r="L5" s="713"/>
      <c r="M5" s="713"/>
      <c r="N5" s="2504">
        <f t="shared" si="0"/>
        <v>0</v>
      </c>
    </row>
    <row r="6" spans="2:14" ht="12.75" customHeight="1">
      <c r="B6" s="421"/>
      <c r="C6" s="444" t="s">
        <v>979</v>
      </c>
      <c r="D6" s="443"/>
      <c r="E6" s="443"/>
      <c r="F6" s="443"/>
      <c r="G6" s="2502"/>
      <c r="H6" s="443"/>
      <c r="I6" s="443"/>
      <c r="J6" s="443"/>
      <c r="K6" s="443"/>
      <c r="L6" s="713"/>
      <c r="M6" s="713"/>
      <c r="N6" s="2504">
        <f t="shared" si="0"/>
        <v>0</v>
      </c>
    </row>
    <row r="7" spans="2:14" ht="12.75" customHeight="1">
      <c r="B7" s="421"/>
      <c r="C7" s="444" t="s">
        <v>978</v>
      </c>
      <c r="D7" s="443"/>
      <c r="E7" s="443"/>
      <c r="F7" s="443"/>
      <c r="G7" s="2502"/>
      <c r="H7" s="443"/>
      <c r="I7" s="443"/>
      <c r="J7" s="443"/>
      <c r="K7" s="443"/>
      <c r="L7" s="713"/>
      <c r="M7" s="713"/>
      <c r="N7" s="2504">
        <f t="shared" si="0"/>
        <v>0</v>
      </c>
    </row>
    <row r="8" spans="2:14" ht="12.75" customHeight="1">
      <c r="B8" s="421"/>
      <c r="C8" s="444" t="s">
        <v>980</v>
      </c>
      <c r="D8" s="443"/>
      <c r="E8" s="443"/>
      <c r="F8" s="443"/>
      <c r="G8" s="2502"/>
      <c r="H8" s="443"/>
      <c r="I8" s="443"/>
      <c r="J8" s="443"/>
      <c r="K8" s="443"/>
      <c r="L8" s="713"/>
      <c r="M8" s="713"/>
      <c r="N8" s="2504">
        <f t="shared" si="0"/>
        <v>0</v>
      </c>
    </row>
    <row r="9" spans="2:14" ht="12.75" customHeight="1">
      <c r="B9" s="421"/>
      <c r="C9" s="444" t="s">
        <v>978</v>
      </c>
      <c r="D9" s="443"/>
      <c r="E9" s="443"/>
      <c r="F9" s="443"/>
      <c r="G9" s="2502"/>
      <c r="H9" s="443"/>
      <c r="I9" s="443"/>
      <c r="J9" s="443"/>
      <c r="K9" s="443"/>
      <c r="L9" s="713"/>
      <c r="M9" s="713"/>
      <c r="N9" s="2504">
        <f t="shared" si="0"/>
        <v>0</v>
      </c>
    </row>
    <row r="10" spans="2:14" ht="12.75" customHeight="1">
      <c r="B10" s="421"/>
      <c r="C10" s="444" t="s">
        <v>981</v>
      </c>
      <c r="D10" s="443">
        <v>1</v>
      </c>
      <c r="E10" s="443"/>
      <c r="F10" s="443"/>
      <c r="G10" s="2502"/>
      <c r="H10" s="443"/>
      <c r="I10" s="443">
        <v>1</v>
      </c>
      <c r="J10" s="443"/>
      <c r="K10" s="443"/>
      <c r="L10" s="713"/>
      <c r="M10" s="713"/>
      <c r="N10" s="2504">
        <f t="shared" si="0"/>
        <v>2</v>
      </c>
    </row>
    <row r="11" spans="2:14" ht="12.75" customHeight="1">
      <c r="B11" s="88"/>
      <c r="C11" s="444" t="s">
        <v>982</v>
      </c>
      <c r="D11" s="443">
        <v>9</v>
      </c>
      <c r="E11" s="443">
        <v>9</v>
      </c>
      <c r="F11" s="443">
        <v>8</v>
      </c>
      <c r="G11" s="2502">
        <v>12</v>
      </c>
      <c r="H11" s="443">
        <v>4</v>
      </c>
      <c r="I11" s="443">
        <v>7</v>
      </c>
      <c r="J11" s="443">
        <v>7</v>
      </c>
      <c r="K11" s="443">
        <v>6</v>
      </c>
      <c r="L11" s="713">
        <v>9</v>
      </c>
      <c r="M11" s="713">
        <v>8</v>
      </c>
      <c r="N11" s="2504">
        <f t="shared" si="0"/>
        <v>79</v>
      </c>
    </row>
    <row r="12" spans="2:14" ht="12.75" customHeight="1">
      <c r="B12" s="95"/>
      <c r="C12" s="2263" t="s">
        <v>983</v>
      </c>
      <c r="D12" s="2262">
        <v>15</v>
      </c>
      <c r="E12" s="2262">
        <v>19</v>
      </c>
      <c r="F12" s="2262">
        <v>16</v>
      </c>
      <c r="G12" s="1792">
        <v>18</v>
      </c>
      <c r="H12" s="453">
        <v>30</v>
      </c>
      <c r="I12" s="2262">
        <v>31</v>
      </c>
      <c r="J12" s="2505">
        <v>28</v>
      </c>
      <c r="K12" s="2505">
        <v>27</v>
      </c>
      <c r="L12" s="1514">
        <v>19</v>
      </c>
      <c r="M12" s="1514">
        <v>29</v>
      </c>
      <c r="N12" s="2506">
        <f t="shared" si="0"/>
        <v>232</v>
      </c>
    </row>
    <row r="13" spans="2:14" ht="12.75" customHeight="1">
      <c r="B13" s="2507" t="s">
        <v>984</v>
      </c>
      <c r="C13" s="2508" t="s">
        <v>985</v>
      </c>
      <c r="D13" s="2509"/>
      <c r="E13" s="2509"/>
      <c r="F13" s="2509"/>
      <c r="G13" s="1937">
        <v>1</v>
      </c>
      <c r="H13" s="428"/>
      <c r="I13" s="2509"/>
      <c r="J13" s="2509"/>
      <c r="K13" s="2509"/>
      <c r="L13" s="2510"/>
      <c r="M13" s="2510"/>
      <c r="N13" s="2511">
        <f t="shared" si="0"/>
        <v>1</v>
      </c>
    </row>
    <row r="14" spans="2:14" ht="12.75" customHeight="1">
      <c r="B14" s="2512" t="s">
        <v>986</v>
      </c>
      <c r="C14" s="454" t="s">
        <v>987</v>
      </c>
      <c r="D14" s="453"/>
      <c r="E14" s="453"/>
      <c r="F14" s="453"/>
      <c r="G14" s="2513"/>
      <c r="H14" s="453"/>
      <c r="I14" s="453"/>
      <c r="J14" s="453"/>
      <c r="K14" s="453"/>
      <c r="L14" s="2514"/>
      <c r="M14" s="2514"/>
      <c r="N14" s="2506">
        <f t="shared" si="0"/>
        <v>0</v>
      </c>
    </row>
    <row r="15" spans="2:14" ht="12.75" customHeight="1">
      <c r="B15" s="2507" t="s">
        <v>988</v>
      </c>
      <c r="C15" s="429" t="s">
        <v>989</v>
      </c>
      <c r="D15" s="428"/>
      <c r="E15" s="428"/>
      <c r="F15" s="428"/>
      <c r="G15" s="2515"/>
      <c r="H15" s="428"/>
      <c r="I15" s="428"/>
      <c r="J15" s="428"/>
      <c r="K15" s="428"/>
      <c r="L15" s="2503"/>
      <c r="M15" s="2503"/>
      <c r="N15" s="2511">
        <f t="shared" si="0"/>
        <v>0</v>
      </c>
    </row>
    <row r="16" spans="2:14" ht="12.75" customHeight="1">
      <c r="B16" s="2512" t="s">
        <v>990</v>
      </c>
      <c r="C16" s="2263" t="s">
        <v>991</v>
      </c>
      <c r="D16" s="2262"/>
      <c r="E16" s="2262"/>
      <c r="F16" s="2262">
        <v>1</v>
      </c>
      <c r="G16" s="1792">
        <v>2</v>
      </c>
      <c r="H16" s="453"/>
      <c r="I16" s="2262"/>
      <c r="J16" s="2262"/>
      <c r="K16" s="2262"/>
      <c r="L16" s="2516">
        <v>3</v>
      </c>
      <c r="M16" s="2516">
        <v>1</v>
      </c>
      <c r="N16" s="2506">
        <f t="shared" si="0"/>
        <v>7</v>
      </c>
    </row>
    <row r="17" spans="2:14" ht="12.75" customHeight="1">
      <c r="B17" s="467" t="s">
        <v>992</v>
      </c>
      <c r="C17" s="2508" t="s">
        <v>993</v>
      </c>
      <c r="D17" s="2509">
        <v>3</v>
      </c>
      <c r="E17" s="2509">
        <v>3</v>
      </c>
      <c r="F17" s="2509">
        <v>3</v>
      </c>
      <c r="G17" s="1937">
        <v>2</v>
      </c>
      <c r="H17" s="428">
        <v>2</v>
      </c>
      <c r="I17" s="2509">
        <v>2</v>
      </c>
      <c r="J17" s="2509">
        <v>3</v>
      </c>
      <c r="K17" s="2509">
        <v>5</v>
      </c>
      <c r="L17" s="2510">
        <v>5</v>
      </c>
      <c r="M17" s="2510">
        <v>1</v>
      </c>
      <c r="N17" s="2511">
        <f t="shared" si="0"/>
        <v>29</v>
      </c>
    </row>
    <row r="18" spans="2:14" ht="12.75" customHeight="1">
      <c r="B18" s="421"/>
      <c r="C18" s="444" t="s">
        <v>994</v>
      </c>
      <c r="D18" s="443">
        <v>32</v>
      </c>
      <c r="E18" s="443">
        <v>31</v>
      </c>
      <c r="F18" s="443">
        <v>31</v>
      </c>
      <c r="G18" s="2502">
        <v>32</v>
      </c>
      <c r="H18" s="443">
        <v>32</v>
      </c>
      <c r="I18" s="443">
        <v>31</v>
      </c>
      <c r="J18" s="443">
        <v>31</v>
      </c>
      <c r="K18" s="443">
        <v>33</v>
      </c>
      <c r="L18" s="713">
        <v>32</v>
      </c>
      <c r="M18" s="713">
        <v>32</v>
      </c>
      <c r="N18" s="2504">
        <f t="shared" si="0"/>
        <v>317</v>
      </c>
    </row>
    <row r="19" spans="2:14" ht="12.75" customHeight="1">
      <c r="B19" s="421"/>
      <c r="C19" s="444" t="s">
        <v>995</v>
      </c>
      <c r="D19" s="443">
        <v>1</v>
      </c>
      <c r="E19" s="443">
        <v>1</v>
      </c>
      <c r="F19" s="443">
        <v>1</v>
      </c>
      <c r="G19" s="2502">
        <v>1</v>
      </c>
      <c r="H19" s="443">
        <v>1</v>
      </c>
      <c r="I19" s="443">
        <v>1</v>
      </c>
      <c r="J19" s="443">
        <v>1</v>
      </c>
      <c r="K19" s="443">
        <v>1</v>
      </c>
      <c r="L19" s="713">
        <v>1</v>
      </c>
      <c r="M19" s="713">
        <v>1</v>
      </c>
      <c r="N19" s="2504">
        <f t="shared" si="0"/>
        <v>10</v>
      </c>
    </row>
    <row r="20" spans="2:14" ht="12.75" customHeight="1">
      <c r="B20" s="421"/>
      <c r="C20" s="444" t="s">
        <v>996</v>
      </c>
      <c r="D20" s="443"/>
      <c r="E20" s="443"/>
      <c r="F20" s="443"/>
      <c r="G20" s="2502"/>
      <c r="H20" s="443"/>
      <c r="I20" s="443"/>
      <c r="J20" s="443"/>
      <c r="K20" s="443">
        <v>2</v>
      </c>
      <c r="L20" s="713">
        <v>1</v>
      </c>
      <c r="M20" s="713"/>
      <c r="N20" s="2504">
        <f t="shared" si="0"/>
        <v>3</v>
      </c>
    </row>
    <row r="21" spans="2:14" ht="12.75" customHeight="1">
      <c r="B21" s="421"/>
      <c r="C21" s="444" t="s">
        <v>997</v>
      </c>
      <c r="D21" s="443"/>
      <c r="E21" s="443"/>
      <c r="F21" s="443"/>
      <c r="G21" s="2502"/>
      <c r="H21" s="443"/>
      <c r="I21" s="443"/>
      <c r="J21" s="443"/>
      <c r="K21" s="443"/>
      <c r="L21" s="713"/>
      <c r="M21" s="713"/>
      <c r="N21" s="2504">
        <f t="shared" si="0"/>
        <v>0</v>
      </c>
    </row>
    <row r="22" spans="2:14" ht="12.75" customHeight="1">
      <c r="B22" s="421"/>
      <c r="C22" s="444" t="s">
        <v>998</v>
      </c>
      <c r="D22" s="443"/>
      <c r="E22" s="443"/>
      <c r="F22" s="443"/>
      <c r="G22" s="2502"/>
      <c r="H22" s="443"/>
      <c r="I22" s="443"/>
      <c r="J22" s="443"/>
      <c r="K22" s="443"/>
      <c r="L22" s="713"/>
      <c r="M22" s="713"/>
      <c r="N22" s="2504">
        <f t="shared" si="0"/>
        <v>0</v>
      </c>
    </row>
    <row r="23" spans="2:14" ht="12.75" customHeight="1">
      <c r="B23" s="421"/>
      <c r="C23" s="444" t="s">
        <v>999</v>
      </c>
      <c r="D23" s="443"/>
      <c r="E23" s="443"/>
      <c r="F23" s="443"/>
      <c r="G23" s="2502"/>
      <c r="H23" s="443"/>
      <c r="I23" s="443"/>
      <c r="J23" s="443"/>
      <c r="K23" s="443"/>
      <c r="L23" s="713"/>
      <c r="M23" s="713"/>
      <c r="N23" s="2504">
        <f t="shared" si="0"/>
        <v>0</v>
      </c>
    </row>
    <row r="24" spans="2:14" ht="12.75" customHeight="1">
      <c r="B24" s="421"/>
      <c r="C24" s="444" t="s">
        <v>1000</v>
      </c>
      <c r="D24" s="443"/>
      <c r="E24" s="443"/>
      <c r="F24" s="443"/>
      <c r="G24" s="2502"/>
      <c r="H24" s="443"/>
      <c r="I24" s="443"/>
      <c r="J24" s="443"/>
      <c r="K24" s="443"/>
      <c r="L24" s="713"/>
      <c r="M24" s="713"/>
      <c r="N24" s="2504">
        <f t="shared" si="0"/>
        <v>0</v>
      </c>
    </row>
    <row r="25" spans="2:14" ht="12.75" customHeight="1">
      <c r="B25" s="421"/>
      <c r="C25" s="444" t="s">
        <v>1001</v>
      </c>
      <c r="D25" s="443"/>
      <c r="E25" s="443">
        <v>1</v>
      </c>
      <c r="F25" s="443">
        <v>1</v>
      </c>
      <c r="G25" s="2502"/>
      <c r="H25" s="443"/>
      <c r="I25" s="443"/>
      <c r="J25" s="443"/>
      <c r="K25" s="443"/>
      <c r="L25" s="713"/>
      <c r="M25" s="713"/>
      <c r="N25" s="2504">
        <f t="shared" si="0"/>
        <v>2</v>
      </c>
    </row>
    <row r="26" spans="2:14" ht="12.75" customHeight="1">
      <c r="B26" s="421"/>
      <c r="C26" s="2517" t="s">
        <v>1002</v>
      </c>
      <c r="D26" s="2505"/>
      <c r="E26" s="2505"/>
      <c r="F26" s="2505"/>
      <c r="G26" s="1784"/>
      <c r="H26" s="2518"/>
      <c r="I26" s="2505"/>
      <c r="J26" s="2505"/>
      <c r="K26" s="2505"/>
      <c r="L26" s="1514"/>
      <c r="M26" s="1514"/>
      <c r="N26" s="2519">
        <f t="shared" si="0"/>
        <v>0</v>
      </c>
    </row>
    <row r="27" spans="2:14" ht="12.75" customHeight="1">
      <c r="B27" s="421"/>
      <c r="C27" s="444" t="s">
        <v>1003</v>
      </c>
      <c r="D27" s="443"/>
      <c r="E27" s="443"/>
      <c r="F27" s="443"/>
      <c r="G27" s="2502"/>
      <c r="H27" s="443"/>
      <c r="I27" s="443"/>
      <c r="J27" s="443"/>
      <c r="K27" s="443"/>
      <c r="L27" s="713"/>
      <c r="M27" s="713">
        <v>1</v>
      </c>
      <c r="N27" s="2520">
        <v>1</v>
      </c>
    </row>
    <row r="28" spans="2:14" ht="12.75" customHeight="1">
      <c r="B28" s="95"/>
      <c r="C28" s="454" t="s">
        <v>1004</v>
      </c>
      <c r="D28" s="453">
        <v>1</v>
      </c>
      <c r="E28" s="453">
        <v>1</v>
      </c>
      <c r="F28" s="453">
        <v>2</v>
      </c>
      <c r="G28" s="2513">
        <v>1</v>
      </c>
      <c r="H28" s="453">
        <v>1</v>
      </c>
      <c r="I28" s="453"/>
      <c r="J28" s="453"/>
      <c r="K28" s="453">
        <v>1</v>
      </c>
      <c r="L28" s="2514"/>
      <c r="M28" s="2514"/>
      <c r="N28" s="2506">
        <f t="shared" ref="N28:N60" si="1">SUM(D28:M28)</f>
        <v>7</v>
      </c>
    </row>
    <row r="29" spans="2:14" ht="12.75" customHeight="1">
      <c r="B29" s="467" t="s">
        <v>1005</v>
      </c>
      <c r="C29" s="2517" t="s">
        <v>999</v>
      </c>
      <c r="D29" s="2505">
        <v>10</v>
      </c>
      <c r="E29" s="2505">
        <v>9</v>
      </c>
      <c r="F29" s="2505">
        <v>20</v>
      </c>
      <c r="G29" s="1784">
        <v>8</v>
      </c>
      <c r="H29" s="2521">
        <v>16</v>
      </c>
      <c r="I29" s="2505">
        <v>19</v>
      </c>
      <c r="J29" s="2505">
        <v>11</v>
      </c>
      <c r="K29" s="2505">
        <v>4</v>
      </c>
      <c r="L29" s="1514">
        <v>14</v>
      </c>
      <c r="M29" s="1514">
        <v>7</v>
      </c>
      <c r="N29" s="2511">
        <f t="shared" si="1"/>
        <v>118</v>
      </c>
    </row>
    <row r="30" spans="2:14" ht="12.75" customHeight="1">
      <c r="B30" s="421"/>
      <c r="C30" s="444" t="s">
        <v>994</v>
      </c>
      <c r="D30" s="443">
        <v>185</v>
      </c>
      <c r="E30" s="443">
        <v>196</v>
      </c>
      <c r="F30" s="443">
        <v>177</v>
      </c>
      <c r="G30" s="2502">
        <v>177</v>
      </c>
      <c r="H30" s="443">
        <v>190</v>
      </c>
      <c r="I30" s="443">
        <v>193</v>
      </c>
      <c r="J30" s="443">
        <v>133</v>
      </c>
      <c r="K30" s="443">
        <v>181</v>
      </c>
      <c r="L30" s="713">
        <v>160</v>
      </c>
      <c r="M30" s="713">
        <v>175</v>
      </c>
      <c r="N30" s="2504">
        <f t="shared" si="1"/>
        <v>1767</v>
      </c>
    </row>
    <row r="31" spans="2:14" ht="12.75" customHeight="1">
      <c r="B31" s="421"/>
      <c r="C31" s="444" t="s">
        <v>995</v>
      </c>
      <c r="D31" s="443">
        <v>1</v>
      </c>
      <c r="E31" s="443">
        <v>1</v>
      </c>
      <c r="F31" s="443">
        <v>1</v>
      </c>
      <c r="G31" s="2502">
        <v>1</v>
      </c>
      <c r="H31" s="443">
        <v>1</v>
      </c>
      <c r="I31" s="443">
        <v>1</v>
      </c>
      <c r="J31" s="443">
        <v>1</v>
      </c>
      <c r="K31" s="443">
        <v>1</v>
      </c>
      <c r="L31" s="713">
        <v>1</v>
      </c>
      <c r="M31" s="713">
        <v>1</v>
      </c>
      <c r="N31" s="2504">
        <f t="shared" si="1"/>
        <v>10</v>
      </c>
    </row>
    <row r="32" spans="2:14" ht="12.75" customHeight="1">
      <c r="B32" s="421"/>
      <c r="C32" s="444" t="s">
        <v>996</v>
      </c>
      <c r="D32" s="443">
        <v>2</v>
      </c>
      <c r="E32" s="443">
        <v>2</v>
      </c>
      <c r="F32" s="443">
        <v>2</v>
      </c>
      <c r="G32" s="2502">
        <v>2</v>
      </c>
      <c r="H32" s="443">
        <v>2</v>
      </c>
      <c r="I32" s="443">
        <v>2</v>
      </c>
      <c r="J32" s="443">
        <v>2</v>
      </c>
      <c r="K32" s="443">
        <v>2</v>
      </c>
      <c r="L32" s="713">
        <v>2</v>
      </c>
      <c r="M32" s="713">
        <v>2</v>
      </c>
      <c r="N32" s="2504">
        <f t="shared" si="1"/>
        <v>20</v>
      </c>
    </row>
    <row r="33" spans="2:16" ht="12.75" customHeight="1">
      <c r="B33" s="421"/>
      <c r="C33" s="444" t="s">
        <v>993</v>
      </c>
      <c r="D33" s="443"/>
      <c r="E33" s="443"/>
      <c r="F33" s="443"/>
      <c r="G33" s="2502"/>
      <c r="H33" s="443"/>
      <c r="I33" s="443"/>
      <c r="J33" s="443"/>
      <c r="K33" s="443"/>
      <c r="L33" s="713"/>
      <c r="M33" s="713"/>
      <c r="N33" s="2504">
        <f t="shared" si="1"/>
        <v>0</v>
      </c>
    </row>
    <row r="34" spans="2:16" ht="12.75" customHeight="1">
      <c r="B34" s="421"/>
      <c r="C34" s="444" t="s">
        <v>998</v>
      </c>
      <c r="D34" s="443"/>
      <c r="E34" s="443"/>
      <c r="F34" s="443"/>
      <c r="G34" s="2502"/>
      <c r="H34" s="443"/>
      <c r="I34" s="443"/>
      <c r="J34" s="443"/>
      <c r="K34" s="443"/>
      <c r="L34" s="713"/>
      <c r="M34" s="713"/>
      <c r="N34" s="2504">
        <f t="shared" si="1"/>
        <v>0</v>
      </c>
    </row>
    <row r="35" spans="2:16" ht="12.75" customHeight="1">
      <c r="B35" s="421"/>
      <c r="C35" s="444" t="s">
        <v>1006</v>
      </c>
      <c r="D35" s="443">
        <v>10</v>
      </c>
      <c r="E35" s="443"/>
      <c r="F35" s="443">
        <v>1</v>
      </c>
      <c r="G35" s="2502"/>
      <c r="H35" s="443"/>
      <c r="I35" s="443"/>
      <c r="J35" s="443"/>
      <c r="K35" s="443">
        <v>1</v>
      </c>
      <c r="L35" s="713"/>
      <c r="M35" s="713"/>
      <c r="N35" s="2504">
        <f t="shared" si="1"/>
        <v>12</v>
      </c>
    </row>
    <row r="36" spans="2:16" ht="12.75" customHeight="1">
      <c r="B36" s="421"/>
      <c r="C36" s="444" t="s">
        <v>1007</v>
      </c>
      <c r="D36" s="443"/>
      <c r="E36" s="443"/>
      <c r="F36" s="443"/>
      <c r="G36" s="2502"/>
      <c r="H36" s="443"/>
      <c r="I36" s="443"/>
      <c r="J36" s="443"/>
      <c r="K36" s="443"/>
      <c r="L36" s="713"/>
      <c r="M36" s="713"/>
      <c r="N36" s="2504">
        <f t="shared" si="1"/>
        <v>0</v>
      </c>
    </row>
    <row r="37" spans="2:16" ht="12.75" customHeight="1">
      <c r="B37" s="421"/>
      <c r="C37" s="444" t="s">
        <v>1008</v>
      </c>
      <c r="D37" s="443">
        <v>77</v>
      </c>
      <c r="E37" s="443">
        <v>77</v>
      </c>
      <c r="F37" s="443">
        <v>77</v>
      </c>
      <c r="G37" s="2502">
        <v>77</v>
      </c>
      <c r="H37" s="443">
        <v>77</v>
      </c>
      <c r="I37" s="443">
        <v>77</v>
      </c>
      <c r="J37" s="443">
        <v>76</v>
      </c>
      <c r="K37" s="443">
        <v>77</v>
      </c>
      <c r="L37" s="713">
        <v>77</v>
      </c>
      <c r="M37" s="713">
        <v>77</v>
      </c>
      <c r="N37" s="2504">
        <f t="shared" si="1"/>
        <v>769</v>
      </c>
      <c r="P37" s="1522"/>
    </row>
    <row r="38" spans="2:16" ht="12.75" customHeight="1">
      <c r="B38" s="1568"/>
      <c r="C38" s="2263" t="s">
        <v>1009</v>
      </c>
      <c r="D38" s="2262">
        <v>2</v>
      </c>
      <c r="E38" s="2262">
        <v>2</v>
      </c>
      <c r="F38" s="2262">
        <v>2</v>
      </c>
      <c r="G38" s="1792">
        <v>2</v>
      </c>
      <c r="H38" s="453">
        <v>2</v>
      </c>
      <c r="I38" s="2262">
        <v>2</v>
      </c>
      <c r="J38" s="2262">
        <v>2</v>
      </c>
      <c r="K38" s="2262">
        <v>1</v>
      </c>
      <c r="L38" s="2516">
        <v>2</v>
      </c>
      <c r="M38" s="2516">
        <v>2</v>
      </c>
      <c r="N38" s="2506">
        <f t="shared" si="1"/>
        <v>19</v>
      </c>
    </row>
    <row r="39" spans="2:16" ht="12.75" customHeight="1">
      <c r="B39" s="2522" t="s">
        <v>1010</v>
      </c>
      <c r="C39" s="429" t="s">
        <v>997</v>
      </c>
      <c r="D39" s="428">
        <v>1</v>
      </c>
      <c r="E39" s="428"/>
      <c r="F39" s="428"/>
      <c r="G39" s="2515"/>
      <c r="H39" s="428"/>
      <c r="I39" s="428"/>
      <c r="J39" s="428"/>
      <c r="K39" s="428">
        <v>1</v>
      </c>
      <c r="L39" s="2503">
        <v>1</v>
      </c>
      <c r="M39" s="2503"/>
      <c r="N39" s="2511">
        <f t="shared" si="1"/>
        <v>3</v>
      </c>
    </row>
    <row r="40" spans="2:16" ht="12.75" customHeight="1">
      <c r="B40" s="2523"/>
      <c r="C40" s="2517" t="s">
        <v>999</v>
      </c>
      <c r="D40" s="2505">
        <v>9</v>
      </c>
      <c r="E40" s="2505">
        <v>9</v>
      </c>
      <c r="F40" s="2505">
        <v>9</v>
      </c>
      <c r="G40" s="1784">
        <v>9</v>
      </c>
      <c r="H40" s="2521">
        <v>9</v>
      </c>
      <c r="I40" s="2505">
        <v>9</v>
      </c>
      <c r="J40" s="2505">
        <v>9</v>
      </c>
      <c r="K40" s="2505">
        <v>9</v>
      </c>
      <c r="L40" s="1514">
        <v>10</v>
      </c>
      <c r="M40" s="1514">
        <v>10</v>
      </c>
      <c r="N40" s="2504">
        <f t="shared" si="1"/>
        <v>92</v>
      </c>
    </row>
    <row r="41" spans="2:16" ht="12.75" customHeight="1">
      <c r="B41" s="2523"/>
      <c r="C41" s="444" t="s">
        <v>1011</v>
      </c>
      <c r="D41" s="443">
        <v>21</v>
      </c>
      <c r="E41" s="443">
        <v>21</v>
      </c>
      <c r="F41" s="443">
        <v>21</v>
      </c>
      <c r="G41" s="2502">
        <v>21</v>
      </c>
      <c r="H41" s="443">
        <v>21</v>
      </c>
      <c r="I41" s="443">
        <v>21</v>
      </c>
      <c r="J41" s="443">
        <v>21</v>
      </c>
      <c r="K41" s="443">
        <v>22</v>
      </c>
      <c r="L41" s="713">
        <v>22</v>
      </c>
      <c r="M41" s="713">
        <v>22</v>
      </c>
      <c r="N41" s="2504">
        <f t="shared" si="1"/>
        <v>213</v>
      </c>
    </row>
    <row r="42" spans="2:16" ht="12.75" customHeight="1">
      <c r="B42" s="2523"/>
      <c r="C42" s="444" t="s">
        <v>1012</v>
      </c>
      <c r="D42" s="443">
        <v>101</v>
      </c>
      <c r="E42" s="443">
        <v>110</v>
      </c>
      <c r="F42" s="443">
        <v>136</v>
      </c>
      <c r="G42" s="2502">
        <v>125</v>
      </c>
      <c r="H42" s="443">
        <v>113</v>
      </c>
      <c r="I42" s="443">
        <v>149</v>
      </c>
      <c r="J42" s="443">
        <v>148</v>
      </c>
      <c r="K42" s="443">
        <v>127</v>
      </c>
      <c r="L42" s="713">
        <v>115</v>
      </c>
      <c r="M42" s="713">
        <v>140</v>
      </c>
      <c r="N42" s="2504">
        <f t="shared" si="1"/>
        <v>1264</v>
      </c>
    </row>
    <row r="43" spans="2:16" ht="12.75" customHeight="1">
      <c r="B43" s="2523"/>
      <c r="C43" s="444" t="s">
        <v>995</v>
      </c>
      <c r="D43" s="443">
        <v>1</v>
      </c>
      <c r="E43" s="443">
        <v>1</v>
      </c>
      <c r="F43" s="443">
        <v>1</v>
      </c>
      <c r="G43" s="2502">
        <v>1</v>
      </c>
      <c r="H43" s="443">
        <v>1</v>
      </c>
      <c r="I43" s="443">
        <v>1</v>
      </c>
      <c r="J43" s="443">
        <v>1</v>
      </c>
      <c r="K43" s="443">
        <v>1</v>
      </c>
      <c r="L43" s="713">
        <v>1</v>
      </c>
      <c r="M43" s="713">
        <v>1</v>
      </c>
      <c r="N43" s="2504">
        <f t="shared" si="1"/>
        <v>10</v>
      </c>
    </row>
    <row r="44" spans="2:16" ht="12.75" customHeight="1">
      <c r="B44" s="2523"/>
      <c r="C44" s="444" t="s">
        <v>996</v>
      </c>
      <c r="D44" s="443">
        <v>2</v>
      </c>
      <c r="E44" s="443">
        <v>2</v>
      </c>
      <c r="F44" s="443">
        <v>2</v>
      </c>
      <c r="G44" s="2502">
        <v>2</v>
      </c>
      <c r="H44" s="443">
        <v>2</v>
      </c>
      <c r="I44" s="443">
        <v>2</v>
      </c>
      <c r="J44" s="443">
        <v>2</v>
      </c>
      <c r="K44" s="443">
        <v>2</v>
      </c>
      <c r="L44" s="713">
        <v>2</v>
      </c>
      <c r="M44" s="713">
        <v>2</v>
      </c>
      <c r="N44" s="2504">
        <f t="shared" si="1"/>
        <v>20</v>
      </c>
    </row>
    <row r="45" spans="2:16" ht="12.75" customHeight="1">
      <c r="B45" s="2523"/>
      <c r="C45" s="444" t="s">
        <v>1013</v>
      </c>
      <c r="D45" s="443">
        <v>2</v>
      </c>
      <c r="E45" s="443">
        <v>2</v>
      </c>
      <c r="F45" s="443">
        <v>2</v>
      </c>
      <c r="G45" s="2502">
        <v>2</v>
      </c>
      <c r="H45" s="443">
        <v>2</v>
      </c>
      <c r="I45" s="443">
        <v>2</v>
      </c>
      <c r="J45" s="443">
        <v>2</v>
      </c>
      <c r="K45" s="443">
        <v>2</v>
      </c>
      <c r="L45" s="713">
        <v>2</v>
      </c>
      <c r="M45" s="713">
        <v>2</v>
      </c>
      <c r="N45" s="2504">
        <f t="shared" si="1"/>
        <v>20</v>
      </c>
    </row>
    <row r="46" spans="2:16" ht="12.75" customHeight="1">
      <c r="B46" s="2523"/>
      <c r="C46" s="2524" t="s">
        <v>1014</v>
      </c>
      <c r="D46" s="2521"/>
      <c r="E46" s="2521"/>
      <c r="F46" s="2521"/>
      <c r="G46" s="2525">
        <v>1</v>
      </c>
      <c r="H46" s="443"/>
      <c r="I46" s="2521"/>
      <c r="J46" s="2521"/>
      <c r="K46" s="2521"/>
      <c r="L46" s="727">
        <v>1</v>
      </c>
      <c r="M46" s="727"/>
      <c r="N46" s="2520">
        <f t="shared" si="1"/>
        <v>2</v>
      </c>
    </row>
    <row r="47" spans="2:16" ht="12.75" customHeight="1">
      <c r="B47" s="2523"/>
      <c r="C47" s="2524" t="s">
        <v>994</v>
      </c>
      <c r="D47" s="2521"/>
      <c r="E47" s="2521">
        <v>9</v>
      </c>
      <c r="F47" s="2521"/>
      <c r="G47" s="2525"/>
      <c r="H47" s="2521"/>
      <c r="I47" s="2521"/>
      <c r="J47" s="2521"/>
      <c r="K47" s="2521"/>
      <c r="L47" s="727"/>
      <c r="M47" s="727"/>
      <c r="N47" s="2520">
        <f t="shared" si="1"/>
        <v>9</v>
      </c>
    </row>
    <row r="48" spans="2:16" ht="12.75" customHeight="1">
      <c r="B48" s="2526"/>
      <c r="C48" s="2263" t="s">
        <v>1015</v>
      </c>
      <c r="D48" s="2262"/>
      <c r="E48" s="2262">
        <v>1</v>
      </c>
      <c r="F48" s="2262"/>
      <c r="G48" s="1792"/>
      <c r="H48" s="2262"/>
      <c r="I48" s="2262"/>
      <c r="J48" s="2262"/>
      <c r="K48" s="2262"/>
      <c r="L48" s="2516"/>
      <c r="M48" s="2516"/>
      <c r="N48" s="2527">
        <f t="shared" si="1"/>
        <v>1</v>
      </c>
    </row>
    <row r="49" spans="2:14" ht="12.75" customHeight="1">
      <c r="B49" s="467" t="s">
        <v>1016</v>
      </c>
      <c r="C49" s="2508" t="s">
        <v>993</v>
      </c>
      <c r="D49" s="2509"/>
      <c r="E49" s="2509"/>
      <c r="F49" s="2509"/>
      <c r="G49" s="1937"/>
      <c r="H49" s="428"/>
      <c r="I49" s="2509"/>
      <c r="J49" s="2509"/>
      <c r="K49" s="2509"/>
      <c r="L49" s="2510"/>
      <c r="M49" s="2510"/>
      <c r="N49" s="2528">
        <f t="shared" si="1"/>
        <v>0</v>
      </c>
    </row>
    <row r="50" spans="2:14" ht="12.75" customHeight="1">
      <c r="B50" s="421"/>
      <c r="C50" s="444" t="s">
        <v>1012</v>
      </c>
      <c r="D50" s="443">
        <v>247</v>
      </c>
      <c r="E50" s="443">
        <v>220</v>
      </c>
      <c r="F50" s="443">
        <v>218</v>
      </c>
      <c r="G50" s="2502">
        <v>212</v>
      </c>
      <c r="H50" s="443">
        <v>224</v>
      </c>
      <c r="I50" s="443">
        <v>219</v>
      </c>
      <c r="J50" s="443">
        <v>266</v>
      </c>
      <c r="K50" s="443">
        <v>217</v>
      </c>
      <c r="L50" s="713">
        <v>223</v>
      </c>
      <c r="M50" s="713">
        <v>233</v>
      </c>
      <c r="N50" s="2504">
        <f t="shared" si="1"/>
        <v>2279</v>
      </c>
    </row>
    <row r="51" spans="2:14" ht="12.75" customHeight="1">
      <c r="B51" s="421"/>
      <c r="C51" s="444" t="s">
        <v>999</v>
      </c>
      <c r="D51" s="443">
        <v>357</v>
      </c>
      <c r="E51" s="443">
        <v>318</v>
      </c>
      <c r="F51" s="443">
        <v>298</v>
      </c>
      <c r="G51" s="2502">
        <v>299</v>
      </c>
      <c r="H51" s="443">
        <v>314</v>
      </c>
      <c r="I51" s="443">
        <v>339</v>
      </c>
      <c r="J51" s="443">
        <v>302</v>
      </c>
      <c r="K51" s="443">
        <v>362</v>
      </c>
      <c r="L51" s="713">
        <v>311</v>
      </c>
      <c r="M51" s="713">
        <v>346</v>
      </c>
      <c r="N51" s="2504">
        <f t="shared" si="1"/>
        <v>3246</v>
      </c>
    </row>
    <row r="52" spans="2:14" ht="12.75" customHeight="1">
      <c r="B52" s="421"/>
      <c r="C52" s="444" t="s">
        <v>995</v>
      </c>
      <c r="D52" s="443">
        <v>1</v>
      </c>
      <c r="E52" s="443">
        <v>1</v>
      </c>
      <c r="F52" s="443">
        <v>1</v>
      </c>
      <c r="G52" s="2502">
        <v>1</v>
      </c>
      <c r="H52" s="443">
        <v>1</v>
      </c>
      <c r="I52" s="443">
        <v>1</v>
      </c>
      <c r="J52" s="443">
        <v>1</v>
      </c>
      <c r="K52" s="443">
        <v>1</v>
      </c>
      <c r="L52" s="713">
        <v>1</v>
      </c>
      <c r="M52" s="713">
        <v>1</v>
      </c>
      <c r="N52" s="2504">
        <f t="shared" si="1"/>
        <v>10</v>
      </c>
    </row>
    <row r="53" spans="2:14" ht="12.75" customHeight="1">
      <c r="B53" s="421"/>
      <c r="C53" s="444" t="s">
        <v>1017</v>
      </c>
      <c r="D53" s="443"/>
      <c r="E53" s="443"/>
      <c r="F53" s="443"/>
      <c r="G53" s="2502"/>
      <c r="H53" s="443"/>
      <c r="I53" s="443"/>
      <c r="J53" s="443"/>
      <c r="K53" s="443"/>
      <c r="L53" s="713"/>
      <c r="M53" s="713"/>
      <c r="N53" s="2504">
        <f t="shared" si="1"/>
        <v>0</v>
      </c>
    </row>
    <row r="54" spans="2:14" ht="12.75" customHeight="1">
      <c r="B54" s="421"/>
      <c r="C54" s="444" t="s">
        <v>1018</v>
      </c>
      <c r="D54" s="443">
        <v>2</v>
      </c>
      <c r="E54" s="443">
        <v>1</v>
      </c>
      <c r="F54" s="443">
        <v>1</v>
      </c>
      <c r="G54" s="2502">
        <v>1</v>
      </c>
      <c r="H54" s="443">
        <v>2</v>
      </c>
      <c r="I54" s="443"/>
      <c r="J54" s="443">
        <v>3</v>
      </c>
      <c r="K54" s="443">
        <v>1</v>
      </c>
      <c r="L54" s="713">
        <v>1</v>
      </c>
      <c r="M54" s="713">
        <v>2</v>
      </c>
      <c r="N54" s="2504">
        <f t="shared" si="1"/>
        <v>14</v>
      </c>
    </row>
    <row r="55" spans="2:14" ht="12.75" customHeight="1">
      <c r="B55" s="421"/>
      <c r="C55" s="444" t="s">
        <v>1019</v>
      </c>
      <c r="D55" s="443"/>
      <c r="E55" s="443"/>
      <c r="F55" s="443"/>
      <c r="G55" s="2502"/>
      <c r="H55" s="443"/>
      <c r="I55" s="443"/>
      <c r="J55" s="443"/>
      <c r="K55" s="443"/>
      <c r="L55" s="713"/>
      <c r="M55" s="713"/>
      <c r="N55" s="2504">
        <f t="shared" si="1"/>
        <v>0</v>
      </c>
    </row>
    <row r="56" spans="2:14" ht="12.75" customHeight="1">
      <c r="B56" s="421"/>
      <c r="C56" s="444" t="s">
        <v>1020</v>
      </c>
      <c r="D56" s="443">
        <v>55</v>
      </c>
      <c r="E56" s="443">
        <v>47</v>
      </c>
      <c r="F56" s="443">
        <v>74</v>
      </c>
      <c r="G56" s="2502">
        <v>72</v>
      </c>
      <c r="H56" s="443">
        <v>43</v>
      </c>
      <c r="I56" s="443">
        <v>58</v>
      </c>
      <c r="J56" s="443">
        <v>58</v>
      </c>
      <c r="K56" s="443">
        <v>55</v>
      </c>
      <c r="L56" s="713">
        <v>45</v>
      </c>
      <c r="M56" s="713">
        <v>74</v>
      </c>
      <c r="N56" s="2504">
        <f t="shared" si="1"/>
        <v>581</v>
      </c>
    </row>
    <row r="57" spans="2:14" ht="12.75" customHeight="1">
      <c r="B57" s="421"/>
      <c r="C57" s="444" t="s">
        <v>1021</v>
      </c>
      <c r="D57" s="443"/>
      <c r="E57" s="443"/>
      <c r="F57" s="443"/>
      <c r="G57" s="2502"/>
      <c r="H57" s="443"/>
      <c r="I57" s="443"/>
      <c r="J57" s="443"/>
      <c r="K57" s="443"/>
      <c r="L57" s="713"/>
      <c r="M57" s="713"/>
      <c r="N57" s="2504">
        <f t="shared" si="1"/>
        <v>0</v>
      </c>
    </row>
    <row r="58" spans="2:14" ht="12.75" customHeight="1">
      <c r="B58" s="421"/>
      <c r="C58" s="444" t="s">
        <v>1022</v>
      </c>
      <c r="D58" s="443"/>
      <c r="E58" s="443"/>
      <c r="F58" s="443"/>
      <c r="G58" s="2502"/>
      <c r="H58" s="443"/>
      <c r="I58" s="443"/>
      <c r="J58" s="443"/>
      <c r="K58" s="443"/>
      <c r="L58" s="713"/>
      <c r="M58" s="713"/>
      <c r="N58" s="2504">
        <f t="shared" si="1"/>
        <v>0</v>
      </c>
    </row>
    <row r="59" spans="2:14" ht="12.75" customHeight="1">
      <c r="B59" s="421"/>
      <c r="C59" s="444" t="s">
        <v>1023</v>
      </c>
      <c r="D59" s="443"/>
      <c r="E59" s="443"/>
      <c r="F59" s="443"/>
      <c r="G59" s="2502"/>
      <c r="H59" s="443"/>
      <c r="I59" s="443"/>
      <c r="J59" s="443"/>
      <c r="K59" s="443"/>
      <c r="L59" s="713"/>
      <c r="M59" s="713"/>
      <c r="N59" s="2504">
        <f t="shared" si="1"/>
        <v>0</v>
      </c>
    </row>
    <row r="60" spans="2:14" ht="12.75" customHeight="1">
      <c r="B60" s="1568"/>
      <c r="C60" s="454" t="s">
        <v>1024</v>
      </c>
      <c r="D60" s="453"/>
      <c r="E60" s="453"/>
      <c r="F60" s="453"/>
      <c r="G60" s="2513"/>
      <c r="H60" s="453"/>
      <c r="I60" s="453"/>
      <c r="J60" s="453"/>
      <c r="K60" s="453"/>
      <c r="L60" s="2514"/>
      <c r="M60" s="2514"/>
      <c r="N60" s="2529">
        <f t="shared" si="1"/>
        <v>0</v>
      </c>
    </row>
    <row r="61" spans="2:14">
      <c r="B61" s="420"/>
      <c r="C61" s="420"/>
      <c r="D61" s="420"/>
      <c r="E61" s="420"/>
      <c r="F61" s="420"/>
      <c r="G61" s="420"/>
      <c r="H61" s="420"/>
      <c r="I61" s="420"/>
      <c r="J61" s="420"/>
      <c r="K61" s="420"/>
      <c r="L61" s="338"/>
      <c r="M61" s="338"/>
      <c r="N61" s="420"/>
    </row>
    <row r="62" spans="2:14">
      <c r="L62" s="619"/>
      <c r="M62" s="619"/>
    </row>
    <row r="63" spans="2:14">
      <c r="L63" s="619"/>
      <c r="M63" s="619"/>
    </row>
    <row r="64" spans="2:14">
      <c r="L64" s="619"/>
      <c r="M64" s="619"/>
    </row>
    <row r="65" spans="12:13">
      <c r="L65" s="619"/>
      <c r="M65" s="619"/>
    </row>
    <row r="66" spans="12:13">
      <c r="L66" s="619"/>
      <c r="M66" s="619"/>
    </row>
    <row r="67" spans="12:13">
      <c r="L67" s="619"/>
      <c r="M67" s="619"/>
    </row>
    <row r="68" spans="12:13">
      <c r="L68" s="619"/>
      <c r="M68" s="619"/>
    </row>
    <row r="69" spans="12:13">
      <c r="L69" s="619"/>
      <c r="M69" s="619"/>
    </row>
    <row r="70" spans="12:13">
      <c r="L70" s="619"/>
      <c r="M70" s="619"/>
    </row>
    <row r="71" spans="12:13">
      <c r="L71" s="619"/>
      <c r="M71" s="619"/>
    </row>
    <row r="72" spans="12:13">
      <c r="L72" s="619"/>
      <c r="M72" s="619"/>
    </row>
    <row r="73" spans="12:13">
      <c r="L73" s="619"/>
      <c r="M73" s="619"/>
    </row>
    <row r="74" spans="12:13">
      <c r="L74" s="619"/>
      <c r="M74" s="619"/>
    </row>
    <row r="75" spans="12:13">
      <c r="L75" s="619"/>
      <c r="M75" s="619"/>
    </row>
    <row r="76" spans="12:13">
      <c r="L76" s="619"/>
      <c r="M76" s="619"/>
    </row>
    <row r="77" spans="12:13">
      <c r="L77" s="619"/>
      <c r="M77" s="619"/>
    </row>
    <row r="78" spans="12:13">
      <c r="L78" s="619"/>
      <c r="M78" s="619"/>
    </row>
    <row r="79" spans="12:13">
      <c r="L79" s="619"/>
      <c r="M79" s="619"/>
    </row>
    <row r="80" spans="12:13">
      <c r="L80" s="619"/>
      <c r="M80" s="619"/>
    </row>
    <row r="81" spans="12:13">
      <c r="L81" s="619"/>
      <c r="M81" s="619"/>
    </row>
    <row r="82" spans="12:13">
      <c r="L82" s="619"/>
      <c r="M82" s="619"/>
    </row>
    <row r="83" spans="12:13">
      <c r="L83" s="619"/>
      <c r="M83" s="619"/>
    </row>
    <row r="84" spans="12:13">
      <c r="L84" s="619"/>
      <c r="M84" s="619"/>
    </row>
    <row r="85" spans="12:13">
      <c r="L85" s="619"/>
      <c r="M85" s="619"/>
    </row>
    <row r="86" spans="12:13">
      <c r="L86" s="619"/>
      <c r="M86" s="619"/>
    </row>
    <row r="87" spans="12:13">
      <c r="L87" s="619"/>
      <c r="M87" s="619"/>
    </row>
    <row r="88" spans="12:13">
      <c r="L88" s="619"/>
      <c r="M88" s="619"/>
    </row>
    <row r="89" spans="12:13">
      <c r="L89" s="619"/>
      <c r="M89" s="619"/>
    </row>
    <row r="90" spans="12:13">
      <c r="L90" s="619"/>
      <c r="M90" s="619"/>
    </row>
    <row r="91" spans="12:13">
      <c r="L91" s="619"/>
      <c r="M91" s="619"/>
    </row>
    <row r="92" spans="12:13">
      <c r="L92" s="619"/>
      <c r="M92" s="619"/>
    </row>
    <row r="93" spans="12:13">
      <c r="L93" s="619"/>
      <c r="M93" s="619"/>
    </row>
    <row r="94" spans="12:13">
      <c r="L94" s="619"/>
      <c r="M94" s="619"/>
    </row>
    <row r="95" spans="12:13">
      <c r="L95" s="619"/>
      <c r="M95" s="619"/>
    </row>
    <row r="96" spans="12:13">
      <c r="L96" s="619"/>
      <c r="M96" s="619"/>
    </row>
    <row r="97" spans="12:13">
      <c r="L97" s="619"/>
      <c r="M97" s="619"/>
    </row>
    <row r="98" spans="12:13">
      <c r="L98" s="619"/>
      <c r="M98" s="619"/>
    </row>
    <row r="99" spans="12:13">
      <c r="L99" s="619"/>
      <c r="M99" s="619"/>
    </row>
    <row r="100" spans="12:13">
      <c r="L100" s="619"/>
      <c r="M100" s="619"/>
    </row>
    <row r="101" spans="12:13">
      <c r="L101" s="619"/>
      <c r="M101" s="619"/>
    </row>
    <row r="102" spans="12:13">
      <c r="L102" s="619"/>
      <c r="M102" s="619"/>
    </row>
    <row r="103" spans="12:13">
      <c r="L103" s="619"/>
      <c r="M103" s="619"/>
    </row>
  </sheetData>
  <mergeCells count="16">
    <mergeCell ref="B17:B28"/>
    <mergeCell ref="B29:B38"/>
    <mergeCell ref="B39:B48"/>
    <mergeCell ref="B49:B60"/>
    <mergeCell ref="J2:J3"/>
    <mergeCell ref="K2:K3"/>
    <mergeCell ref="L2:L3"/>
    <mergeCell ref="M2:M3"/>
    <mergeCell ref="N2:N3"/>
    <mergeCell ref="B4:B12"/>
    <mergeCell ref="D2:D3"/>
    <mergeCell ref="E2:E3"/>
    <mergeCell ref="F2:F3"/>
    <mergeCell ref="G2:G3"/>
    <mergeCell ref="H2:H3"/>
    <mergeCell ref="I2:I3"/>
  </mergeCells>
  <phoneticPr fontId="1"/>
  <printOptions horizontalCentered="1"/>
  <pageMargins left="0.78740157480314965" right="0.78740157480314965" top="1.01" bottom="0.59055118110236227" header="0.51181102362204722" footer="0.51181102362204722"/>
  <pageSetup paperSize="9" scale="91"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sheetPr>
    <tabColor rgb="FF92D050"/>
  </sheetPr>
  <dimension ref="A1:N49"/>
  <sheetViews>
    <sheetView tabSelected="1" topLeftCell="B1" workbookViewId="0">
      <selection activeCell="L9" sqref="L9"/>
    </sheetView>
  </sheetViews>
  <sheetFormatPr defaultRowHeight="12"/>
  <cols>
    <col min="1" max="1" width="1.375" style="2530" hidden="1" customWidth="1"/>
    <col min="2" max="2" width="15.625" style="2530" customWidth="1"/>
    <col min="3" max="3" width="15.75" style="2530" customWidth="1"/>
    <col min="4" max="6" width="15.875" style="2530" customWidth="1"/>
    <col min="7" max="14" width="12" style="2530" hidden="1" customWidth="1"/>
    <col min="15" max="256" width="9" style="2530"/>
    <col min="257" max="257" width="0" style="2530" hidden="1" customWidth="1"/>
    <col min="258" max="258" width="15.625" style="2530" customWidth="1"/>
    <col min="259" max="259" width="15.75" style="2530" customWidth="1"/>
    <col min="260" max="262" width="15.875" style="2530" customWidth="1"/>
    <col min="263" max="270" width="0" style="2530" hidden="1" customWidth="1"/>
    <col min="271" max="512" width="9" style="2530"/>
    <col min="513" max="513" width="0" style="2530" hidden="1" customWidth="1"/>
    <col min="514" max="514" width="15.625" style="2530" customWidth="1"/>
    <col min="515" max="515" width="15.75" style="2530" customWidth="1"/>
    <col min="516" max="518" width="15.875" style="2530" customWidth="1"/>
    <col min="519" max="526" width="0" style="2530" hidden="1" customWidth="1"/>
    <col min="527" max="768" width="9" style="2530"/>
    <col min="769" max="769" width="0" style="2530" hidden="1" customWidth="1"/>
    <col min="770" max="770" width="15.625" style="2530" customWidth="1"/>
    <col min="771" max="771" width="15.75" style="2530" customWidth="1"/>
    <col min="772" max="774" width="15.875" style="2530" customWidth="1"/>
    <col min="775" max="782" width="0" style="2530" hidden="1" customWidth="1"/>
    <col min="783" max="1024" width="9" style="2530"/>
    <col min="1025" max="1025" width="0" style="2530" hidden="1" customWidth="1"/>
    <col min="1026" max="1026" width="15.625" style="2530" customWidth="1"/>
    <col min="1027" max="1027" width="15.75" style="2530" customWidth="1"/>
    <col min="1028" max="1030" width="15.875" style="2530" customWidth="1"/>
    <col min="1031" max="1038" width="0" style="2530" hidden="1" customWidth="1"/>
    <col min="1039" max="1280" width="9" style="2530"/>
    <col min="1281" max="1281" width="0" style="2530" hidden="1" customWidth="1"/>
    <col min="1282" max="1282" width="15.625" style="2530" customWidth="1"/>
    <col min="1283" max="1283" width="15.75" style="2530" customWidth="1"/>
    <col min="1284" max="1286" width="15.875" style="2530" customWidth="1"/>
    <col min="1287" max="1294" width="0" style="2530" hidden="1" customWidth="1"/>
    <col min="1295" max="1536" width="9" style="2530"/>
    <col min="1537" max="1537" width="0" style="2530" hidden="1" customWidth="1"/>
    <col min="1538" max="1538" width="15.625" style="2530" customWidth="1"/>
    <col min="1539" max="1539" width="15.75" style="2530" customWidth="1"/>
    <col min="1540" max="1542" width="15.875" style="2530" customWidth="1"/>
    <col min="1543" max="1550" width="0" style="2530" hidden="1" customWidth="1"/>
    <col min="1551" max="1792" width="9" style="2530"/>
    <col min="1793" max="1793" width="0" style="2530" hidden="1" customWidth="1"/>
    <col min="1794" max="1794" width="15.625" style="2530" customWidth="1"/>
    <col min="1795" max="1795" width="15.75" style="2530" customWidth="1"/>
    <col min="1796" max="1798" width="15.875" style="2530" customWidth="1"/>
    <col min="1799" max="1806" width="0" style="2530" hidden="1" customWidth="1"/>
    <col min="1807" max="2048" width="9" style="2530"/>
    <col min="2049" max="2049" width="0" style="2530" hidden="1" customWidth="1"/>
    <col min="2050" max="2050" width="15.625" style="2530" customWidth="1"/>
    <col min="2051" max="2051" width="15.75" style="2530" customWidth="1"/>
    <col min="2052" max="2054" width="15.875" style="2530" customWidth="1"/>
    <col min="2055" max="2062" width="0" style="2530" hidden="1" customWidth="1"/>
    <col min="2063" max="2304" width="9" style="2530"/>
    <col min="2305" max="2305" width="0" style="2530" hidden="1" customWidth="1"/>
    <col min="2306" max="2306" width="15.625" style="2530" customWidth="1"/>
    <col min="2307" max="2307" width="15.75" style="2530" customWidth="1"/>
    <col min="2308" max="2310" width="15.875" style="2530" customWidth="1"/>
    <col min="2311" max="2318" width="0" style="2530" hidden="1" customWidth="1"/>
    <col min="2319" max="2560" width="9" style="2530"/>
    <col min="2561" max="2561" width="0" style="2530" hidden="1" customWidth="1"/>
    <col min="2562" max="2562" width="15.625" style="2530" customWidth="1"/>
    <col min="2563" max="2563" width="15.75" style="2530" customWidth="1"/>
    <col min="2564" max="2566" width="15.875" style="2530" customWidth="1"/>
    <col min="2567" max="2574" width="0" style="2530" hidden="1" customWidth="1"/>
    <col min="2575" max="2816" width="9" style="2530"/>
    <col min="2817" max="2817" width="0" style="2530" hidden="1" customWidth="1"/>
    <col min="2818" max="2818" width="15.625" style="2530" customWidth="1"/>
    <col min="2819" max="2819" width="15.75" style="2530" customWidth="1"/>
    <col min="2820" max="2822" width="15.875" style="2530" customWidth="1"/>
    <col min="2823" max="2830" width="0" style="2530" hidden="1" customWidth="1"/>
    <col min="2831" max="3072" width="9" style="2530"/>
    <col min="3073" max="3073" width="0" style="2530" hidden="1" customWidth="1"/>
    <col min="3074" max="3074" width="15.625" style="2530" customWidth="1"/>
    <col min="3075" max="3075" width="15.75" style="2530" customWidth="1"/>
    <col min="3076" max="3078" width="15.875" style="2530" customWidth="1"/>
    <col min="3079" max="3086" width="0" style="2530" hidden="1" customWidth="1"/>
    <col min="3087" max="3328" width="9" style="2530"/>
    <col min="3329" max="3329" width="0" style="2530" hidden="1" customWidth="1"/>
    <col min="3330" max="3330" width="15.625" style="2530" customWidth="1"/>
    <col min="3331" max="3331" width="15.75" style="2530" customWidth="1"/>
    <col min="3332" max="3334" width="15.875" style="2530" customWidth="1"/>
    <col min="3335" max="3342" width="0" style="2530" hidden="1" customWidth="1"/>
    <col min="3343" max="3584" width="9" style="2530"/>
    <col min="3585" max="3585" width="0" style="2530" hidden="1" customWidth="1"/>
    <col min="3586" max="3586" width="15.625" style="2530" customWidth="1"/>
    <col min="3587" max="3587" width="15.75" style="2530" customWidth="1"/>
    <col min="3588" max="3590" width="15.875" style="2530" customWidth="1"/>
    <col min="3591" max="3598" width="0" style="2530" hidden="1" customWidth="1"/>
    <col min="3599" max="3840" width="9" style="2530"/>
    <col min="3841" max="3841" width="0" style="2530" hidden="1" customWidth="1"/>
    <col min="3842" max="3842" width="15.625" style="2530" customWidth="1"/>
    <col min="3843" max="3843" width="15.75" style="2530" customWidth="1"/>
    <col min="3844" max="3846" width="15.875" style="2530" customWidth="1"/>
    <col min="3847" max="3854" width="0" style="2530" hidden="1" customWidth="1"/>
    <col min="3855" max="4096" width="9" style="2530"/>
    <col min="4097" max="4097" width="0" style="2530" hidden="1" customWidth="1"/>
    <col min="4098" max="4098" width="15.625" style="2530" customWidth="1"/>
    <col min="4099" max="4099" width="15.75" style="2530" customWidth="1"/>
    <col min="4100" max="4102" width="15.875" style="2530" customWidth="1"/>
    <col min="4103" max="4110" width="0" style="2530" hidden="1" customWidth="1"/>
    <col min="4111" max="4352" width="9" style="2530"/>
    <col min="4353" max="4353" width="0" style="2530" hidden="1" customWidth="1"/>
    <col min="4354" max="4354" width="15.625" style="2530" customWidth="1"/>
    <col min="4355" max="4355" width="15.75" style="2530" customWidth="1"/>
    <col min="4356" max="4358" width="15.875" style="2530" customWidth="1"/>
    <col min="4359" max="4366" width="0" style="2530" hidden="1" customWidth="1"/>
    <col min="4367" max="4608" width="9" style="2530"/>
    <col min="4609" max="4609" width="0" style="2530" hidden="1" customWidth="1"/>
    <col min="4610" max="4610" width="15.625" style="2530" customWidth="1"/>
    <col min="4611" max="4611" width="15.75" style="2530" customWidth="1"/>
    <col min="4612" max="4614" width="15.875" style="2530" customWidth="1"/>
    <col min="4615" max="4622" width="0" style="2530" hidden="1" customWidth="1"/>
    <col min="4623" max="4864" width="9" style="2530"/>
    <col min="4865" max="4865" width="0" style="2530" hidden="1" customWidth="1"/>
    <col min="4866" max="4866" width="15.625" style="2530" customWidth="1"/>
    <col min="4867" max="4867" width="15.75" style="2530" customWidth="1"/>
    <col min="4868" max="4870" width="15.875" style="2530" customWidth="1"/>
    <col min="4871" max="4878" width="0" style="2530" hidden="1" customWidth="1"/>
    <col min="4879" max="5120" width="9" style="2530"/>
    <col min="5121" max="5121" width="0" style="2530" hidden="1" customWidth="1"/>
    <col min="5122" max="5122" width="15.625" style="2530" customWidth="1"/>
    <col min="5123" max="5123" width="15.75" style="2530" customWidth="1"/>
    <col min="5124" max="5126" width="15.875" style="2530" customWidth="1"/>
    <col min="5127" max="5134" width="0" style="2530" hidden="1" customWidth="1"/>
    <col min="5135" max="5376" width="9" style="2530"/>
    <col min="5377" max="5377" width="0" style="2530" hidden="1" customWidth="1"/>
    <col min="5378" max="5378" width="15.625" style="2530" customWidth="1"/>
    <col min="5379" max="5379" width="15.75" style="2530" customWidth="1"/>
    <col min="5380" max="5382" width="15.875" style="2530" customWidth="1"/>
    <col min="5383" max="5390" width="0" style="2530" hidden="1" customWidth="1"/>
    <col min="5391" max="5632" width="9" style="2530"/>
    <col min="5633" max="5633" width="0" style="2530" hidden="1" customWidth="1"/>
    <col min="5634" max="5634" width="15.625" style="2530" customWidth="1"/>
    <col min="5635" max="5635" width="15.75" style="2530" customWidth="1"/>
    <col min="5636" max="5638" width="15.875" style="2530" customWidth="1"/>
    <col min="5639" max="5646" width="0" style="2530" hidden="1" customWidth="1"/>
    <col min="5647" max="5888" width="9" style="2530"/>
    <col min="5889" max="5889" width="0" style="2530" hidden="1" customWidth="1"/>
    <col min="5890" max="5890" width="15.625" style="2530" customWidth="1"/>
    <col min="5891" max="5891" width="15.75" style="2530" customWidth="1"/>
    <col min="5892" max="5894" width="15.875" style="2530" customWidth="1"/>
    <col min="5895" max="5902" width="0" style="2530" hidden="1" customWidth="1"/>
    <col min="5903" max="6144" width="9" style="2530"/>
    <col min="6145" max="6145" width="0" style="2530" hidden="1" customWidth="1"/>
    <col min="6146" max="6146" width="15.625" style="2530" customWidth="1"/>
    <col min="6147" max="6147" width="15.75" style="2530" customWidth="1"/>
    <col min="6148" max="6150" width="15.875" style="2530" customWidth="1"/>
    <col min="6151" max="6158" width="0" style="2530" hidden="1" customWidth="1"/>
    <col min="6159" max="6400" width="9" style="2530"/>
    <col min="6401" max="6401" width="0" style="2530" hidden="1" customWidth="1"/>
    <col min="6402" max="6402" width="15.625" style="2530" customWidth="1"/>
    <col min="6403" max="6403" width="15.75" style="2530" customWidth="1"/>
    <col min="6404" max="6406" width="15.875" style="2530" customWidth="1"/>
    <col min="6407" max="6414" width="0" style="2530" hidden="1" customWidth="1"/>
    <col min="6415" max="6656" width="9" style="2530"/>
    <col min="6657" max="6657" width="0" style="2530" hidden="1" customWidth="1"/>
    <col min="6658" max="6658" width="15.625" style="2530" customWidth="1"/>
    <col min="6659" max="6659" width="15.75" style="2530" customWidth="1"/>
    <col min="6660" max="6662" width="15.875" style="2530" customWidth="1"/>
    <col min="6663" max="6670" width="0" style="2530" hidden="1" customWidth="1"/>
    <col min="6671" max="6912" width="9" style="2530"/>
    <col min="6913" max="6913" width="0" style="2530" hidden="1" customWidth="1"/>
    <col min="6914" max="6914" width="15.625" style="2530" customWidth="1"/>
    <col min="6915" max="6915" width="15.75" style="2530" customWidth="1"/>
    <col min="6916" max="6918" width="15.875" style="2530" customWidth="1"/>
    <col min="6919" max="6926" width="0" style="2530" hidden="1" customWidth="1"/>
    <col min="6927" max="7168" width="9" style="2530"/>
    <col min="7169" max="7169" width="0" style="2530" hidden="1" customWidth="1"/>
    <col min="7170" max="7170" width="15.625" style="2530" customWidth="1"/>
    <col min="7171" max="7171" width="15.75" style="2530" customWidth="1"/>
    <col min="7172" max="7174" width="15.875" style="2530" customWidth="1"/>
    <col min="7175" max="7182" width="0" style="2530" hidden="1" customWidth="1"/>
    <col min="7183" max="7424" width="9" style="2530"/>
    <col min="7425" max="7425" width="0" style="2530" hidden="1" customWidth="1"/>
    <col min="7426" max="7426" width="15.625" style="2530" customWidth="1"/>
    <col min="7427" max="7427" width="15.75" style="2530" customWidth="1"/>
    <col min="7428" max="7430" width="15.875" style="2530" customWidth="1"/>
    <col min="7431" max="7438" width="0" style="2530" hidden="1" customWidth="1"/>
    <col min="7439" max="7680" width="9" style="2530"/>
    <col min="7681" max="7681" width="0" style="2530" hidden="1" customWidth="1"/>
    <col min="7682" max="7682" width="15.625" style="2530" customWidth="1"/>
    <col min="7683" max="7683" width="15.75" style="2530" customWidth="1"/>
    <col min="7684" max="7686" width="15.875" style="2530" customWidth="1"/>
    <col min="7687" max="7694" width="0" style="2530" hidden="1" customWidth="1"/>
    <col min="7695" max="7936" width="9" style="2530"/>
    <col min="7937" max="7937" width="0" style="2530" hidden="1" customWidth="1"/>
    <col min="7938" max="7938" width="15.625" style="2530" customWidth="1"/>
    <col min="7939" max="7939" width="15.75" style="2530" customWidth="1"/>
    <col min="7940" max="7942" width="15.875" style="2530" customWidth="1"/>
    <col min="7943" max="7950" width="0" style="2530" hidden="1" customWidth="1"/>
    <col min="7951" max="8192" width="9" style="2530"/>
    <col min="8193" max="8193" width="0" style="2530" hidden="1" customWidth="1"/>
    <col min="8194" max="8194" width="15.625" style="2530" customWidth="1"/>
    <col min="8195" max="8195" width="15.75" style="2530" customWidth="1"/>
    <col min="8196" max="8198" width="15.875" style="2530" customWidth="1"/>
    <col min="8199" max="8206" width="0" style="2530" hidden="1" customWidth="1"/>
    <col min="8207" max="8448" width="9" style="2530"/>
    <col min="8449" max="8449" width="0" style="2530" hidden="1" customWidth="1"/>
    <col min="8450" max="8450" width="15.625" style="2530" customWidth="1"/>
    <col min="8451" max="8451" width="15.75" style="2530" customWidth="1"/>
    <col min="8452" max="8454" width="15.875" style="2530" customWidth="1"/>
    <col min="8455" max="8462" width="0" style="2530" hidden="1" customWidth="1"/>
    <col min="8463" max="8704" width="9" style="2530"/>
    <col min="8705" max="8705" width="0" style="2530" hidden="1" customWidth="1"/>
    <col min="8706" max="8706" width="15.625" style="2530" customWidth="1"/>
    <col min="8707" max="8707" width="15.75" style="2530" customWidth="1"/>
    <col min="8708" max="8710" width="15.875" style="2530" customWidth="1"/>
    <col min="8711" max="8718" width="0" style="2530" hidden="1" customWidth="1"/>
    <col min="8719" max="8960" width="9" style="2530"/>
    <col min="8961" max="8961" width="0" style="2530" hidden="1" customWidth="1"/>
    <col min="8962" max="8962" width="15.625" style="2530" customWidth="1"/>
    <col min="8963" max="8963" width="15.75" style="2530" customWidth="1"/>
    <col min="8964" max="8966" width="15.875" style="2530" customWidth="1"/>
    <col min="8967" max="8974" width="0" style="2530" hidden="1" customWidth="1"/>
    <col min="8975" max="9216" width="9" style="2530"/>
    <col min="9217" max="9217" width="0" style="2530" hidden="1" customWidth="1"/>
    <col min="9218" max="9218" width="15.625" style="2530" customWidth="1"/>
    <col min="9219" max="9219" width="15.75" style="2530" customWidth="1"/>
    <col min="9220" max="9222" width="15.875" style="2530" customWidth="1"/>
    <col min="9223" max="9230" width="0" style="2530" hidden="1" customWidth="1"/>
    <col min="9231" max="9472" width="9" style="2530"/>
    <col min="9473" max="9473" width="0" style="2530" hidden="1" customWidth="1"/>
    <col min="9474" max="9474" width="15.625" style="2530" customWidth="1"/>
    <col min="9475" max="9475" width="15.75" style="2530" customWidth="1"/>
    <col min="9476" max="9478" width="15.875" style="2530" customWidth="1"/>
    <col min="9479" max="9486" width="0" style="2530" hidden="1" customWidth="1"/>
    <col min="9487" max="9728" width="9" style="2530"/>
    <col min="9729" max="9729" width="0" style="2530" hidden="1" customWidth="1"/>
    <col min="9730" max="9730" width="15.625" style="2530" customWidth="1"/>
    <col min="9731" max="9731" width="15.75" style="2530" customWidth="1"/>
    <col min="9732" max="9734" width="15.875" style="2530" customWidth="1"/>
    <col min="9735" max="9742" width="0" style="2530" hidden="1" customWidth="1"/>
    <col min="9743" max="9984" width="9" style="2530"/>
    <col min="9985" max="9985" width="0" style="2530" hidden="1" customWidth="1"/>
    <col min="9986" max="9986" width="15.625" style="2530" customWidth="1"/>
    <col min="9987" max="9987" width="15.75" style="2530" customWidth="1"/>
    <col min="9988" max="9990" width="15.875" style="2530" customWidth="1"/>
    <col min="9991" max="9998" width="0" style="2530" hidden="1" customWidth="1"/>
    <col min="9999" max="10240" width="9" style="2530"/>
    <col min="10241" max="10241" width="0" style="2530" hidden="1" customWidth="1"/>
    <col min="10242" max="10242" width="15.625" style="2530" customWidth="1"/>
    <col min="10243" max="10243" width="15.75" style="2530" customWidth="1"/>
    <col min="10244" max="10246" width="15.875" style="2530" customWidth="1"/>
    <col min="10247" max="10254" width="0" style="2530" hidden="1" customWidth="1"/>
    <col min="10255" max="10496" width="9" style="2530"/>
    <col min="10497" max="10497" width="0" style="2530" hidden="1" customWidth="1"/>
    <col min="10498" max="10498" width="15.625" style="2530" customWidth="1"/>
    <col min="10499" max="10499" width="15.75" style="2530" customWidth="1"/>
    <col min="10500" max="10502" width="15.875" style="2530" customWidth="1"/>
    <col min="10503" max="10510" width="0" style="2530" hidden="1" customWidth="1"/>
    <col min="10511" max="10752" width="9" style="2530"/>
    <col min="10753" max="10753" width="0" style="2530" hidden="1" customWidth="1"/>
    <col min="10754" max="10754" width="15.625" style="2530" customWidth="1"/>
    <col min="10755" max="10755" width="15.75" style="2530" customWidth="1"/>
    <col min="10756" max="10758" width="15.875" style="2530" customWidth="1"/>
    <col min="10759" max="10766" width="0" style="2530" hidden="1" customWidth="1"/>
    <col min="10767" max="11008" width="9" style="2530"/>
    <col min="11009" max="11009" width="0" style="2530" hidden="1" customWidth="1"/>
    <col min="11010" max="11010" width="15.625" style="2530" customWidth="1"/>
    <col min="11011" max="11011" width="15.75" style="2530" customWidth="1"/>
    <col min="11012" max="11014" width="15.875" style="2530" customWidth="1"/>
    <col min="11015" max="11022" width="0" style="2530" hidden="1" customWidth="1"/>
    <col min="11023" max="11264" width="9" style="2530"/>
    <col min="11265" max="11265" width="0" style="2530" hidden="1" customWidth="1"/>
    <col min="11266" max="11266" width="15.625" style="2530" customWidth="1"/>
    <col min="11267" max="11267" width="15.75" style="2530" customWidth="1"/>
    <col min="11268" max="11270" width="15.875" style="2530" customWidth="1"/>
    <col min="11271" max="11278" width="0" style="2530" hidden="1" customWidth="1"/>
    <col min="11279" max="11520" width="9" style="2530"/>
    <col min="11521" max="11521" width="0" style="2530" hidden="1" customWidth="1"/>
    <col min="11522" max="11522" width="15.625" style="2530" customWidth="1"/>
    <col min="11523" max="11523" width="15.75" style="2530" customWidth="1"/>
    <col min="11524" max="11526" width="15.875" style="2530" customWidth="1"/>
    <col min="11527" max="11534" width="0" style="2530" hidden="1" customWidth="1"/>
    <col min="11535" max="11776" width="9" style="2530"/>
    <col min="11777" max="11777" width="0" style="2530" hidden="1" customWidth="1"/>
    <col min="11778" max="11778" width="15.625" style="2530" customWidth="1"/>
    <col min="11779" max="11779" width="15.75" style="2530" customWidth="1"/>
    <col min="11780" max="11782" width="15.875" style="2530" customWidth="1"/>
    <col min="11783" max="11790" width="0" style="2530" hidden="1" customWidth="1"/>
    <col min="11791" max="12032" width="9" style="2530"/>
    <col min="12033" max="12033" width="0" style="2530" hidden="1" customWidth="1"/>
    <col min="12034" max="12034" width="15.625" style="2530" customWidth="1"/>
    <col min="12035" max="12035" width="15.75" style="2530" customWidth="1"/>
    <col min="12036" max="12038" width="15.875" style="2530" customWidth="1"/>
    <col min="12039" max="12046" width="0" style="2530" hidden="1" customWidth="1"/>
    <col min="12047" max="12288" width="9" style="2530"/>
    <col min="12289" max="12289" width="0" style="2530" hidden="1" customWidth="1"/>
    <col min="12290" max="12290" width="15.625" style="2530" customWidth="1"/>
    <col min="12291" max="12291" width="15.75" style="2530" customWidth="1"/>
    <col min="12292" max="12294" width="15.875" style="2530" customWidth="1"/>
    <col min="12295" max="12302" width="0" style="2530" hidden="1" customWidth="1"/>
    <col min="12303" max="12544" width="9" style="2530"/>
    <col min="12545" max="12545" width="0" style="2530" hidden="1" customWidth="1"/>
    <col min="12546" max="12546" width="15.625" style="2530" customWidth="1"/>
    <col min="12547" max="12547" width="15.75" style="2530" customWidth="1"/>
    <col min="12548" max="12550" width="15.875" style="2530" customWidth="1"/>
    <col min="12551" max="12558" width="0" style="2530" hidden="1" customWidth="1"/>
    <col min="12559" max="12800" width="9" style="2530"/>
    <col min="12801" max="12801" width="0" style="2530" hidden="1" customWidth="1"/>
    <col min="12802" max="12802" width="15.625" style="2530" customWidth="1"/>
    <col min="12803" max="12803" width="15.75" style="2530" customWidth="1"/>
    <col min="12804" max="12806" width="15.875" style="2530" customWidth="1"/>
    <col min="12807" max="12814" width="0" style="2530" hidden="1" customWidth="1"/>
    <col min="12815" max="13056" width="9" style="2530"/>
    <col min="13057" max="13057" width="0" style="2530" hidden="1" customWidth="1"/>
    <col min="13058" max="13058" width="15.625" style="2530" customWidth="1"/>
    <col min="13059" max="13059" width="15.75" style="2530" customWidth="1"/>
    <col min="13060" max="13062" width="15.875" style="2530" customWidth="1"/>
    <col min="13063" max="13070" width="0" style="2530" hidden="1" customWidth="1"/>
    <col min="13071" max="13312" width="9" style="2530"/>
    <col min="13313" max="13313" width="0" style="2530" hidden="1" customWidth="1"/>
    <col min="13314" max="13314" width="15.625" style="2530" customWidth="1"/>
    <col min="13315" max="13315" width="15.75" style="2530" customWidth="1"/>
    <col min="13316" max="13318" width="15.875" style="2530" customWidth="1"/>
    <col min="13319" max="13326" width="0" style="2530" hidden="1" customWidth="1"/>
    <col min="13327" max="13568" width="9" style="2530"/>
    <col min="13569" max="13569" width="0" style="2530" hidden="1" customWidth="1"/>
    <col min="13570" max="13570" width="15.625" style="2530" customWidth="1"/>
    <col min="13571" max="13571" width="15.75" style="2530" customWidth="1"/>
    <col min="13572" max="13574" width="15.875" style="2530" customWidth="1"/>
    <col min="13575" max="13582" width="0" style="2530" hidden="1" customWidth="1"/>
    <col min="13583" max="13824" width="9" style="2530"/>
    <col min="13825" max="13825" width="0" style="2530" hidden="1" customWidth="1"/>
    <col min="13826" max="13826" width="15.625" style="2530" customWidth="1"/>
    <col min="13827" max="13827" width="15.75" style="2530" customWidth="1"/>
    <col min="13828" max="13830" width="15.875" style="2530" customWidth="1"/>
    <col min="13831" max="13838" width="0" style="2530" hidden="1" customWidth="1"/>
    <col min="13839" max="14080" width="9" style="2530"/>
    <col min="14081" max="14081" width="0" style="2530" hidden="1" customWidth="1"/>
    <col min="14082" max="14082" width="15.625" style="2530" customWidth="1"/>
    <col min="14083" max="14083" width="15.75" style="2530" customWidth="1"/>
    <col min="14084" max="14086" width="15.875" style="2530" customWidth="1"/>
    <col min="14087" max="14094" width="0" style="2530" hidden="1" customWidth="1"/>
    <col min="14095" max="14336" width="9" style="2530"/>
    <col min="14337" max="14337" width="0" style="2530" hidden="1" customWidth="1"/>
    <col min="14338" max="14338" width="15.625" style="2530" customWidth="1"/>
    <col min="14339" max="14339" width="15.75" style="2530" customWidth="1"/>
    <col min="14340" max="14342" width="15.875" style="2530" customWidth="1"/>
    <col min="14343" max="14350" width="0" style="2530" hidden="1" customWidth="1"/>
    <col min="14351" max="14592" width="9" style="2530"/>
    <col min="14593" max="14593" width="0" style="2530" hidden="1" customWidth="1"/>
    <col min="14594" max="14594" width="15.625" style="2530" customWidth="1"/>
    <col min="14595" max="14595" width="15.75" style="2530" customWidth="1"/>
    <col min="14596" max="14598" width="15.875" style="2530" customWidth="1"/>
    <col min="14599" max="14606" width="0" style="2530" hidden="1" customWidth="1"/>
    <col min="14607" max="14848" width="9" style="2530"/>
    <col min="14849" max="14849" width="0" style="2530" hidden="1" customWidth="1"/>
    <col min="14850" max="14850" width="15.625" style="2530" customWidth="1"/>
    <col min="14851" max="14851" width="15.75" style="2530" customWidth="1"/>
    <col min="14852" max="14854" width="15.875" style="2530" customWidth="1"/>
    <col min="14855" max="14862" width="0" style="2530" hidden="1" customWidth="1"/>
    <col min="14863" max="15104" width="9" style="2530"/>
    <col min="15105" max="15105" width="0" style="2530" hidden="1" customWidth="1"/>
    <col min="15106" max="15106" width="15.625" style="2530" customWidth="1"/>
    <col min="15107" max="15107" width="15.75" style="2530" customWidth="1"/>
    <col min="15108" max="15110" width="15.875" style="2530" customWidth="1"/>
    <col min="15111" max="15118" width="0" style="2530" hidden="1" customWidth="1"/>
    <col min="15119" max="15360" width="9" style="2530"/>
    <col min="15361" max="15361" width="0" style="2530" hidden="1" customWidth="1"/>
    <col min="15362" max="15362" width="15.625" style="2530" customWidth="1"/>
    <col min="15363" max="15363" width="15.75" style="2530" customWidth="1"/>
    <col min="15364" max="15366" width="15.875" style="2530" customWidth="1"/>
    <col min="15367" max="15374" width="0" style="2530" hidden="1" customWidth="1"/>
    <col min="15375" max="15616" width="9" style="2530"/>
    <col min="15617" max="15617" width="0" style="2530" hidden="1" customWidth="1"/>
    <col min="15618" max="15618" width="15.625" style="2530" customWidth="1"/>
    <col min="15619" max="15619" width="15.75" style="2530" customWidth="1"/>
    <col min="15620" max="15622" width="15.875" style="2530" customWidth="1"/>
    <col min="15623" max="15630" width="0" style="2530" hidden="1" customWidth="1"/>
    <col min="15631" max="15872" width="9" style="2530"/>
    <col min="15873" max="15873" width="0" style="2530" hidden="1" customWidth="1"/>
    <col min="15874" max="15874" width="15.625" style="2530" customWidth="1"/>
    <col min="15875" max="15875" width="15.75" style="2530" customWidth="1"/>
    <col min="15876" max="15878" width="15.875" style="2530" customWidth="1"/>
    <col min="15879" max="15886" width="0" style="2530" hidden="1" customWidth="1"/>
    <col min="15887" max="16128" width="9" style="2530"/>
    <col min="16129" max="16129" width="0" style="2530" hidden="1" customWidth="1"/>
    <col min="16130" max="16130" width="15.625" style="2530" customWidth="1"/>
    <col min="16131" max="16131" width="15.75" style="2530" customWidth="1"/>
    <col min="16132" max="16134" width="15.875" style="2530" customWidth="1"/>
    <col min="16135" max="16142" width="0" style="2530" hidden="1" customWidth="1"/>
    <col min="16143" max="16384" width="9" style="2530"/>
  </cols>
  <sheetData>
    <row r="1" spans="1:14" ht="21.75" customHeight="1" thickBot="1">
      <c r="B1" s="2531" t="s">
        <v>1025</v>
      </c>
      <c r="C1" s="2531"/>
      <c r="D1" s="2531"/>
      <c r="E1" s="2531"/>
      <c r="F1" s="2531"/>
      <c r="G1" s="2532"/>
      <c r="H1" s="2532"/>
      <c r="I1" s="2532"/>
      <c r="J1" s="2532"/>
      <c r="K1" s="2533">
        <v>38808</v>
      </c>
      <c r="L1" s="2533"/>
      <c r="M1" s="2533"/>
      <c r="N1" s="2533"/>
    </row>
    <row r="2" spans="1:14" s="2534" customFormat="1" ht="17.25" customHeight="1">
      <c r="B2" s="2535"/>
      <c r="C2" s="2536" t="s">
        <v>1026</v>
      </c>
      <c r="D2" s="2537" t="s">
        <v>1027</v>
      </c>
      <c r="E2" s="2538" t="s">
        <v>1028</v>
      </c>
      <c r="F2" s="2539" t="s">
        <v>1029</v>
      </c>
      <c r="G2" s="2540" t="s">
        <v>1030</v>
      </c>
      <c r="H2" s="2541" t="s">
        <v>1031</v>
      </c>
      <c r="I2" s="2542" t="s">
        <v>1028</v>
      </c>
      <c r="J2" s="2543" t="s">
        <v>1029</v>
      </c>
      <c r="K2" s="2544" t="s">
        <v>1030</v>
      </c>
      <c r="L2" s="2541" t="s">
        <v>1031</v>
      </c>
      <c r="M2" s="2542" t="s">
        <v>1028</v>
      </c>
      <c r="N2" s="2543" t="s">
        <v>1029</v>
      </c>
    </row>
    <row r="3" spans="1:14" s="2534" customFormat="1" ht="17.25" customHeight="1" thickBot="1">
      <c r="B3" s="2545"/>
      <c r="C3" s="2546"/>
      <c r="D3" s="2547"/>
      <c r="E3" s="2548" t="s">
        <v>1032</v>
      </c>
      <c r="F3" s="2549" t="s">
        <v>1033</v>
      </c>
      <c r="G3" s="2550"/>
      <c r="H3" s="2551"/>
      <c r="I3" s="2552" t="s">
        <v>1032</v>
      </c>
      <c r="J3" s="2553" t="s">
        <v>1033</v>
      </c>
      <c r="K3" s="2554"/>
      <c r="L3" s="2551"/>
      <c r="M3" s="2552" t="s">
        <v>1032</v>
      </c>
      <c r="N3" s="2553" t="s">
        <v>1033</v>
      </c>
    </row>
    <row r="4" spans="1:14" ht="15.75" customHeight="1">
      <c r="A4" s="2534"/>
      <c r="B4" s="2555" t="s">
        <v>1034</v>
      </c>
      <c r="C4" s="2556">
        <v>162379</v>
      </c>
      <c r="D4" s="2557">
        <v>734</v>
      </c>
      <c r="E4" s="2558">
        <v>144652</v>
      </c>
      <c r="F4" s="2559">
        <f>E4/C4*100</f>
        <v>89.082947918142125</v>
      </c>
      <c r="G4" s="2560">
        <v>80610</v>
      </c>
      <c r="H4" s="2561">
        <v>119</v>
      </c>
      <c r="I4" s="2562">
        <v>20392</v>
      </c>
      <c r="J4" s="2563">
        <f t="shared" ref="J4:J13" si="0">I4/G4*100</f>
        <v>25.297109539759333</v>
      </c>
      <c r="K4" s="2564">
        <f t="shared" ref="K4:M38" si="1">C4-G4</f>
        <v>81769</v>
      </c>
      <c r="L4" s="2565">
        <f t="shared" si="1"/>
        <v>615</v>
      </c>
      <c r="M4" s="2566">
        <f t="shared" si="1"/>
        <v>124260</v>
      </c>
      <c r="N4" s="2567">
        <f t="shared" ref="N4:N38" si="2">M4/K4*100</f>
        <v>151.96468099157383</v>
      </c>
    </row>
    <row r="5" spans="1:14" ht="15.75" customHeight="1">
      <c r="A5" s="2534"/>
      <c r="B5" s="2568" t="s">
        <v>1035</v>
      </c>
      <c r="C5" s="2569">
        <v>7743</v>
      </c>
      <c r="D5" s="2570">
        <v>101</v>
      </c>
      <c r="E5" s="2571">
        <v>7743</v>
      </c>
      <c r="F5" s="2559">
        <f t="shared" ref="F5:F37" si="3">E5/C5*100</f>
        <v>100</v>
      </c>
      <c r="G5" s="2572">
        <v>6178</v>
      </c>
      <c r="H5" s="2573">
        <v>37</v>
      </c>
      <c r="I5" s="2574">
        <v>4586</v>
      </c>
      <c r="J5" s="2575">
        <f t="shared" si="0"/>
        <v>74.231142764648752</v>
      </c>
      <c r="K5" s="2576">
        <f t="shared" si="1"/>
        <v>1565</v>
      </c>
      <c r="L5" s="2577">
        <f t="shared" si="1"/>
        <v>64</v>
      </c>
      <c r="M5" s="2269">
        <f t="shared" si="1"/>
        <v>3157</v>
      </c>
      <c r="N5" s="2578">
        <f t="shared" si="2"/>
        <v>201.72523961661341</v>
      </c>
    </row>
    <row r="6" spans="1:14" ht="15.75" customHeight="1">
      <c r="A6" s="2534"/>
      <c r="B6" s="2568" t="s">
        <v>1036</v>
      </c>
      <c r="C6" s="2569">
        <v>8496</v>
      </c>
      <c r="D6" s="2570">
        <v>46</v>
      </c>
      <c r="E6" s="2571">
        <v>8496</v>
      </c>
      <c r="F6" s="2559">
        <f t="shared" si="3"/>
        <v>100</v>
      </c>
      <c r="G6" s="2572">
        <v>7334</v>
      </c>
      <c r="H6" s="2573">
        <v>13</v>
      </c>
      <c r="I6" s="2574">
        <v>4595</v>
      </c>
      <c r="J6" s="2575">
        <f t="shared" si="0"/>
        <v>62.653395145895828</v>
      </c>
      <c r="K6" s="2576">
        <f t="shared" si="1"/>
        <v>1162</v>
      </c>
      <c r="L6" s="2577">
        <f t="shared" si="1"/>
        <v>33</v>
      </c>
      <c r="M6" s="2269">
        <f t="shared" si="1"/>
        <v>3901</v>
      </c>
      <c r="N6" s="2578">
        <f t="shared" si="2"/>
        <v>335.71428571428572</v>
      </c>
    </row>
    <row r="7" spans="1:14" ht="15.75" customHeight="1">
      <c r="A7" s="2534"/>
      <c r="B7" s="2568" t="s">
        <v>1037</v>
      </c>
      <c r="C7" s="2569">
        <v>21840</v>
      </c>
      <c r="D7" s="2570">
        <v>156</v>
      </c>
      <c r="E7" s="2571">
        <v>20509</v>
      </c>
      <c r="F7" s="2559">
        <f t="shared" si="3"/>
        <v>93.90567765567765</v>
      </c>
      <c r="G7" s="2572">
        <v>3031</v>
      </c>
      <c r="H7" s="2573">
        <v>21</v>
      </c>
      <c r="I7" s="2574">
        <v>1723</v>
      </c>
      <c r="J7" s="2575">
        <f t="shared" si="0"/>
        <v>56.845925437149461</v>
      </c>
      <c r="K7" s="2576">
        <f t="shared" si="1"/>
        <v>18809</v>
      </c>
      <c r="L7" s="2577">
        <f t="shared" si="1"/>
        <v>135</v>
      </c>
      <c r="M7" s="2269">
        <f t="shared" si="1"/>
        <v>18786</v>
      </c>
      <c r="N7" s="2578">
        <f t="shared" si="2"/>
        <v>99.87771811366899</v>
      </c>
    </row>
    <row r="8" spans="1:14" ht="15.75" customHeight="1">
      <c r="A8" s="2534"/>
      <c r="B8" s="2568" t="s">
        <v>1038</v>
      </c>
      <c r="C8" s="2569">
        <v>12342</v>
      </c>
      <c r="D8" s="2570">
        <v>126</v>
      </c>
      <c r="E8" s="2571">
        <v>11452</v>
      </c>
      <c r="F8" s="2559">
        <f t="shared" si="3"/>
        <v>92.788851077621132</v>
      </c>
      <c r="G8" s="2572">
        <v>3174</v>
      </c>
      <c r="H8" s="2573">
        <v>19</v>
      </c>
      <c r="I8" s="2574">
        <v>2149</v>
      </c>
      <c r="J8" s="2575">
        <f t="shared" si="0"/>
        <v>67.706364209199748</v>
      </c>
      <c r="K8" s="2576">
        <f t="shared" si="1"/>
        <v>9168</v>
      </c>
      <c r="L8" s="2577">
        <f t="shared" si="1"/>
        <v>107</v>
      </c>
      <c r="M8" s="2269">
        <f t="shared" si="1"/>
        <v>9303</v>
      </c>
      <c r="N8" s="2578">
        <f t="shared" si="2"/>
        <v>101.47251308900525</v>
      </c>
    </row>
    <row r="9" spans="1:14" ht="15.75" customHeight="1">
      <c r="A9" s="2534"/>
      <c r="B9" s="2568" t="s">
        <v>1039</v>
      </c>
      <c r="C9" s="2569">
        <v>11603</v>
      </c>
      <c r="D9" s="2570">
        <v>8</v>
      </c>
      <c r="E9" s="2571">
        <v>11603</v>
      </c>
      <c r="F9" s="2559">
        <f t="shared" si="3"/>
        <v>100</v>
      </c>
      <c r="G9" s="2572">
        <v>7338</v>
      </c>
      <c r="H9" s="2573">
        <v>36</v>
      </c>
      <c r="I9" s="2574">
        <v>3454</v>
      </c>
      <c r="J9" s="2575">
        <f t="shared" si="0"/>
        <v>47.070046334150994</v>
      </c>
      <c r="K9" s="2576">
        <f t="shared" si="1"/>
        <v>4265</v>
      </c>
      <c r="L9" s="2577">
        <f t="shared" si="1"/>
        <v>-28</v>
      </c>
      <c r="M9" s="2269">
        <f t="shared" si="1"/>
        <v>8149</v>
      </c>
      <c r="N9" s="2578">
        <f t="shared" si="2"/>
        <v>191.06682297772568</v>
      </c>
    </row>
    <row r="10" spans="1:14" ht="15.75" customHeight="1">
      <c r="A10" s="2534"/>
      <c r="B10" s="2568" t="s">
        <v>1040</v>
      </c>
      <c r="C10" s="2569">
        <v>10203</v>
      </c>
      <c r="D10" s="2570">
        <v>94</v>
      </c>
      <c r="E10" s="2571">
        <v>10038</v>
      </c>
      <c r="F10" s="2559">
        <f t="shared" si="3"/>
        <v>98.382828579829464</v>
      </c>
      <c r="G10" s="2572">
        <v>6917</v>
      </c>
      <c r="H10" s="2573">
        <v>21</v>
      </c>
      <c r="I10" s="2574">
        <v>4318</v>
      </c>
      <c r="J10" s="2575">
        <f t="shared" si="0"/>
        <v>62.425907185195896</v>
      </c>
      <c r="K10" s="2576">
        <f t="shared" si="1"/>
        <v>3286</v>
      </c>
      <c r="L10" s="2577">
        <f t="shared" si="1"/>
        <v>73</v>
      </c>
      <c r="M10" s="2269">
        <f t="shared" si="1"/>
        <v>5720</v>
      </c>
      <c r="N10" s="2578">
        <f t="shared" si="2"/>
        <v>174.07181984175287</v>
      </c>
    </row>
    <row r="11" spans="1:14" ht="15.75" customHeight="1">
      <c r="A11" s="2534"/>
      <c r="B11" s="2568" t="s">
        <v>1041</v>
      </c>
      <c r="C11" s="2569">
        <v>7583</v>
      </c>
      <c r="D11" s="2570">
        <v>56</v>
      </c>
      <c r="E11" s="2571">
        <v>7536</v>
      </c>
      <c r="F11" s="2559">
        <f t="shared" si="3"/>
        <v>99.380192535935635</v>
      </c>
      <c r="G11" s="2572">
        <v>6505</v>
      </c>
      <c r="H11" s="2573">
        <v>39</v>
      </c>
      <c r="I11" s="2574">
        <v>6246</v>
      </c>
      <c r="J11" s="2575">
        <f t="shared" si="0"/>
        <v>96.018447348193689</v>
      </c>
      <c r="K11" s="2576">
        <f t="shared" si="1"/>
        <v>1078</v>
      </c>
      <c r="L11" s="2577">
        <f t="shared" si="1"/>
        <v>17</v>
      </c>
      <c r="M11" s="2269">
        <f t="shared" si="1"/>
        <v>1290</v>
      </c>
      <c r="N11" s="2578">
        <f t="shared" si="2"/>
        <v>119.66604823747682</v>
      </c>
    </row>
    <row r="12" spans="1:14" ht="15.75" customHeight="1">
      <c r="A12" s="2534"/>
      <c r="B12" s="2568" t="s">
        <v>1042</v>
      </c>
      <c r="C12" s="2569">
        <v>16448</v>
      </c>
      <c r="D12" s="2570">
        <v>168</v>
      </c>
      <c r="E12" s="2571">
        <v>16448</v>
      </c>
      <c r="F12" s="2559">
        <f t="shared" si="3"/>
        <v>100</v>
      </c>
      <c r="G12" s="2572">
        <v>2068</v>
      </c>
      <c r="H12" s="2573">
        <v>9</v>
      </c>
      <c r="I12" s="2574">
        <v>1060</v>
      </c>
      <c r="J12" s="2575">
        <f t="shared" si="0"/>
        <v>51.257253384912957</v>
      </c>
      <c r="K12" s="2576">
        <f t="shared" si="1"/>
        <v>14380</v>
      </c>
      <c r="L12" s="2577">
        <f t="shared" si="1"/>
        <v>159</v>
      </c>
      <c r="M12" s="2269">
        <f t="shared" si="1"/>
        <v>15388</v>
      </c>
      <c r="N12" s="2578">
        <f t="shared" si="2"/>
        <v>107.00973574408901</v>
      </c>
    </row>
    <row r="13" spans="1:14" ht="15.75" customHeight="1">
      <c r="A13" s="2534"/>
      <c r="B13" s="2568" t="s">
        <v>1043</v>
      </c>
      <c r="C13" s="2569">
        <v>14161</v>
      </c>
      <c r="D13" s="2570">
        <v>97</v>
      </c>
      <c r="E13" s="2571">
        <v>12638</v>
      </c>
      <c r="F13" s="2559">
        <f t="shared" si="3"/>
        <v>89.245109808629337</v>
      </c>
      <c r="G13" s="2572">
        <v>4771</v>
      </c>
      <c r="H13" s="2573">
        <v>27</v>
      </c>
      <c r="I13" s="2574">
        <v>2448</v>
      </c>
      <c r="J13" s="2575">
        <f t="shared" si="0"/>
        <v>51.30999790400336</v>
      </c>
      <c r="K13" s="2576">
        <f t="shared" si="1"/>
        <v>9390</v>
      </c>
      <c r="L13" s="2577">
        <f t="shared" si="1"/>
        <v>70</v>
      </c>
      <c r="M13" s="2269">
        <f t="shared" si="1"/>
        <v>10190</v>
      </c>
      <c r="N13" s="2578">
        <f t="shared" si="2"/>
        <v>108.51970181043664</v>
      </c>
    </row>
    <row r="14" spans="1:14" ht="15.75" customHeight="1">
      <c r="A14" s="2534"/>
      <c r="B14" s="2568" t="s">
        <v>1044</v>
      </c>
      <c r="C14" s="2569">
        <v>12911</v>
      </c>
      <c r="D14" s="2570">
        <v>170</v>
      </c>
      <c r="E14" s="2571">
        <v>12099</v>
      </c>
      <c r="F14" s="2559">
        <f t="shared" si="3"/>
        <v>93.710789249477187</v>
      </c>
      <c r="G14" s="2579"/>
      <c r="H14" s="2580"/>
      <c r="I14" s="2581"/>
      <c r="J14" s="2582"/>
      <c r="K14" s="2583">
        <f t="shared" si="1"/>
        <v>12911</v>
      </c>
      <c r="L14" s="2584">
        <f t="shared" si="1"/>
        <v>170</v>
      </c>
      <c r="M14" s="2585">
        <f t="shared" si="1"/>
        <v>12099</v>
      </c>
      <c r="N14" s="2586">
        <f t="shared" si="2"/>
        <v>93.710789249477187</v>
      </c>
    </row>
    <row r="15" spans="1:14" ht="15.75" customHeight="1">
      <c r="A15" s="2534"/>
      <c r="B15" s="2555" t="s">
        <v>1045</v>
      </c>
      <c r="C15" s="2556">
        <v>1530</v>
      </c>
      <c r="D15" s="2557">
        <v>40</v>
      </c>
      <c r="E15" s="2558">
        <v>1530</v>
      </c>
      <c r="F15" s="2559">
        <f t="shared" si="3"/>
        <v>100</v>
      </c>
      <c r="G15" s="2560">
        <v>915</v>
      </c>
      <c r="H15" s="2561">
        <v>8</v>
      </c>
      <c r="I15" s="2562">
        <v>915</v>
      </c>
      <c r="J15" s="2563">
        <f>I15/G15*100</f>
        <v>100</v>
      </c>
      <c r="K15" s="2564">
        <f t="shared" si="1"/>
        <v>615</v>
      </c>
      <c r="L15" s="2565">
        <f t="shared" si="1"/>
        <v>32</v>
      </c>
      <c r="M15" s="2566">
        <f t="shared" si="1"/>
        <v>615</v>
      </c>
      <c r="N15" s="2567">
        <f t="shared" si="2"/>
        <v>100</v>
      </c>
    </row>
    <row r="16" spans="1:14" ht="15.75" customHeight="1">
      <c r="A16" s="2534"/>
      <c r="B16" s="2568" t="s">
        <v>1046</v>
      </c>
      <c r="C16" s="2569">
        <v>1746</v>
      </c>
      <c r="D16" s="2570">
        <v>20</v>
      </c>
      <c r="E16" s="2571">
        <v>1638</v>
      </c>
      <c r="F16" s="2559">
        <f t="shared" si="3"/>
        <v>93.814432989690715</v>
      </c>
      <c r="G16" s="2560">
        <v>966</v>
      </c>
      <c r="H16" s="2561">
        <v>3</v>
      </c>
      <c r="I16" s="2562">
        <v>190</v>
      </c>
      <c r="J16" s="2563">
        <f>I16/G16*100</f>
        <v>19.668737060041408</v>
      </c>
      <c r="K16" s="2576">
        <f t="shared" si="1"/>
        <v>780</v>
      </c>
      <c r="L16" s="2577">
        <f t="shared" si="1"/>
        <v>17</v>
      </c>
      <c r="M16" s="2269">
        <f t="shared" si="1"/>
        <v>1448</v>
      </c>
      <c r="N16" s="2578">
        <f t="shared" si="2"/>
        <v>185.64102564102564</v>
      </c>
    </row>
    <row r="17" spans="1:14" ht="15.75" customHeight="1">
      <c r="A17" s="2534"/>
      <c r="B17" s="2568" t="s">
        <v>1047</v>
      </c>
      <c r="C17" s="2569">
        <v>1331</v>
      </c>
      <c r="D17" s="2570">
        <v>12</v>
      </c>
      <c r="E17" s="2571">
        <v>1331</v>
      </c>
      <c r="F17" s="2559">
        <f t="shared" si="3"/>
        <v>100</v>
      </c>
      <c r="G17" s="2572">
        <v>1114</v>
      </c>
      <c r="H17" s="2573">
        <v>7</v>
      </c>
      <c r="I17" s="2574">
        <v>1114</v>
      </c>
      <c r="J17" s="2575">
        <f>I17/G17*100</f>
        <v>100</v>
      </c>
      <c r="K17" s="2576">
        <f t="shared" si="1"/>
        <v>217</v>
      </c>
      <c r="L17" s="2577">
        <f t="shared" si="1"/>
        <v>5</v>
      </c>
      <c r="M17" s="2269">
        <f t="shared" si="1"/>
        <v>217</v>
      </c>
      <c r="N17" s="2578">
        <f t="shared" si="2"/>
        <v>100</v>
      </c>
    </row>
    <row r="18" spans="1:14" ht="15.75" customHeight="1">
      <c r="A18" s="2534"/>
      <c r="B18" s="2568" t="s">
        <v>1048</v>
      </c>
      <c r="C18" s="2569">
        <v>1295</v>
      </c>
      <c r="D18" s="2570">
        <v>31</v>
      </c>
      <c r="E18" s="2571">
        <v>1295</v>
      </c>
      <c r="F18" s="2559">
        <f t="shared" si="3"/>
        <v>100</v>
      </c>
      <c r="G18" s="2572">
        <v>753</v>
      </c>
      <c r="H18" s="2573">
        <v>8</v>
      </c>
      <c r="I18" s="2574">
        <v>250</v>
      </c>
      <c r="J18" s="2575">
        <f>I18/G18*100</f>
        <v>33.200531208499335</v>
      </c>
      <c r="K18" s="2576">
        <f t="shared" si="1"/>
        <v>542</v>
      </c>
      <c r="L18" s="2577">
        <f t="shared" si="1"/>
        <v>23</v>
      </c>
      <c r="M18" s="2269">
        <f t="shared" si="1"/>
        <v>1045</v>
      </c>
      <c r="N18" s="2578">
        <f t="shared" si="2"/>
        <v>192.80442804428043</v>
      </c>
    </row>
    <row r="19" spans="1:14" ht="15.75" customHeight="1">
      <c r="A19" s="2534"/>
      <c r="B19" s="2568" t="s">
        <v>1049</v>
      </c>
      <c r="C19" s="2569">
        <v>640</v>
      </c>
      <c r="D19" s="2570">
        <v>13</v>
      </c>
      <c r="E19" s="2571">
        <v>640</v>
      </c>
      <c r="F19" s="2559">
        <f t="shared" si="3"/>
        <v>100</v>
      </c>
      <c r="G19" s="2572"/>
      <c r="H19" s="2573"/>
      <c r="I19" s="2574"/>
      <c r="J19" s="2575"/>
      <c r="K19" s="2576">
        <f t="shared" si="1"/>
        <v>640</v>
      </c>
      <c r="L19" s="2577">
        <f t="shared" si="1"/>
        <v>13</v>
      </c>
      <c r="M19" s="2269">
        <f t="shared" si="1"/>
        <v>640</v>
      </c>
      <c r="N19" s="2578">
        <f t="shared" si="2"/>
        <v>100</v>
      </c>
    </row>
    <row r="20" spans="1:14" ht="15.75" customHeight="1">
      <c r="A20" s="2534"/>
      <c r="B20" s="2568" t="s">
        <v>1050</v>
      </c>
      <c r="C20" s="2569">
        <v>444</v>
      </c>
      <c r="D20" s="2570">
        <v>6</v>
      </c>
      <c r="E20" s="2571">
        <v>444</v>
      </c>
      <c r="F20" s="2559">
        <f t="shared" si="3"/>
        <v>100</v>
      </c>
      <c r="G20" s="2572"/>
      <c r="H20" s="2573"/>
      <c r="I20" s="2574"/>
      <c r="J20" s="2575"/>
      <c r="K20" s="2576">
        <f t="shared" si="1"/>
        <v>444</v>
      </c>
      <c r="L20" s="2577">
        <f t="shared" si="1"/>
        <v>6</v>
      </c>
      <c r="M20" s="2269">
        <f t="shared" si="1"/>
        <v>444</v>
      </c>
      <c r="N20" s="2578">
        <f t="shared" si="2"/>
        <v>100</v>
      </c>
    </row>
    <row r="21" spans="1:14" ht="15.75" customHeight="1">
      <c r="A21" s="2534"/>
      <c r="B21" s="2587" t="s">
        <v>1051</v>
      </c>
      <c r="C21" s="2588">
        <v>1737</v>
      </c>
      <c r="D21" s="2589">
        <v>34</v>
      </c>
      <c r="E21" s="2590">
        <v>1737</v>
      </c>
      <c r="F21" s="2559">
        <f t="shared" si="3"/>
        <v>100</v>
      </c>
      <c r="G21" s="2591">
        <v>543</v>
      </c>
      <c r="H21" s="2592">
        <v>1</v>
      </c>
      <c r="I21" s="2593">
        <v>104</v>
      </c>
      <c r="J21" s="2594">
        <f>I21/G21*100</f>
        <v>19.152854511970535</v>
      </c>
      <c r="K21" s="2595">
        <f t="shared" si="1"/>
        <v>1194</v>
      </c>
      <c r="L21" s="2596">
        <f t="shared" si="1"/>
        <v>33</v>
      </c>
      <c r="M21" s="2276">
        <f t="shared" si="1"/>
        <v>1633</v>
      </c>
      <c r="N21" s="2597">
        <f t="shared" si="2"/>
        <v>136.76716917922948</v>
      </c>
    </row>
    <row r="22" spans="1:14" ht="15.75" customHeight="1">
      <c r="A22" s="2534"/>
      <c r="B22" s="2568" t="s">
        <v>1052</v>
      </c>
      <c r="C22" s="2569">
        <v>1803</v>
      </c>
      <c r="D22" s="2570">
        <v>22</v>
      </c>
      <c r="E22" s="2571">
        <v>1803</v>
      </c>
      <c r="F22" s="2559">
        <f t="shared" si="3"/>
        <v>100</v>
      </c>
      <c r="G22" s="2598"/>
      <c r="H22" s="2599"/>
      <c r="I22" s="2600"/>
      <c r="J22" s="2601"/>
      <c r="K22" s="2602">
        <f t="shared" si="1"/>
        <v>1803</v>
      </c>
      <c r="L22" s="2603">
        <f t="shared" si="1"/>
        <v>22</v>
      </c>
      <c r="M22" s="2604">
        <f t="shared" si="1"/>
        <v>1803</v>
      </c>
      <c r="N22" s="2605">
        <f t="shared" si="2"/>
        <v>100</v>
      </c>
    </row>
    <row r="23" spans="1:14" ht="15.75" customHeight="1">
      <c r="A23" s="2534"/>
      <c r="B23" s="2568" t="s">
        <v>1053</v>
      </c>
      <c r="C23" s="2569">
        <v>2392</v>
      </c>
      <c r="D23" s="2570">
        <v>41</v>
      </c>
      <c r="E23" s="2571">
        <v>2336</v>
      </c>
      <c r="F23" s="2559">
        <f t="shared" si="3"/>
        <v>97.658862876254176</v>
      </c>
      <c r="G23" s="2579"/>
      <c r="H23" s="2580"/>
      <c r="I23" s="2581"/>
      <c r="J23" s="2582"/>
      <c r="K23" s="2583">
        <f t="shared" si="1"/>
        <v>2392</v>
      </c>
      <c r="L23" s="2584">
        <f t="shared" si="1"/>
        <v>41</v>
      </c>
      <c r="M23" s="2585">
        <f t="shared" si="1"/>
        <v>2336</v>
      </c>
      <c r="N23" s="2586">
        <f t="shared" si="2"/>
        <v>97.658862876254176</v>
      </c>
    </row>
    <row r="24" spans="1:14" ht="15.75" customHeight="1">
      <c r="A24" s="2534"/>
      <c r="B24" s="2568" t="s">
        <v>1054</v>
      </c>
      <c r="C24" s="2569">
        <v>2002</v>
      </c>
      <c r="D24" s="2570">
        <v>39</v>
      </c>
      <c r="E24" s="2571">
        <v>1989</v>
      </c>
      <c r="F24" s="2559">
        <f t="shared" si="3"/>
        <v>99.350649350649363</v>
      </c>
      <c r="G24" s="2560"/>
      <c r="H24" s="2561"/>
      <c r="I24" s="2562"/>
      <c r="J24" s="2563"/>
      <c r="K24" s="2564">
        <f t="shared" si="1"/>
        <v>2002</v>
      </c>
      <c r="L24" s="2565">
        <f t="shared" si="1"/>
        <v>39</v>
      </c>
      <c r="M24" s="2566">
        <f t="shared" si="1"/>
        <v>1989</v>
      </c>
      <c r="N24" s="2567">
        <f t="shared" si="2"/>
        <v>99.350649350649363</v>
      </c>
    </row>
    <row r="25" spans="1:14" ht="15.75" customHeight="1">
      <c r="A25" s="2534"/>
      <c r="B25" s="2568" t="s">
        <v>1055</v>
      </c>
      <c r="C25" s="2569">
        <v>232</v>
      </c>
      <c r="D25" s="2570">
        <v>1</v>
      </c>
      <c r="E25" s="2571">
        <v>232</v>
      </c>
      <c r="F25" s="2559">
        <f t="shared" si="3"/>
        <v>100</v>
      </c>
      <c r="G25" s="2579"/>
      <c r="H25" s="2580"/>
      <c r="I25" s="2581"/>
      <c r="J25" s="2582"/>
      <c r="K25" s="2583">
        <f t="shared" si="1"/>
        <v>232</v>
      </c>
      <c r="L25" s="2584">
        <f t="shared" si="1"/>
        <v>1</v>
      </c>
      <c r="M25" s="2585">
        <f t="shared" si="1"/>
        <v>232</v>
      </c>
      <c r="N25" s="2586">
        <f t="shared" si="2"/>
        <v>100</v>
      </c>
    </row>
    <row r="26" spans="1:14" ht="15.75" customHeight="1">
      <c r="A26" s="2534"/>
      <c r="B26" s="2568" t="s">
        <v>1056</v>
      </c>
      <c r="C26" s="2569">
        <v>10684</v>
      </c>
      <c r="D26" s="2570">
        <v>126</v>
      </c>
      <c r="E26" s="2571">
        <v>10591</v>
      </c>
      <c r="F26" s="2559">
        <f t="shared" si="3"/>
        <v>99.129539498315239</v>
      </c>
      <c r="G26" s="2560"/>
      <c r="H26" s="2561"/>
      <c r="I26" s="2562"/>
      <c r="J26" s="2563"/>
      <c r="K26" s="2564">
        <f t="shared" si="1"/>
        <v>10684</v>
      </c>
      <c r="L26" s="2565">
        <f t="shared" si="1"/>
        <v>126</v>
      </c>
      <c r="M26" s="2566">
        <f t="shared" si="1"/>
        <v>10591</v>
      </c>
      <c r="N26" s="2567">
        <f t="shared" si="2"/>
        <v>99.129539498315239</v>
      </c>
    </row>
    <row r="27" spans="1:14" ht="15.75" customHeight="1">
      <c r="A27" s="2534"/>
      <c r="B27" s="2568" t="s">
        <v>1057</v>
      </c>
      <c r="C27" s="2569">
        <v>3170</v>
      </c>
      <c r="D27" s="2570">
        <v>102</v>
      </c>
      <c r="E27" s="2571">
        <v>3110</v>
      </c>
      <c r="F27" s="2559">
        <f t="shared" si="3"/>
        <v>98.107255520504737</v>
      </c>
      <c r="G27" s="2560"/>
      <c r="H27" s="2561"/>
      <c r="I27" s="2562"/>
      <c r="J27" s="2563"/>
      <c r="K27" s="2564">
        <f t="shared" si="1"/>
        <v>3170</v>
      </c>
      <c r="L27" s="2565">
        <f t="shared" si="1"/>
        <v>102</v>
      </c>
      <c r="M27" s="2566">
        <f t="shared" si="1"/>
        <v>3110</v>
      </c>
      <c r="N27" s="2567">
        <f t="shared" si="2"/>
        <v>98.107255520504737</v>
      </c>
    </row>
    <row r="28" spans="1:14" ht="15.75" customHeight="1">
      <c r="A28" s="2534"/>
      <c r="B28" s="2568" t="s">
        <v>1058</v>
      </c>
      <c r="C28" s="2569">
        <v>3344</v>
      </c>
      <c r="D28" s="2570">
        <v>64</v>
      </c>
      <c r="E28" s="2571">
        <v>3318</v>
      </c>
      <c r="F28" s="2559">
        <f t="shared" si="3"/>
        <v>99.222488038277518</v>
      </c>
      <c r="G28" s="2598">
        <v>2706</v>
      </c>
      <c r="H28" s="2599">
        <v>13</v>
      </c>
      <c r="I28" s="2600">
        <v>1289</v>
      </c>
      <c r="J28" s="2601">
        <f>I28/G28*100</f>
        <v>47.634885439763487</v>
      </c>
      <c r="K28" s="2602">
        <f t="shared" si="1"/>
        <v>638</v>
      </c>
      <c r="L28" s="2603">
        <f t="shared" si="1"/>
        <v>51</v>
      </c>
      <c r="M28" s="2604">
        <f t="shared" si="1"/>
        <v>2029</v>
      </c>
      <c r="N28" s="2605">
        <f t="shared" si="2"/>
        <v>318.02507836990594</v>
      </c>
    </row>
    <row r="29" spans="1:14" ht="15.75" customHeight="1">
      <c r="A29" s="2534"/>
      <c r="B29" s="2568" t="s">
        <v>1059</v>
      </c>
      <c r="C29" s="2569">
        <v>5986</v>
      </c>
      <c r="D29" s="2570">
        <v>90</v>
      </c>
      <c r="E29" s="2571">
        <v>5630</v>
      </c>
      <c r="F29" s="2559">
        <f t="shared" si="3"/>
        <v>94.052789842966916</v>
      </c>
      <c r="G29" s="2572"/>
      <c r="H29" s="2573"/>
      <c r="I29" s="2574"/>
      <c r="J29" s="2575"/>
      <c r="K29" s="2576">
        <f t="shared" si="1"/>
        <v>5986</v>
      </c>
      <c r="L29" s="2577">
        <f t="shared" si="1"/>
        <v>90</v>
      </c>
      <c r="M29" s="2269">
        <f t="shared" si="1"/>
        <v>5630</v>
      </c>
      <c r="N29" s="2578">
        <f t="shared" si="2"/>
        <v>94.052789842966916</v>
      </c>
    </row>
    <row r="30" spans="1:14" ht="15.75" customHeight="1">
      <c r="A30" s="2534"/>
      <c r="B30" s="2568" t="s">
        <v>1060</v>
      </c>
      <c r="C30" s="2569">
        <v>2899</v>
      </c>
      <c r="D30" s="2570">
        <v>47</v>
      </c>
      <c r="E30" s="2571">
        <v>2754</v>
      </c>
      <c r="F30" s="2559">
        <f t="shared" si="3"/>
        <v>94.998275267333568</v>
      </c>
      <c r="G30" s="2572"/>
      <c r="H30" s="2573"/>
      <c r="I30" s="2574"/>
      <c r="J30" s="2575"/>
      <c r="K30" s="2576">
        <f t="shared" si="1"/>
        <v>2899</v>
      </c>
      <c r="L30" s="2577">
        <f t="shared" si="1"/>
        <v>47</v>
      </c>
      <c r="M30" s="2269">
        <f t="shared" si="1"/>
        <v>2754</v>
      </c>
      <c r="N30" s="2578">
        <f t="shared" si="2"/>
        <v>94.998275267333568</v>
      </c>
    </row>
    <row r="31" spans="1:14" ht="15.75" customHeight="1">
      <c r="A31" s="2534"/>
      <c r="B31" s="2568" t="s">
        <v>1061</v>
      </c>
      <c r="C31" s="2569">
        <v>1783</v>
      </c>
      <c r="D31" s="2570">
        <v>6</v>
      </c>
      <c r="E31" s="2571">
        <v>1783</v>
      </c>
      <c r="F31" s="2559">
        <f t="shared" si="3"/>
        <v>100</v>
      </c>
      <c r="G31" s="2572"/>
      <c r="H31" s="2573"/>
      <c r="I31" s="2574"/>
      <c r="J31" s="2575"/>
      <c r="K31" s="2576">
        <f t="shared" si="1"/>
        <v>1783</v>
      </c>
      <c r="L31" s="2577">
        <f t="shared" si="1"/>
        <v>6</v>
      </c>
      <c r="M31" s="2269">
        <f t="shared" si="1"/>
        <v>1783</v>
      </c>
      <c r="N31" s="2578">
        <f t="shared" si="2"/>
        <v>100</v>
      </c>
    </row>
    <row r="32" spans="1:14" ht="15.75" customHeight="1">
      <c r="A32" s="2534"/>
      <c r="B32" s="2568" t="s">
        <v>1062</v>
      </c>
      <c r="C32" s="2569">
        <v>2417</v>
      </c>
      <c r="D32" s="2570">
        <v>51</v>
      </c>
      <c r="E32" s="2571">
        <v>2260</v>
      </c>
      <c r="F32" s="2559">
        <f t="shared" si="3"/>
        <v>93.504344228382294</v>
      </c>
      <c r="G32" s="2591"/>
      <c r="H32" s="2592"/>
      <c r="I32" s="2593"/>
      <c r="J32" s="2594"/>
      <c r="K32" s="2595">
        <f t="shared" si="1"/>
        <v>2417</v>
      </c>
      <c r="L32" s="2596">
        <f t="shared" si="1"/>
        <v>51</v>
      </c>
      <c r="M32" s="2276">
        <f t="shared" si="1"/>
        <v>2260</v>
      </c>
      <c r="N32" s="2597">
        <f t="shared" si="2"/>
        <v>93.504344228382294</v>
      </c>
    </row>
    <row r="33" spans="1:14" ht="15.75" customHeight="1">
      <c r="A33" s="2534"/>
      <c r="B33" s="2568" t="s">
        <v>1063</v>
      </c>
      <c r="C33" s="2569">
        <v>2703</v>
      </c>
      <c r="D33" s="2570">
        <v>71</v>
      </c>
      <c r="E33" s="2571">
        <v>2703</v>
      </c>
      <c r="F33" s="2559">
        <f t="shared" si="3"/>
        <v>100</v>
      </c>
      <c r="G33" s="2591"/>
      <c r="H33" s="2592"/>
      <c r="I33" s="2593"/>
      <c r="J33" s="2594"/>
      <c r="K33" s="2595">
        <f t="shared" si="1"/>
        <v>2703</v>
      </c>
      <c r="L33" s="2596">
        <f t="shared" si="1"/>
        <v>71</v>
      </c>
      <c r="M33" s="2276">
        <f t="shared" si="1"/>
        <v>2703</v>
      </c>
      <c r="N33" s="2597">
        <f t="shared" si="2"/>
        <v>100</v>
      </c>
    </row>
    <row r="34" spans="1:14" ht="15.75" customHeight="1">
      <c r="A34" s="2534"/>
      <c r="B34" s="2568" t="s">
        <v>69</v>
      </c>
      <c r="C34" s="2569">
        <v>8628</v>
      </c>
      <c r="D34" s="2570">
        <v>87</v>
      </c>
      <c r="E34" s="2571">
        <v>8628</v>
      </c>
      <c r="F34" s="2559">
        <f t="shared" si="3"/>
        <v>100</v>
      </c>
      <c r="G34" s="2591">
        <v>765</v>
      </c>
      <c r="H34" s="2592">
        <v>5</v>
      </c>
      <c r="I34" s="2593">
        <v>765</v>
      </c>
      <c r="J34" s="2594">
        <f>I34/G34*100</f>
        <v>100</v>
      </c>
      <c r="K34" s="2595">
        <f t="shared" si="1"/>
        <v>7863</v>
      </c>
      <c r="L34" s="2596">
        <f t="shared" si="1"/>
        <v>82</v>
      </c>
      <c r="M34" s="2276">
        <f t="shared" si="1"/>
        <v>7863</v>
      </c>
      <c r="N34" s="2597">
        <f t="shared" si="2"/>
        <v>100</v>
      </c>
    </row>
    <row r="35" spans="1:14" ht="15.75" customHeight="1">
      <c r="A35" s="2534"/>
      <c r="B35" s="2555" t="s">
        <v>1064</v>
      </c>
      <c r="C35" s="2556">
        <v>2720</v>
      </c>
      <c r="D35" s="2557">
        <v>35</v>
      </c>
      <c r="E35" s="2558">
        <v>2720</v>
      </c>
      <c r="F35" s="2559">
        <f t="shared" si="3"/>
        <v>100</v>
      </c>
      <c r="G35" s="2598">
        <v>1536</v>
      </c>
      <c r="H35" s="2599">
        <v>16</v>
      </c>
      <c r="I35" s="2600">
        <v>1536</v>
      </c>
      <c r="J35" s="2601">
        <f>I35/G35*100</f>
        <v>100</v>
      </c>
      <c r="K35" s="2602">
        <f t="shared" si="1"/>
        <v>1184</v>
      </c>
      <c r="L35" s="2603">
        <f t="shared" si="1"/>
        <v>19</v>
      </c>
      <c r="M35" s="2604">
        <f t="shared" si="1"/>
        <v>1184</v>
      </c>
      <c r="N35" s="2605">
        <f t="shared" si="2"/>
        <v>100</v>
      </c>
    </row>
    <row r="36" spans="1:14" ht="15.75" customHeight="1">
      <c r="A36" s="2534"/>
      <c r="B36" s="2568" t="s">
        <v>1065</v>
      </c>
      <c r="C36" s="2569">
        <v>769</v>
      </c>
      <c r="D36" s="2570">
        <v>14</v>
      </c>
      <c r="E36" s="2571">
        <v>769</v>
      </c>
      <c r="F36" s="2559">
        <f t="shared" si="3"/>
        <v>100</v>
      </c>
      <c r="G36" s="2572"/>
      <c r="H36" s="2573"/>
      <c r="I36" s="2574"/>
      <c r="J36" s="2575"/>
      <c r="K36" s="2576">
        <f t="shared" si="1"/>
        <v>769</v>
      </c>
      <c r="L36" s="2577">
        <f t="shared" si="1"/>
        <v>14</v>
      </c>
      <c r="M36" s="2269">
        <f t="shared" si="1"/>
        <v>769</v>
      </c>
      <c r="N36" s="2578">
        <f t="shared" si="2"/>
        <v>100</v>
      </c>
    </row>
    <row r="37" spans="1:14" ht="15.75" customHeight="1" thickBot="1">
      <c r="A37" s="2534"/>
      <c r="B37" s="2606" t="s">
        <v>1066</v>
      </c>
      <c r="C37" s="2569">
        <v>5607</v>
      </c>
      <c r="D37" s="2570">
        <v>65</v>
      </c>
      <c r="E37" s="2571">
        <v>5607</v>
      </c>
      <c r="F37" s="2607">
        <f t="shared" si="3"/>
        <v>100</v>
      </c>
      <c r="G37" s="2572">
        <v>4145</v>
      </c>
      <c r="H37" s="2573">
        <v>31</v>
      </c>
      <c r="I37" s="2574">
        <v>4019</v>
      </c>
      <c r="J37" s="2575">
        <f>I37/G37*100</f>
        <v>96.960193003618826</v>
      </c>
      <c r="K37" s="2576">
        <f t="shared" si="1"/>
        <v>1462</v>
      </c>
      <c r="L37" s="2577">
        <f t="shared" si="1"/>
        <v>34</v>
      </c>
      <c r="M37" s="2269">
        <f t="shared" si="1"/>
        <v>1588</v>
      </c>
      <c r="N37" s="2578">
        <f t="shared" si="2"/>
        <v>108.61833105335157</v>
      </c>
    </row>
    <row r="38" spans="1:14" ht="15.75" customHeight="1" thickTop="1" thickBot="1">
      <c r="A38" s="2534"/>
      <c r="B38" s="2608" t="s">
        <v>1067</v>
      </c>
      <c r="C38" s="2609">
        <f>SUM(C4:C37)</f>
        <v>351571</v>
      </c>
      <c r="D38" s="2610">
        <f>SUM(D4:D37)</f>
        <v>2773</v>
      </c>
      <c r="E38" s="2610">
        <f>SUM(E4:E37)</f>
        <v>328062</v>
      </c>
      <c r="F38" s="2611">
        <f>E38/C38*100</f>
        <v>93.313157228554118</v>
      </c>
      <c r="G38" s="2612">
        <f>SUM(G4:G37)</f>
        <v>141369</v>
      </c>
      <c r="H38" s="2613">
        <f>SUM(H4:H37)</f>
        <v>433</v>
      </c>
      <c r="I38" s="2612">
        <f>SUM(I4:I37)</f>
        <v>61153</v>
      </c>
      <c r="J38" s="2614">
        <f>I38/G38*100</f>
        <v>43.257715623651578</v>
      </c>
      <c r="K38" s="2615">
        <f t="shared" si="1"/>
        <v>210202</v>
      </c>
      <c r="L38" s="2616">
        <f t="shared" si="1"/>
        <v>2340</v>
      </c>
      <c r="M38" s="2612">
        <f t="shared" si="1"/>
        <v>266909</v>
      </c>
      <c r="N38" s="2614">
        <f t="shared" si="2"/>
        <v>126.9773836595275</v>
      </c>
    </row>
    <row r="39" spans="1:14" ht="15.75" customHeight="1" thickBot="1">
      <c r="B39" s="2617" t="s">
        <v>1068</v>
      </c>
      <c r="C39" s="2618">
        <v>351079</v>
      </c>
      <c r="D39" s="2619">
        <v>2735</v>
      </c>
      <c r="E39" s="2620">
        <v>325456</v>
      </c>
      <c r="F39" s="2621">
        <v>92.7</v>
      </c>
      <c r="G39" s="248"/>
      <c r="H39" s="248"/>
      <c r="I39" s="248"/>
      <c r="J39" s="2622"/>
      <c r="K39" s="2623"/>
      <c r="L39" s="2623"/>
      <c r="M39" s="248"/>
      <c r="N39" s="2622"/>
    </row>
    <row r="40" spans="1:14" ht="15.75" customHeight="1" thickBot="1">
      <c r="B40" s="2617" t="s">
        <v>1069</v>
      </c>
      <c r="C40" s="2618">
        <v>350837</v>
      </c>
      <c r="D40" s="2619">
        <v>2575</v>
      </c>
      <c r="E40" s="2620">
        <v>318049</v>
      </c>
      <c r="F40" s="2624">
        <v>90.654349455730156</v>
      </c>
      <c r="G40" s="2625">
        <v>143047</v>
      </c>
      <c r="H40" s="2626">
        <v>319</v>
      </c>
      <c r="I40" s="2625">
        <v>47436</v>
      </c>
      <c r="J40" s="2627">
        <v>33.161128859745403</v>
      </c>
      <c r="K40" s="2628">
        <v>200096</v>
      </c>
      <c r="L40" s="2629">
        <v>559</v>
      </c>
      <c r="M40" s="2625">
        <v>64411</v>
      </c>
      <c r="N40" s="2627">
        <v>32.19004877658724</v>
      </c>
    </row>
    <row r="41" spans="1:14" ht="15.75" customHeight="1" thickBot="1">
      <c r="B41" s="2630"/>
      <c r="C41" s="248"/>
      <c r="D41" s="248"/>
      <c r="E41" s="248"/>
      <c r="F41" s="2622"/>
      <c r="G41" s="248"/>
      <c r="H41" s="248"/>
      <c r="I41" s="248"/>
      <c r="J41" s="2622"/>
      <c r="K41" s="2623"/>
      <c r="L41" s="2623"/>
      <c r="M41" s="248"/>
      <c r="N41" s="2622"/>
    </row>
    <row r="42" spans="1:14" ht="15.75" customHeight="1">
      <c r="B42" s="2631" t="s">
        <v>1070</v>
      </c>
      <c r="C42" s="248"/>
      <c r="D42" s="248"/>
      <c r="E42" s="248"/>
      <c r="F42" s="2622"/>
      <c r="G42" s="2632">
        <f>SUM(G4:G14)</f>
        <v>127926</v>
      </c>
      <c r="H42" s="2633">
        <f>SUM(H4:H14)</f>
        <v>341</v>
      </c>
      <c r="I42" s="2633">
        <f>SUM(I4:I14)</f>
        <v>50971</v>
      </c>
      <c r="J42" s="2634">
        <f>I42/G42*100</f>
        <v>39.844128636868184</v>
      </c>
      <c r="K42" s="2632">
        <f t="shared" ref="K42:M43" si="4">C43-G42</f>
        <v>157783</v>
      </c>
      <c r="L42" s="2633">
        <f t="shared" si="4"/>
        <v>1415</v>
      </c>
      <c r="M42" s="2633">
        <f t="shared" si="4"/>
        <v>212243</v>
      </c>
      <c r="N42" s="2634">
        <f>M42/K42*100</f>
        <v>134.51575898544203</v>
      </c>
    </row>
    <row r="43" spans="1:14" ht="15.75" customHeight="1" thickBot="1">
      <c r="B43" s="2635" t="s">
        <v>1071</v>
      </c>
      <c r="C43" s="2618">
        <f>SUM(C4:C14)</f>
        <v>285709</v>
      </c>
      <c r="D43" s="2618">
        <f>SUM(D4:D14)</f>
        <v>1756</v>
      </c>
      <c r="E43" s="2618">
        <f>SUM(E4:E14)</f>
        <v>263214</v>
      </c>
      <c r="F43" s="2624">
        <f>E43/C43*100</f>
        <v>92.126604342180329</v>
      </c>
      <c r="G43" s="2636">
        <f>SUM(G15:G37)</f>
        <v>13443</v>
      </c>
      <c r="H43" s="2637">
        <f>SUM(H15:H37)</f>
        <v>92</v>
      </c>
      <c r="I43" s="2637">
        <f>SUM(I15:I37)</f>
        <v>10182</v>
      </c>
      <c r="J43" s="2638">
        <f>I43/G43*100</f>
        <v>75.742021870118279</v>
      </c>
      <c r="K43" s="2639">
        <f t="shared" si="4"/>
        <v>52419</v>
      </c>
      <c r="L43" s="2637">
        <f t="shared" si="4"/>
        <v>925</v>
      </c>
      <c r="M43" s="2637">
        <f t="shared" si="4"/>
        <v>54666</v>
      </c>
      <c r="N43" s="2638">
        <f>M43/K43*100</f>
        <v>104.28661363246152</v>
      </c>
    </row>
    <row r="44" spans="1:14" ht="15.75" customHeight="1">
      <c r="B44" s="2635" t="s">
        <v>1072</v>
      </c>
      <c r="C44" s="2618">
        <f>SUM(C15:C37)</f>
        <v>65862</v>
      </c>
      <c r="D44" s="2618">
        <f>SUM(D15:D37)</f>
        <v>1017</v>
      </c>
      <c r="E44" s="2618">
        <f>SUM(E15:E37)</f>
        <v>64848</v>
      </c>
      <c r="F44" s="2624">
        <f>E44/C44*100</f>
        <v>98.460417236038992</v>
      </c>
      <c r="G44" s="248"/>
      <c r="H44" s="248"/>
      <c r="I44" s="248"/>
      <c r="J44" s="2622"/>
      <c r="K44" s="248"/>
      <c r="L44" s="248"/>
      <c r="M44" s="248"/>
      <c r="N44" s="2622"/>
    </row>
    <row r="45" spans="1:14" ht="15.75" customHeight="1" thickBot="1">
      <c r="B45" s="2630"/>
      <c r="C45" s="2128"/>
      <c r="D45" s="2128"/>
      <c r="E45" s="2128"/>
      <c r="F45" s="2640"/>
      <c r="G45" s="204"/>
      <c r="H45" s="204"/>
      <c r="I45" s="204"/>
      <c r="J45" s="2641"/>
      <c r="K45" s="204"/>
      <c r="L45" s="204"/>
      <c r="M45" s="204"/>
      <c r="N45" s="2641"/>
    </row>
    <row r="46" spans="1:14" ht="15.75" customHeight="1">
      <c r="B46" s="2642" t="s">
        <v>1073</v>
      </c>
      <c r="C46" s="2025"/>
      <c r="D46" s="2025"/>
      <c r="E46" s="2025"/>
      <c r="F46" s="2643"/>
      <c r="G46" s="2632">
        <f>G4</f>
        <v>80610</v>
      </c>
      <c r="H46" s="2633">
        <f>H4</f>
        <v>119</v>
      </c>
      <c r="I46" s="2633">
        <f>I4</f>
        <v>20392</v>
      </c>
      <c r="J46" s="2634">
        <f>I46/G46*100</f>
        <v>25.297109539759333</v>
      </c>
      <c r="K46" s="2632">
        <f>K4</f>
        <v>81769</v>
      </c>
      <c r="L46" s="2633">
        <f>L4</f>
        <v>615</v>
      </c>
      <c r="M46" s="2633">
        <f>M4</f>
        <v>124260</v>
      </c>
      <c r="N46" s="2634">
        <f>M46/K46*100</f>
        <v>151.96468099157383</v>
      </c>
    </row>
    <row r="47" spans="1:14" ht="15.75" customHeight="1" thickBot="1">
      <c r="B47" s="2644" t="s">
        <v>1034</v>
      </c>
      <c r="C47" s="2645">
        <f>C4</f>
        <v>162379</v>
      </c>
      <c r="D47" s="2618">
        <f>D4</f>
        <v>734</v>
      </c>
      <c r="E47" s="2618">
        <f>E4</f>
        <v>144652</v>
      </c>
      <c r="F47" s="2624">
        <f>E47/C47*100</f>
        <v>89.082947918142125</v>
      </c>
      <c r="G47" s="2636">
        <f>SUM(G5:G37)</f>
        <v>60759</v>
      </c>
      <c r="H47" s="2637">
        <f>SUM(H5:H37)</f>
        <v>314</v>
      </c>
      <c r="I47" s="2637">
        <f>SUM(I5:I37)</f>
        <v>40761</v>
      </c>
      <c r="J47" s="2638">
        <f>I47/G47*100</f>
        <v>67.086357576655303</v>
      </c>
      <c r="K47" s="2639">
        <f>C48-G47</f>
        <v>128433</v>
      </c>
      <c r="L47" s="2637">
        <f>D48-H47</f>
        <v>1725</v>
      </c>
      <c r="M47" s="2637">
        <f>E48-I47</f>
        <v>142649</v>
      </c>
      <c r="N47" s="2638">
        <f>M47/K47*100</f>
        <v>111.06880630367584</v>
      </c>
    </row>
    <row r="48" spans="1:14" ht="15.75" customHeight="1">
      <c r="B48" s="2646" t="s">
        <v>1074</v>
      </c>
      <c r="C48" s="2645">
        <f>SUM(C5:C37)</f>
        <v>189192</v>
      </c>
      <c r="D48" s="2618">
        <f>SUM(D5:D37)</f>
        <v>2039</v>
      </c>
      <c r="E48" s="2618">
        <f>SUM(E5:E37)</f>
        <v>183410</v>
      </c>
      <c r="F48" s="2624">
        <f>E48/C48*100</f>
        <v>96.943845405725398</v>
      </c>
    </row>
    <row r="49" spans="2:2">
      <c r="B49" s="2642"/>
    </row>
  </sheetData>
  <mergeCells count="9">
    <mergeCell ref="B1:F1"/>
    <mergeCell ref="K1:N1"/>
    <mergeCell ref="B2:B3"/>
    <mergeCell ref="C2:C3"/>
    <mergeCell ref="D2:D3"/>
    <mergeCell ref="G2:G3"/>
    <mergeCell ref="H2:H3"/>
    <mergeCell ref="K2:K3"/>
    <mergeCell ref="L2:L3"/>
  </mergeCells>
  <phoneticPr fontId="1"/>
  <pageMargins left="0.98425196850393704" right="0.78740157480314965" top="0.9055118110236221" bottom="0.78740157480314965" header="0.55118110236220474"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vt:i4>
      </vt:variant>
    </vt:vector>
  </HeadingPairs>
  <TitlesOfParts>
    <vt:vector size="30" baseType="lpstr">
      <vt:lpstr>2表</vt:lpstr>
      <vt:lpstr>3表</vt:lpstr>
      <vt:lpstr>4表</vt:lpstr>
      <vt:lpstr>5表</vt:lpstr>
      <vt:lpstr>6表</vt:lpstr>
      <vt:lpstr>7表</vt:lpstr>
      <vt:lpstr>8e表・9e表</vt:lpstr>
      <vt:lpstr>10表</vt:lpstr>
      <vt:lpstr>11表</vt:lpstr>
      <vt:lpstr>12表</vt:lpstr>
      <vt:lpstr>13表</vt:lpstr>
      <vt:lpstr>14表</vt:lpstr>
      <vt:lpstr>14の2表</vt:lpstr>
      <vt:lpstr>15表</vt:lpstr>
      <vt:lpstr>16表</vt:lpstr>
      <vt:lpstr>17表</vt:lpstr>
      <vt:lpstr>18表</vt:lpstr>
      <vt:lpstr>19表</vt:lpstr>
      <vt:lpstr>20表・21表・22表</vt:lpstr>
      <vt:lpstr>23表</vt:lpstr>
      <vt:lpstr>24表・25表</vt:lpstr>
      <vt:lpstr>26表・27表・28表</vt:lpstr>
      <vt:lpstr>29表・30表・31表</vt:lpstr>
      <vt:lpstr>32表</vt:lpstr>
      <vt:lpstr>第33表</vt:lpstr>
      <vt:lpstr>第34表</vt:lpstr>
      <vt:lpstr>35表</vt:lpstr>
      <vt:lpstr>'10表'!Print_Area</vt:lpstr>
      <vt:lpstr>'15表'!Print_Area</vt:lpstr>
      <vt:lpstr>'24表・25表'!Print_Area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2017-04-20T23:43:11Z</dcterms:modified>
</cp:coreProperties>
</file>