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" windowWidth="19395" windowHeight="7380"/>
  </bookViews>
  <sheets>
    <sheet name="図表１～４" sheetId="1" r:id="rId1"/>
    <sheet name="図表５～13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a">[1]Sheet1!$C$4</definedName>
    <definedName name="CRF_CountryName">[2]Sheet1!$C$4</definedName>
    <definedName name="CRF_Gases">[3]Sheet1!$M$3:$M$23</definedName>
    <definedName name="CRF_InventoryYear">[2]Sheet1!$C$6</definedName>
    <definedName name="CRF_Submission">[2]Sheet1!$C$30</definedName>
    <definedName name="CRF_Table1.A_a_s3_Dyn10">[4]SB1A_1990!$B$15:$B$15</definedName>
    <definedName name="CRF_Table1.A_a_s3_Dyn11">[4]SB1A_1990!$H$15:$H$15</definedName>
    <definedName name="CRF_Table1.A_a_s3_Dyn12">[4]SB1A_1990!$I$15:$I$15</definedName>
    <definedName name="CRF_Table1.A_a_s3_Dyn13">[4]SB1A_1990!$J$15:$J$15</definedName>
    <definedName name="CRF_Table1.A_a_s3_Dyn20">[4]SB1A_1990!$B$16:$B$16</definedName>
    <definedName name="CRF_Table1.A_a_s3_Dyn21">[4]SB1A_1990!$H$16:$H$16</definedName>
    <definedName name="_xlnm.Print_Area" localSheetId="0">'図表１～４'!$B$1:$AA$130</definedName>
    <definedName name="_xlnm.Print_Area" localSheetId="1">'図表５～13'!$A$1:$BC$108</definedName>
  </definedNames>
  <calcPr calcId="125725"/>
</workbook>
</file>

<file path=xl/calcChain.xml><?xml version="1.0" encoding="utf-8"?>
<calcChain xmlns="http://schemas.openxmlformats.org/spreadsheetml/2006/main">
  <c r="D106" i="2"/>
  <c r="M104"/>
  <c r="G103"/>
  <c r="M97"/>
  <c r="L97"/>
  <c r="L104" s="1"/>
  <c r="K97"/>
  <c r="K104" s="1"/>
  <c r="J97"/>
  <c r="J104" s="1"/>
  <c r="I97"/>
  <c r="I104" s="1"/>
  <c r="H97"/>
  <c r="H104" s="1"/>
  <c r="G97"/>
  <c r="G104" s="1"/>
  <c r="F97"/>
  <c r="F104" s="1"/>
  <c r="E97"/>
  <c r="E104" s="1"/>
  <c r="D97"/>
  <c r="D104" s="1"/>
  <c r="M96"/>
  <c r="M103" s="1"/>
  <c r="L96"/>
  <c r="L103" s="1"/>
  <c r="K96"/>
  <c r="K98" s="1"/>
  <c r="J96"/>
  <c r="I96"/>
  <c r="I103" s="1"/>
  <c r="H96"/>
  <c r="H103" s="1"/>
  <c r="G96"/>
  <c r="G98" s="1"/>
  <c r="F96"/>
  <c r="E96"/>
  <c r="E103" s="1"/>
  <c r="D96"/>
  <c r="D103" s="1"/>
  <c r="L90"/>
  <c r="H89"/>
  <c r="M88"/>
  <c r="M90" s="1"/>
  <c r="L88"/>
  <c r="L89" s="1"/>
  <c r="K88"/>
  <c r="J88"/>
  <c r="J90" s="1"/>
  <c r="I88"/>
  <c r="I90" s="1"/>
  <c r="H88"/>
  <c r="H90" s="1"/>
  <c r="G88"/>
  <c r="F88"/>
  <c r="F90" s="1"/>
  <c r="E88"/>
  <c r="E89" s="1"/>
  <c r="D88"/>
  <c r="S81"/>
  <c r="M81"/>
  <c r="Y81" s="1"/>
  <c r="L81"/>
  <c r="K81"/>
  <c r="W81" s="1"/>
  <c r="J81"/>
  <c r="V81" s="1"/>
  <c r="I81"/>
  <c r="U81" s="1"/>
  <c r="H81"/>
  <c r="G81"/>
  <c r="F81"/>
  <c r="R81" s="1"/>
  <c r="E81"/>
  <c r="Q81" s="1"/>
  <c r="D81"/>
  <c r="P81" s="1"/>
  <c r="S80"/>
  <c r="M80"/>
  <c r="Y80" s="1"/>
  <c r="L80"/>
  <c r="K80"/>
  <c r="W80" s="1"/>
  <c r="J80"/>
  <c r="V80" s="1"/>
  <c r="I80"/>
  <c r="U80" s="1"/>
  <c r="H80"/>
  <c r="G80"/>
  <c r="F80"/>
  <c r="R80" s="1"/>
  <c r="E80"/>
  <c r="Q80" s="1"/>
  <c r="D80"/>
  <c r="P80" s="1"/>
  <c r="S79"/>
  <c r="M79"/>
  <c r="Y79" s="1"/>
  <c r="L79"/>
  <c r="K79"/>
  <c r="W79" s="1"/>
  <c r="J79"/>
  <c r="V79" s="1"/>
  <c r="I79"/>
  <c r="U79" s="1"/>
  <c r="H79"/>
  <c r="G79"/>
  <c r="F79"/>
  <c r="R79" s="1"/>
  <c r="E79"/>
  <c r="Q79" s="1"/>
  <c r="D79"/>
  <c r="P79" s="1"/>
  <c r="S78"/>
  <c r="M78"/>
  <c r="Y78" s="1"/>
  <c r="L78"/>
  <c r="K78"/>
  <c r="W78" s="1"/>
  <c r="J78"/>
  <c r="V78" s="1"/>
  <c r="I78"/>
  <c r="U78" s="1"/>
  <c r="H78"/>
  <c r="G78"/>
  <c r="F78"/>
  <c r="R78" s="1"/>
  <c r="E78"/>
  <c r="Q78" s="1"/>
  <c r="D78"/>
  <c r="P78" s="1"/>
  <c r="S77"/>
  <c r="M77"/>
  <c r="Y77" s="1"/>
  <c r="L77"/>
  <c r="K77"/>
  <c r="W77" s="1"/>
  <c r="J77"/>
  <c r="V77" s="1"/>
  <c r="I77"/>
  <c r="U77" s="1"/>
  <c r="H77"/>
  <c r="G77"/>
  <c r="F77"/>
  <c r="R77" s="1"/>
  <c r="E77"/>
  <c r="Q77" s="1"/>
  <c r="D77"/>
  <c r="P77" s="1"/>
  <c r="S69"/>
  <c r="M69"/>
  <c r="Y69" s="1"/>
  <c r="L69"/>
  <c r="K69"/>
  <c r="W69" s="1"/>
  <c r="J69"/>
  <c r="V69" s="1"/>
  <c r="I69"/>
  <c r="U69" s="1"/>
  <c r="H69"/>
  <c r="G69"/>
  <c r="F69"/>
  <c r="R69" s="1"/>
  <c r="E69"/>
  <c r="Q69" s="1"/>
  <c r="D69"/>
  <c r="P69" s="1"/>
  <c r="Y68"/>
  <c r="X68"/>
  <c r="W68"/>
  <c r="V68"/>
  <c r="U68"/>
  <c r="T68"/>
  <c r="S68"/>
  <c r="R68"/>
  <c r="Q68"/>
  <c r="P68"/>
  <c r="M67"/>
  <c r="Y67" s="1"/>
  <c r="L67"/>
  <c r="K67"/>
  <c r="J67"/>
  <c r="I67"/>
  <c r="U67" s="1"/>
  <c r="H67"/>
  <c r="G67"/>
  <c r="F67"/>
  <c r="E67"/>
  <c r="Q67" s="1"/>
  <c r="D67"/>
  <c r="P67" s="1"/>
  <c r="Q66"/>
  <c r="M66"/>
  <c r="Y66" s="1"/>
  <c r="L66"/>
  <c r="K66"/>
  <c r="J66"/>
  <c r="V66" s="1"/>
  <c r="I66"/>
  <c r="U66" s="1"/>
  <c r="H66"/>
  <c r="G66"/>
  <c r="F66"/>
  <c r="R66" s="1"/>
  <c r="E66"/>
  <c r="D66"/>
  <c r="P66" s="1"/>
  <c r="U65"/>
  <c r="Q65"/>
  <c r="M65"/>
  <c r="Y65" s="1"/>
  <c r="L65"/>
  <c r="K65"/>
  <c r="W65" s="1"/>
  <c r="J65"/>
  <c r="I65"/>
  <c r="H65"/>
  <c r="G65"/>
  <c r="S65" s="1"/>
  <c r="F65"/>
  <c r="E65"/>
  <c r="D65"/>
  <c r="AB62"/>
  <c r="M56"/>
  <c r="Y56" s="1"/>
  <c r="L56"/>
  <c r="K56"/>
  <c r="J56"/>
  <c r="I56"/>
  <c r="U56" s="1"/>
  <c r="H56"/>
  <c r="G56"/>
  <c r="F56"/>
  <c r="E56"/>
  <c r="Q56" s="1"/>
  <c r="D56"/>
  <c r="V56" s="1"/>
  <c r="Y48"/>
  <c r="X48"/>
  <c r="W48"/>
  <c r="V48"/>
  <c r="U48"/>
  <c r="T48"/>
  <c r="S48"/>
  <c r="R48"/>
  <c r="Q48"/>
  <c r="P48"/>
  <c r="M47"/>
  <c r="L47"/>
  <c r="X47" s="1"/>
  <c r="K47"/>
  <c r="J47"/>
  <c r="I47"/>
  <c r="H47"/>
  <c r="T47" s="1"/>
  <c r="G47"/>
  <c r="F47"/>
  <c r="E47"/>
  <c r="D47"/>
  <c r="P47" s="1"/>
  <c r="M46"/>
  <c r="Y46" s="1"/>
  <c r="L46"/>
  <c r="X46" s="1"/>
  <c r="K46"/>
  <c r="J46"/>
  <c r="I46"/>
  <c r="U46" s="1"/>
  <c r="H46"/>
  <c r="T46" s="1"/>
  <c r="G46"/>
  <c r="F46"/>
  <c r="E46"/>
  <c r="Q46" s="1"/>
  <c r="D46"/>
  <c r="P46" s="1"/>
  <c r="P44"/>
  <c r="M44"/>
  <c r="Y44" s="1"/>
  <c r="L44"/>
  <c r="X44" s="1"/>
  <c r="K44"/>
  <c r="J44"/>
  <c r="V44" s="1"/>
  <c r="I44"/>
  <c r="U44" s="1"/>
  <c r="H44"/>
  <c r="T44" s="1"/>
  <c r="G44"/>
  <c r="S44" s="1"/>
  <c r="F44"/>
  <c r="R44" s="1"/>
  <c r="E44"/>
  <c r="Q44" s="1"/>
  <c r="D44"/>
  <c r="T43"/>
  <c r="P43"/>
  <c r="M43"/>
  <c r="L43"/>
  <c r="L45" s="1"/>
  <c r="K43"/>
  <c r="K45" s="1"/>
  <c r="J43"/>
  <c r="I43"/>
  <c r="H43"/>
  <c r="H45" s="1"/>
  <c r="G43"/>
  <c r="G45" s="1"/>
  <c r="F43"/>
  <c r="R43" s="1"/>
  <c r="E43"/>
  <c r="D43"/>
  <c r="D45" s="1"/>
  <c r="P45" s="1"/>
  <c r="AL42"/>
  <c r="AB42"/>
  <c r="M42"/>
  <c r="L42"/>
  <c r="K42"/>
  <c r="J42"/>
  <c r="I42"/>
  <c r="H42"/>
  <c r="G42"/>
  <c r="F42"/>
  <c r="E42"/>
  <c r="D42"/>
  <c r="M34"/>
  <c r="Y34" s="1"/>
  <c r="L34"/>
  <c r="K34"/>
  <c r="J34"/>
  <c r="I34"/>
  <c r="U34" s="1"/>
  <c r="H34"/>
  <c r="G34"/>
  <c r="F34"/>
  <c r="E34"/>
  <c r="Q34" s="1"/>
  <c r="D34"/>
  <c r="W34" s="1"/>
  <c r="M33"/>
  <c r="L33"/>
  <c r="K33"/>
  <c r="W33" s="1"/>
  <c r="J33"/>
  <c r="I33"/>
  <c r="H33"/>
  <c r="G33"/>
  <c r="S33" s="1"/>
  <c r="F33"/>
  <c r="E33"/>
  <c r="D33"/>
  <c r="Y32"/>
  <c r="X32"/>
  <c r="W32"/>
  <c r="V32"/>
  <c r="U32"/>
  <c r="T32"/>
  <c r="S32"/>
  <c r="R32"/>
  <c r="Q32"/>
  <c r="P32"/>
  <c r="P31"/>
  <c r="M31"/>
  <c r="Y31" s="1"/>
  <c r="L31"/>
  <c r="X31" s="1"/>
  <c r="K31"/>
  <c r="W31" s="1"/>
  <c r="J31"/>
  <c r="V31" s="1"/>
  <c r="I31"/>
  <c r="U31" s="1"/>
  <c r="H31"/>
  <c r="T31" s="1"/>
  <c r="G31"/>
  <c r="S31" s="1"/>
  <c r="F31"/>
  <c r="R31" s="1"/>
  <c r="E31"/>
  <c r="Q31" s="1"/>
  <c r="D31"/>
  <c r="X30"/>
  <c r="W30"/>
  <c r="V30"/>
  <c r="U30"/>
  <c r="T30"/>
  <c r="S30"/>
  <c r="R30"/>
  <c r="Q30"/>
  <c r="P30"/>
  <c r="M30"/>
  <c r="Y30" s="1"/>
  <c r="M23"/>
  <c r="L23"/>
  <c r="K23"/>
  <c r="W23" s="1"/>
  <c r="J23"/>
  <c r="I23"/>
  <c r="H23"/>
  <c r="G23"/>
  <c r="S23" s="1"/>
  <c r="F23"/>
  <c r="E23"/>
  <c r="D23"/>
  <c r="P23" s="1"/>
  <c r="AL21"/>
  <c r="AB21"/>
  <c r="Q21"/>
  <c r="M21"/>
  <c r="Y21" s="1"/>
  <c r="L21"/>
  <c r="K21"/>
  <c r="J21"/>
  <c r="J22" s="1"/>
  <c r="I21"/>
  <c r="I22" s="1"/>
  <c r="H21"/>
  <c r="G21"/>
  <c r="F21"/>
  <c r="F22" s="1"/>
  <c r="E21"/>
  <c r="E22" s="1"/>
  <c r="D21"/>
  <c r="U20"/>
  <c r="Q20"/>
  <c r="M20"/>
  <c r="Y20" s="1"/>
  <c r="L20"/>
  <c r="K20"/>
  <c r="W20" s="1"/>
  <c r="J20"/>
  <c r="V20" s="1"/>
  <c r="I20"/>
  <c r="H20"/>
  <c r="G20"/>
  <c r="S20" s="1"/>
  <c r="F20"/>
  <c r="R20" s="1"/>
  <c r="E20"/>
  <c r="D20"/>
  <c r="P20" s="1"/>
  <c r="M19"/>
  <c r="L19"/>
  <c r="K19"/>
  <c r="J19"/>
  <c r="I19"/>
  <c r="H19"/>
  <c r="G19"/>
  <c r="F19"/>
  <c r="E19"/>
  <c r="Q19" s="1"/>
  <c r="D19"/>
  <c r="V19" s="1"/>
  <c r="Y18"/>
  <c r="X18"/>
  <c r="W18"/>
  <c r="V18"/>
  <c r="U18"/>
  <c r="T18"/>
  <c r="S18"/>
  <c r="R18"/>
  <c r="Q18"/>
  <c r="P18"/>
  <c r="M18"/>
  <c r="Y10"/>
  <c r="X10"/>
  <c r="W10"/>
  <c r="V10"/>
  <c r="U10"/>
  <c r="T10"/>
  <c r="S10"/>
  <c r="R10"/>
  <c r="Q10"/>
  <c r="P10"/>
  <c r="M9"/>
  <c r="L9"/>
  <c r="K9"/>
  <c r="I9"/>
  <c r="H9"/>
  <c r="G9"/>
  <c r="F9"/>
  <c r="R9" s="1"/>
  <c r="E9"/>
  <c r="D9"/>
  <c r="P9" s="1"/>
  <c r="M8"/>
  <c r="M57" s="1"/>
  <c r="L8"/>
  <c r="K8"/>
  <c r="J8"/>
  <c r="J57" s="1"/>
  <c r="I8"/>
  <c r="I57" s="1"/>
  <c r="H8"/>
  <c r="G8"/>
  <c r="F8"/>
  <c r="F57" s="1"/>
  <c r="E8"/>
  <c r="E57" s="1"/>
  <c r="D8"/>
  <c r="V8" s="1"/>
  <c r="Y7"/>
  <c r="X7"/>
  <c r="W7"/>
  <c r="V7"/>
  <c r="U7"/>
  <c r="T7"/>
  <c r="S7"/>
  <c r="R7"/>
  <c r="Q7"/>
  <c r="P7"/>
  <c r="X6"/>
  <c r="W6"/>
  <c r="V6"/>
  <c r="U6"/>
  <c r="T6"/>
  <c r="S6"/>
  <c r="R6"/>
  <c r="Q6"/>
  <c r="P6"/>
  <c r="M6"/>
  <c r="Y6" s="1"/>
  <c r="X5"/>
  <c r="W5"/>
  <c r="V5"/>
  <c r="U5"/>
  <c r="T5"/>
  <c r="S5"/>
  <c r="R5"/>
  <c r="Q5"/>
  <c r="P5"/>
  <c r="M5"/>
  <c r="Y5" s="1"/>
  <c r="AL1"/>
  <c r="AB1"/>
  <c r="O107" i="1"/>
  <c r="E107"/>
  <c r="O48"/>
  <c r="K48"/>
  <c r="G48"/>
  <c r="O46"/>
  <c r="K46"/>
  <c r="G46"/>
  <c r="M45"/>
  <c r="I45"/>
  <c r="O44"/>
  <c r="K44"/>
  <c r="G44"/>
  <c r="M43"/>
  <c r="I43"/>
  <c r="O42"/>
  <c r="K42"/>
  <c r="G42"/>
  <c r="O36"/>
  <c r="N36"/>
  <c r="M36"/>
  <c r="L36"/>
  <c r="K36"/>
  <c r="J36"/>
  <c r="I36"/>
  <c r="H36"/>
  <c r="G36"/>
  <c r="F36"/>
  <c r="O34"/>
  <c r="N34"/>
  <c r="M34"/>
  <c r="L34"/>
  <c r="K34"/>
  <c r="J34"/>
  <c r="I34"/>
  <c r="H34"/>
  <c r="G34"/>
  <c r="F34"/>
  <c r="O33"/>
  <c r="N33"/>
  <c r="M33"/>
  <c r="L33"/>
  <c r="K33"/>
  <c r="J33"/>
  <c r="I33"/>
  <c r="H33"/>
  <c r="G33"/>
  <c r="F33"/>
  <c r="O32"/>
  <c r="N32"/>
  <c r="M32"/>
  <c r="L32"/>
  <c r="K32"/>
  <c r="J32"/>
  <c r="I32"/>
  <c r="H32"/>
  <c r="G32"/>
  <c r="F32"/>
  <c r="O31"/>
  <c r="N31"/>
  <c r="M31"/>
  <c r="L31"/>
  <c r="K31"/>
  <c r="J31"/>
  <c r="I31"/>
  <c r="H31"/>
  <c r="G31"/>
  <c r="F31"/>
  <c r="O30"/>
  <c r="N30"/>
  <c r="M30"/>
  <c r="L30"/>
  <c r="K30"/>
  <c r="J30"/>
  <c r="I30"/>
  <c r="H30"/>
  <c r="G30"/>
  <c r="F30"/>
  <c r="O29"/>
  <c r="N29"/>
  <c r="N48" s="1"/>
  <c r="M29"/>
  <c r="M48" s="1"/>
  <c r="L29"/>
  <c r="L48" s="1"/>
  <c r="K29"/>
  <c r="J29"/>
  <c r="J48" s="1"/>
  <c r="I29"/>
  <c r="I48" s="1"/>
  <c r="H29"/>
  <c r="H48" s="1"/>
  <c r="G29"/>
  <c r="F29"/>
  <c r="F48" s="1"/>
  <c r="O27"/>
  <c r="N27"/>
  <c r="M27"/>
  <c r="L27"/>
  <c r="K27"/>
  <c r="J27"/>
  <c r="I27"/>
  <c r="H27"/>
  <c r="G27"/>
  <c r="F27"/>
  <c r="O26"/>
  <c r="N26"/>
  <c r="M26"/>
  <c r="L26"/>
  <c r="K26"/>
  <c r="J26"/>
  <c r="I26"/>
  <c r="H26"/>
  <c r="G26"/>
  <c r="F26"/>
  <c r="O25"/>
  <c r="N25"/>
  <c r="N47" s="1"/>
  <c r="M25"/>
  <c r="M47" s="1"/>
  <c r="L25"/>
  <c r="L47" s="1"/>
  <c r="K25"/>
  <c r="K47" s="1"/>
  <c r="J25"/>
  <c r="J47" s="1"/>
  <c r="I25"/>
  <c r="I47" s="1"/>
  <c r="H25"/>
  <c r="H47" s="1"/>
  <c r="G25"/>
  <c r="G47" s="1"/>
  <c r="F25"/>
  <c r="F47" s="1"/>
  <c r="O23"/>
  <c r="N23"/>
  <c r="M23"/>
  <c r="L23"/>
  <c r="K23"/>
  <c r="J23"/>
  <c r="I23"/>
  <c r="H23"/>
  <c r="G23"/>
  <c r="F23"/>
  <c r="O22"/>
  <c r="N22"/>
  <c r="M22"/>
  <c r="L22"/>
  <c r="K22"/>
  <c r="J22"/>
  <c r="I22"/>
  <c r="H22"/>
  <c r="G22"/>
  <c r="F22"/>
  <c r="O21"/>
  <c r="N21"/>
  <c r="M21"/>
  <c r="M46" s="1"/>
  <c r="L21"/>
  <c r="L46" s="1"/>
  <c r="K21"/>
  <c r="J21"/>
  <c r="J46" s="1"/>
  <c r="I21"/>
  <c r="I46" s="1"/>
  <c r="H21"/>
  <c r="H46" s="1"/>
  <c r="G21"/>
  <c r="F21"/>
  <c r="O19"/>
  <c r="N19"/>
  <c r="M19"/>
  <c r="L19"/>
  <c r="K19"/>
  <c r="J19"/>
  <c r="I19"/>
  <c r="H19"/>
  <c r="G19"/>
  <c r="F19"/>
  <c r="O18"/>
  <c r="N18"/>
  <c r="M18"/>
  <c r="L18"/>
  <c r="K18"/>
  <c r="J18"/>
  <c r="I18"/>
  <c r="H18"/>
  <c r="G18"/>
  <c r="F18"/>
  <c r="O17"/>
  <c r="N17"/>
  <c r="M17"/>
  <c r="L17"/>
  <c r="K17"/>
  <c r="J17"/>
  <c r="I17"/>
  <c r="H17"/>
  <c r="G17"/>
  <c r="F17"/>
  <c r="O16"/>
  <c r="N16"/>
  <c r="M16"/>
  <c r="L16"/>
  <c r="K16"/>
  <c r="J16"/>
  <c r="I16"/>
  <c r="H16"/>
  <c r="G16"/>
  <c r="F16"/>
  <c r="O15"/>
  <c r="N15"/>
  <c r="N45" s="1"/>
  <c r="M15"/>
  <c r="L15"/>
  <c r="L45" s="1"/>
  <c r="K15"/>
  <c r="K45" s="1"/>
  <c r="J15"/>
  <c r="J45" s="1"/>
  <c r="I15"/>
  <c r="H15"/>
  <c r="H45" s="1"/>
  <c r="G15"/>
  <c r="G45" s="1"/>
  <c r="F15"/>
  <c r="F45" s="1"/>
  <c r="O14"/>
  <c r="N14"/>
  <c r="N44" s="1"/>
  <c r="M14"/>
  <c r="M44" s="1"/>
  <c r="L14"/>
  <c r="L44" s="1"/>
  <c r="K14"/>
  <c r="J14"/>
  <c r="J44" s="1"/>
  <c r="I14"/>
  <c r="I44" s="1"/>
  <c r="H14"/>
  <c r="H44" s="1"/>
  <c r="G14"/>
  <c r="F14"/>
  <c r="O13"/>
  <c r="N13"/>
  <c r="N43" s="1"/>
  <c r="M13"/>
  <c r="L13"/>
  <c r="L43" s="1"/>
  <c r="K13"/>
  <c r="K43" s="1"/>
  <c r="J13"/>
  <c r="J43" s="1"/>
  <c r="I13"/>
  <c r="H13"/>
  <c r="H43" s="1"/>
  <c r="G13"/>
  <c r="G43" s="1"/>
  <c r="F13"/>
  <c r="F43" s="1"/>
  <c r="O12"/>
  <c r="N12"/>
  <c r="M12"/>
  <c r="L12"/>
  <c r="K12"/>
  <c r="J12"/>
  <c r="I12"/>
  <c r="H12"/>
  <c r="G12"/>
  <c r="F12"/>
  <c r="O11"/>
  <c r="N11"/>
  <c r="M11"/>
  <c r="L11"/>
  <c r="K11"/>
  <c r="J11"/>
  <c r="I11"/>
  <c r="H11"/>
  <c r="G11"/>
  <c r="F11"/>
  <c r="O10"/>
  <c r="N10"/>
  <c r="M10"/>
  <c r="L10"/>
  <c r="K10"/>
  <c r="J10"/>
  <c r="I10"/>
  <c r="H10"/>
  <c r="G10"/>
  <c r="F10"/>
  <c r="O9"/>
  <c r="N9"/>
  <c r="M9"/>
  <c r="M42" s="1"/>
  <c r="L9"/>
  <c r="L42" s="1"/>
  <c r="K9"/>
  <c r="J9"/>
  <c r="J42" s="1"/>
  <c r="I9"/>
  <c r="I42" s="1"/>
  <c r="H9"/>
  <c r="H42" s="1"/>
  <c r="G9"/>
  <c r="F9"/>
  <c r="O8"/>
  <c r="N8"/>
  <c r="M8"/>
  <c r="L8"/>
  <c r="K8"/>
  <c r="J8"/>
  <c r="I8"/>
  <c r="H8"/>
  <c r="G8"/>
  <c r="F8"/>
  <c r="O6"/>
  <c r="N6"/>
  <c r="M6"/>
  <c r="L6"/>
  <c r="K6"/>
  <c r="J6"/>
  <c r="I6"/>
  <c r="H6"/>
  <c r="G6"/>
  <c r="F6"/>
  <c r="O5"/>
  <c r="N5"/>
  <c r="M5"/>
  <c r="L5"/>
  <c r="K5"/>
  <c r="J5"/>
  <c r="I5"/>
  <c r="H5"/>
  <c r="G5"/>
  <c r="F5"/>
  <c r="Y9" i="2" l="1"/>
  <c r="T19"/>
  <c r="T8"/>
  <c r="S9"/>
  <c r="W19"/>
  <c r="T34"/>
  <c r="S47"/>
  <c r="T56"/>
  <c r="T67"/>
  <c r="Q8"/>
  <c r="Q9"/>
  <c r="U9"/>
  <c r="T20"/>
  <c r="X20"/>
  <c r="G22"/>
  <c r="S22" s="1"/>
  <c r="K22"/>
  <c r="W22" s="1"/>
  <c r="U21"/>
  <c r="Q23"/>
  <c r="U23"/>
  <c r="Y23"/>
  <c r="R33"/>
  <c r="T33"/>
  <c r="X33"/>
  <c r="W42"/>
  <c r="T42"/>
  <c r="X42"/>
  <c r="T45"/>
  <c r="X43"/>
  <c r="W44"/>
  <c r="R46"/>
  <c r="V46"/>
  <c r="Q47"/>
  <c r="U47"/>
  <c r="Y47"/>
  <c r="D57"/>
  <c r="P57" s="1"/>
  <c r="V65"/>
  <c r="T65"/>
  <c r="X65"/>
  <c r="S66"/>
  <c r="W66"/>
  <c r="R67"/>
  <c r="V67"/>
  <c r="G90"/>
  <c r="K90"/>
  <c r="K103"/>
  <c r="T9"/>
  <c r="X19"/>
  <c r="Y19"/>
  <c r="T23"/>
  <c r="X23"/>
  <c r="X8"/>
  <c r="Y8"/>
  <c r="X9"/>
  <c r="S19"/>
  <c r="U19"/>
  <c r="M22"/>
  <c r="X34"/>
  <c r="J45"/>
  <c r="W47"/>
  <c r="X56"/>
  <c r="L57"/>
  <c r="X67"/>
  <c r="S8"/>
  <c r="W8"/>
  <c r="U8"/>
  <c r="W9"/>
  <c r="V9"/>
  <c r="D22"/>
  <c r="P22" s="1"/>
  <c r="H22"/>
  <c r="L22"/>
  <c r="X22" s="1"/>
  <c r="R23"/>
  <c r="V23"/>
  <c r="Q33"/>
  <c r="U33"/>
  <c r="Y33"/>
  <c r="Q42"/>
  <c r="U42"/>
  <c r="Y42"/>
  <c r="Q43"/>
  <c r="U43"/>
  <c r="Y43"/>
  <c r="S46"/>
  <c r="W46"/>
  <c r="R47"/>
  <c r="V47"/>
  <c r="S56"/>
  <c r="W56"/>
  <c r="H57"/>
  <c r="T66"/>
  <c r="X66"/>
  <c r="S67"/>
  <c r="W67"/>
  <c r="T69"/>
  <c r="X69"/>
  <c r="T77"/>
  <c r="X77"/>
  <c r="T78"/>
  <c r="X78"/>
  <c r="T79"/>
  <c r="X79"/>
  <c r="T80"/>
  <c r="X80"/>
  <c r="T81"/>
  <c r="X81"/>
  <c r="F98"/>
  <c r="J98"/>
  <c r="Q57"/>
  <c r="T57"/>
  <c r="Q22"/>
  <c r="X45"/>
  <c r="R22"/>
  <c r="S45"/>
  <c r="W45"/>
  <c r="G105"/>
  <c r="K105"/>
  <c r="Y22"/>
  <c r="V45"/>
  <c r="F105"/>
  <c r="J105"/>
  <c r="T22"/>
  <c r="U22"/>
  <c r="R34"/>
  <c r="F45"/>
  <c r="R45" s="1"/>
  <c r="R56"/>
  <c r="P8"/>
  <c r="P19"/>
  <c r="P21"/>
  <c r="T21"/>
  <c r="X21"/>
  <c r="S43"/>
  <c r="W43"/>
  <c r="E45"/>
  <c r="Q45" s="1"/>
  <c r="I45"/>
  <c r="U45" s="1"/>
  <c r="M45"/>
  <c r="Y45" s="1"/>
  <c r="G57"/>
  <c r="K57"/>
  <c r="P65"/>
  <c r="G89"/>
  <c r="K89"/>
  <c r="E98"/>
  <c r="I98"/>
  <c r="M98"/>
  <c r="F103"/>
  <c r="J103"/>
  <c r="V33"/>
  <c r="V42"/>
  <c r="S21"/>
  <c r="W21"/>
  <c r="P33"/>
  <c r="P34"/>
  <c r="P42"/>
  <c r="V43"/>
  <c r="P56"/>
  <c r="F89"/>
  <c r="J89"/>
  <c r="D98"/>
  <c r="D105" s="1"/>
  <c r="H98"/>
  <c r="L98"/>
  <c r="V34"/>
  <c r="R42"/>
  <c r="R8"/>
  <c r="R19"/>
  <c r="R21"/>
  <c r="V21"/>
  <c r="S34"/>
  <c r="S42"/>
  <c r="R65"/>
  <c r="I89"/>
  <c r="M89"/>
  <c r="H66" i="1"/>
  <c r="H49"/>
  <c r="L54"/>
  <c r="L49"/>
  <c r="L66" s="1"/>
  <c r="G55"/>
  <c r="K55"/>
  <c r="M56"/>
  <c r="J57"/>
  <c r="N57"/>
  <c r="G59"/>
  <c r="K59"/>
  <c r="F55"/>
  <c r="J55"/>
  <c r="N55"/>
  <c r="H56"/>
  <c r="H68"/>
  <c r="J70"/>
  <c r="F59"/>
  <c r="J59"/>
  <c r="J71"/>
  <c r="N59"/>
  <c r="F60"/>
  <c r="J60"/>
  <c r="N60"/>
  <c r="J49"/>
  <c r="J69" s="1"/>
  <c r="J54"/>
  <c r="H69"/>
  <c r="H57"/>
  <c r="L57"/>
  <c r="I70"/>
  <c r="M58"/>
  <c r="I71"/>
  <c r="I59"/>
  <c r="M59"/>
  <c r="I60"/>
  <c r="I72"/>
  <c r="M60"/>
  <c r="M72"/>
  <c r="I66"/>
  <c r="I49"/>
  <c r="I68" s="1"/>
  <c r="M66"/>
  <c r="M54"/>
  <c r="M49"/>
  <c r="M70" s="1"/>
  <c r="H55"/>
  <c r="H67"/>
  <c r="L55"/>
  <c r="L67"/>
  <c r="J56"/>
  <c r="G57"/>
  <c r="K69"/>
  <c r="K57"/>
  <c r="H70"/>
  <c r="H58"/>
  <c r="L70"/>
  <c r="H59"/>
  <c r="H71"/>
  <c r="L59"/>
  <c r="L71"/>
  <c r="H60"/>
  <c r="H72"/>
  <c r="L60"/>
  <c r="L72"/>
  <c r="I67"/>
  <c r="K70"/>
  <c r="G70"/>
  <c r="K72"/>
  <c r="K49"/>
  <c r="K68" s="1"/>
  <c r="M69"/>
  <c r="G54"/>
  <c r="I57"/>
  <c r="F57"/>
  <c r="O54"/>
  <c r="M57"/>
  <c r="G58"/>
  <c r="K60"/>
  <c r="O60"/>
  <c r="F42"/>
  <c r="I54" s="1"/>
  <c r="N42"/>
  <c r="F44"/>
  <c r="I56" s="1"/>
  <c r="F46"/>
  <c r="I58" s="1"/>
  <c r="N46"/>
  <c r="I69"/>
  <c r="K54"/>
  <c r="M55"/>
  <c r="G60"/>
  <c r="O43"/>
  <c r="O49" s="1"/>
  <c r="O45"/>
  <c r="O47"/>
  <c r="G49"/>
  <c r="G67" s="1"/>
  <c r="I55"/>
  <c r="S57" i="2" l="1"/>
  <c r="U57"/>
  <c r="R57"/>
  <c r="W57"/>
  <c r="F99"/>
  <c r="K99"/>
  <c r="V22"/>
  <c r="Y57"/>
  <c r="V57"/>
  <c r="X57"/>
  <c r="E99"/>
  <c r="E105"/>
  <c r="E106" s="1"/>
  <c r="F106"/>
  <c r="K106"/>
  <c r="H105"/>
  <c r="H106" s="1"/>
  <c r="H99"/>
  <c r="I105"/>
  <c r="I106" s="1"/>
  <c r="I99"/>
  <c r="J99"/>
  <c r="G106"/>
  <c r="L105"/>
  <c r="L106" s="1"/>
  <c r="L99"/>
  <c r="M99"/>
  <c r="M105"/>
  <c r="M106" s="1"/>
  <c r="J106"/>
  <c r="G99"/>
  <c r="O72" i="1"/>
  <c r="O68"/>
  <c r="O66"/>
  <c r="O70"/>
  <c r="I61"/>
  <c r="H73"/>
  <c r="G72"/>
  <c r="M61"/>
  <c r="I73"/>
  <c r="J58"/>
  <c r="J67"/>
  <c r="K71"/>
  <c r="M68"/>
  <c r="K67"/>
  <c r="H54"/>
  <c r="H61" s="1"/>
  <c r="M73"/>
  <c r="J61"/>
  <c r="G56"/>
  <c r="G61" s="1"/>
  <c r="L58"/>
  <c r="N56"/>
  <c r="J72"/>
  <c r="L56"/>
  <c r="L61" s="1"/>
  <c r="O59"/>
  <c r="O71"/>
  <c r="N49"/>
  <c r="N66" s="1"/>
  <c r="N54"/>
  <c r="F56"/>
  <c r="O55"/>
  <c r="O61" s="1"/>
  <c r="O67"/>
  <c r="F58"/>
  <c r="O69"/>
  <c r="O57"/>
  <c r="N58"/>
  <c r="F49"/>
  <c r="F54"/>
  <c r="K61"/>
  <c r="G66"/>
  <c r="K58"/>
  <c r="O56"/>
  <c r="K66"/>
  <c r="K73" s="1"/>
  <c r="O58"/>
  <c r="K56"/>
  <c r="M67"/>
  <c r="G68"/>
  <c r="G69"/>
  <c r="J68"/>
  <c r="M71"/>
  <c r="L69"/>
  <c r="J66"/>
  <c r="L68"/>
  <c r="L73" s="1"/>
  <c r="G71"/>
  <c r="J73" l="1"/>
  <c r="F67"/>
  <c r="F71"/>
  <c r="F72"/>
  <c r="F69"/>
  <c r="O73"/>
  <c r="N61"/>
  <c r="N67"/>
  <c r="N73" s="1"/>
  <c r="N71"/>
  <c r="N69"/>
  <c r="N68"/>
  <c r="N72"/>
  <c r="G73"/>
  <c r="F66"/>
  <c r="F61"/>
  <c r="N70"/>
  <c r="F70"/>
  <c r="F68"/>
  <c r="F73" l="1"/>
</calcChain>
</file>

<file path=xl/sharedStrings.xml><?xml version="1.0" encoding="utf-8"?>
<sst xmlns="http://schemas.openxmlformats.org/spreadsheetml/2006/main" count="281" uniqueCount="144">
  <si>
    <t>温室効果ガス排出量算定結果</t>
    <rPh sb="0" eb="2">
      <t>オンシツ</t>
    </rPh>
    <rPh sb="2" eb="4">
      <t>コウカ</t>
    </rPh>
    <rPh sb="6" eb="8">
      <t>ハイシュツ</t>
    </rPh>
    <rPh sb="8" eb="9">
      <t>リョウ</t>
    </rPh>
    <rPh sb="9" eb="11">
      <t>サンテイ</t>
    </rPh>
    <rPh sb="11" eb="13">
      <t>ケッカ</t>
    </rPh>
    <phoneticPr fontId="3"/>
  </si>
  <si>
    <t>H2</t>
  </si>
  <si>
    <t>H16</t>
  </si>
  <si>
    <t>H17</t>
  </si>
  <si>
    <t>H18</t>
  </si>
  <si>
    <t>H19</t>
  </si>
  <si>
    <t>H20</t>
  </si>
  <si>
    <t>H21</t>
    <phoneticPr fontId="3"/>
  </si>
  <si>
    <t>H22</t>
    <phoneticPr fontId="3"/>
  </si>
  <si>
    <t>H23</t>
  </si>
  <si>
    <t>H24</t>
  </si>
  <si>
    <r>
      <t>（単位：千t-CO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）</t>
    </r>
    <rPh sb="1" eb="3">
      <t>タンイ</t>
    </rPh>
    <rPh sb="4" eb="5">
      <t>セン</t>
    </rPh>
    <phoneticPr fontId="7"/>
  </si>
  <si>
    <t>基準年</t>
    <rPh sb="0" eb="2">
      <t>キジュン</t>
    </rPh>
    <rPh sb="2" eb="3">
      <t>ネン</t>
    </rPh>
    <phoneticPr fontId="7"/>
  </si>
  <si>
    <t>総排出量</t>
    <rPh sb="0" eb="1">
      <t>ソウ</t>
    </rPh>
    <rPh sb="1" eb="3">
      <t>ハイシュツ</t>
    </rPh>
    <rPh sb="3" eb="4">
      <t>リョウ</t>
    </rPh>
    <phoneticPr fontId="7"/>
  </si>
  <si>
    <t>総排出量-吸収量</t>
    <rPh sb="0" eb="1">
      <t>ソウ</t>
    </rPh>
    <rPh sb="1" eb="3">
      <t>ハイシュツ</t>
    </rPh>
    <rPh sb="3" eb="4">
      <t>リョウ</t>
    </rPh>
    <rPh sb="5" eb="7">
      <t>キュウシュウ</t>
    </rPh>
    <rPh sb="7" eb="8">
      <t>リョウ</t>
    </rPh>
    <phoneticPr fontId="7"/>
  </si>
  <si>
    <r>
      <t>エネルギー起源CO</t>
    </r>
    <r>
      <rPr>
        <vertAlign val="subscript"/>
        <sz val="11"/>
        <color theme="1"/>
        <rFont val="ＭＳ Ｐゴシック"/>
        <family val="3"/>
        <charset val="128"/>
      </rPr>
      <t>2</t>
    </r>
    <rPh sb="5" eb="7">
      <t>キゲン</t>
    </rPh>
    <phoneticPr fontId="7"/>
  </si>
  <si>
    <t>産業</t>
    <rPh sb="0" eb="2">
      <t>サンギョウ</t>
    </rPh>
    <phoneticPr fontId="7"/>
  </si>
  <si>
    <t>農林水産業</t>
  </si>
  <si>
    <t>建設業・鉱業</t>
  </si>
  <si>
    <t>製造業</t>
  </si>
  <si>
    <t>家庭</t>
    <rPh sb="0" eb="2">
      <t>カテイ</t>
    </rPh>
    <phoneticPr fontId="7"/>
  </si>
  <si>
    <t>業務その他</t>
    <rPh sb="0" eb="2">
      <t>ギョウム</t>
    </rPh>
    <rPh sb="4" eb="5">
      <t>タ</t>
    </rPh>
    <phoneticPr fontId="7"/>
  </si>
  <si>
    <t>運輸</t>
    <rPh sb="0" eb="2">
      <t>ウンユ</t>
    </rPh>
    <phoneticPr fontId="7"/>
  </si>
  <si>
    <t>自動車</t>
    <rPh sb="0" eb="3">
      <t>ジ</t>
    </rPh>
    <phoneticPr fontId="7"/>
  </si>
  <si>
    <t>鉄道</t>
    <rPh sb="0" eb="2">
      <t>テツドウ</t>
    </rPh>
    <phoneticPr fontId="7"/>
  </si>
  <si>
    <t>内航船舶</t>
    <rPh sb="0" eb="2">
      <t>ナイコウ</t>
    </rPh>
    <rPh sb="2" eb="4">
      <t>センパク</t>
    </rPh>
    <phoneticPr fontId="7"/>
  </si>
  <si>
    <t>国内航空</t>
    <rPh sb="0" eb="2">
      <t>コクナイ</t>
    </rPh>
    <rPh sb="2" eb="4">
      <t>コウクウ</t>
    </rPh>
    <phoneticPr fontId="7"/>
  </si>
  <si>
    <t>工業プロセス</t>
    <rPh sb="0" eb="2">
      <t>コウギョウ</t>
    </rPh>
    <phoneticPr fontId="7"/>
  </si>
  <si>
    <t>クリンカ製造</t>
    <rPh sb="4" eb="6">
      <t>セイゾウ</t>
    </rPh>
    <phoneticPr fontId="7"/>
  </si>
  <si>
    <t>その他</t>
    <rPh sb="2" eb="3">
      <t>タ</t>
    </rPh>
    <phoneticPr fontId="7"/>
  </si>
  <si>
    <t>廃棄物</t>
    <rPh sb="0" eb="3">
      <t>ハ</t>
    </rPh>
    <phoneticPr fontId="7"/>
  </si>
  <si>
    <t>一般廃棄物</t>
    <rPh sb="0" eb="2">
      <t>イッパン</t>
    </rPh>
    <rPh sb="2" eb="5">
      <t>ハ</t>
    </rPh>
    <phoneticPr fontId="7"/>
  </si>
  <si>
    <t>産業廃棄物</t>
    <rPh sb="0" eb="2">
      <t>サンギョウ</t>
    </rPh>
    <rPh sb="2" eb="5">
      <t>ハ</t>
    </rPh>
    <phoneticPr fontId="7"/>
  </si>
  <si>
    <t>メタン</t>
  </si>
  <si>
    <t>一酸化二窒素</t>
    <rPh sb="0" eb="6">
      <t>イ</t>
    </rPh>
    <phoneticPr fontId="7"/>
  </si>
  <si>
    <t>ハイドロフルオロカーボン</t>
  </si>
  <si>
    <t>パーフルオロカーボン</t>
  </si>
  <si>
    <t>六ふっ化硫黄</t>
    <rPh sb="0" eb="1">
      <t>ロク</t>
    </rPh>
    <rPh sb="3" eb="4">
      <t>カ</t>
    </rPh>
    <rPh sb="4" eb="6">
      <t>イオウ</t>
    </rPh>
    <phoneticPr fontId="7"/>
  </si>
  <si>
    <t>吸収量</t>
    <rPh sb="0" eb="2">
      <t>キュウシュウ</t>
    </rPh>
    <rPh sb="2" eb="3">
      <t>リョウ</t>
    </rPh>
    <phoneticPr fontId="7"/>
  </si>
  <si>
    <t>温室効果ガス排出量の推移</t>
    <rPh sb="0" eb="2">
      <t>オンシツ</t>
    </rPh>
    <rPh sb="2" eb="4">
      <t>コウカ</t>
    </rPh>
    <rPh sb="6" eb="8">
      <t>ハイシュツ</t>
    </rPh>
    <rPh sb="8" eb="9">
      <t>リョウ</t>
    </rPh>
    <rPh sb="10" eb="12">
      <t>スイイ</t>
    </rPh>
    <phoneticPr fontId="3"/>
  </si>
  <si>
    <t>H21</t>
    <phoneticPr fontId="3"/>
  </si>
  <si>
    <t>H22</t>
    <phoneticPr fontId="3"/>
  </si>
  <si>
    <t>部門別排出状況の推移</t>
    <rPh sb="0" eb="2">
      <t>ブモン</t>
    </rPh>
    <rPh sb="2" eb="3">
      <t>ベツ</t>
    </rPh>
    <rPh sb="3" eb="5">
      <t>ハイシュツ</t>
    </rPh>
    <rPh sb="5" eb="7">
      <t>ジョウキョウ</t>
    </rPh>
    <rPh sb="8" eb="10">
      <t>スイイ</t>
    </rPh>
    <phoneticPr fontId="3"/>
  </si>
  <si>
    <t>H21</t>
    <phoneticPr fontId="3"/>
  </si>
  <si>
    <t>H22</t>
    <phoneticPr fontId="3"/>
  </si>
  <si>
    <t>温室効果ガス排出量構成比</t>
    <rPh sb="0" eb="2">
      <t>オンシツ</t>
    </rPh>
    <rPh sb="2" eb="4">
      <t>コウカ</t>
    </rPh>
    <rPh sb="6" eb="8">
      <t>ハイシュツ</t>
    </rPh>
    <rPh sb="8" eb="9">
      <t>リョウ</t>
    </rPh>
    <rPh sb="9" eb="11">
      <t>コウセイ</t>
    </rPh>
    <rPh sb="11" eb="12">
      <t>ヒ</t>
    </rPh>
    <phoneticPr fontId="3"/>
  </si>
  <si>
    <t>産業部門</t>
    <rPh sb="0" eb="2">
      <t>サンギョウ</t>
    </rPh>
    <rPh sb="2" eb="4">
      <t>ブモン</t>
    </rPh>
    <phoneticPr fontId="3"/>
  </si>
  <si>
    <t>指数</t>
    <rPh sb="0" eb="2">
      <t>シスウ</t>
    </rPh>
    <phoneticPr fontId="3"/>
  </si>
  <si>
    <t>項　目</t>
    <rPh sb="0" eb="1">
      <t>コウ</t>
    </rPh>
    <rPh sb="2" eb="3">
      <t>メ</t>
    </rPh>
    <phoneticPr fontId="3"/>
  </si>
  <si>
    <t>経年変化</t>
    <rPh sb="0" eb="2">
      <t>ケイネン</t>
    </rPh>
    <rPh sb="2" eb="4">
      <t>ヘンカ</t>
    </rPh>
    <phoneticPr fontId="3"/>
  </si>
  <si>
    <t>1990
（基準年）</t>
    <rPh sb="6" eb="8">
      <t>キジュン</t>
    </rPh>
    <rPh sb="8" eb="9">
      <t>ネン</t>
    </rPh>
    <phoneticPr fontId="3"/>
  </si>
  <si>
    <t>基準年</t>
    <rPh sb="0" eb="2">
      <t>キジュン</t>
    </rPh>
    <rPh sb="2" eb="3">
      <t>ネン</t>
    </rPh>
    <phoneticPr fontId="3"/>
  </si>
  <si>
    <r>
      <t>電気排出係数（kg-CO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/kWh）</t>
    </r>
    <rPh sb="0" eb="2">
      <t>デンキ</t>
    </rPh>
    <rPh sb="2" eb="4">
      <t>ハイシュツ</t>
    </rPh>
    <rPh sb="4" eb="6">
      <t>ケイスウ</t>
    </rPh>
    <phoneticPr fontId="19"/>
  </si>
  <si>
    <t>CO2排出係数</t>
    <rPh sb="3" eb="5">
      <t>ハイシュツ</t>
    </rPh>
    <rPh sb="5" eb="7">
      <t>ケイスウ</t>
    </rPh>
    <phoneticPr fontId="19"/>
  </si>
  <si>
    <r>
      <t>排出量（千t-CO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）</t>
    </r>
    <rPh sb="0" eb="2">
      <t>ハイシュツ</t>
    </rPh>
    <rPh sb="2" eb="3">
      <t>リョウ</t>
    </rPh>
    <rPh sb="4" eb="5">
      <t>セン</t>
    </rPh>
    <phoneticPr fontId="3"/>
  </si>
  <si>
    <t>排出量</t>
    <rPh sb="0" eb="2">
      <t>ハイシュツ</t>
    </rPh>
    <rPh sb="2" eb="3">
      <t>リョウ</t>
    </rPh>
    <phoneticPr fontId="3"/>
  </si>
  <si>
    <t>製造品出荷額等（百万円）</t>
    <rPh sb="0" eb="3">
      <t>セイゾウヒン</t>
    </rPh>
    <rPh sb="3" eb="5">
      <t>シュッカ</t>
    </rPh>
    <rPh sb="5" eb="6">
      <t>ガク</t>
    </rPh>
    <rPh sb="6" eb="7">
      <t>トウ</t>
    </rPh>
    <rPh sb="8" eb="11">
      <t>ヒャクマンエン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</si>
  <si>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</si>
  <si>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クリンカ製造量（ｔ）</t>
    <rPh sb="4" eb="6">
      <t>セイゾウ</t>
    </rPh>
    <rPh sb="6" eb="7">
      <t>リョウ</t>
    </rPh>
    <phoneticPr fontId="21"/>
  </si>
  <si>
    <t>クリンカ製造量</t>
    <rPh sb="4" eb="6">
      <t>セイゾウ</t>
    </rPh>
    <rPh sb="6" eb="7">
      <t>リョウ</t>
    </rPh>
    <phoneticPr fontId="21"/>
  </si>
  <si>
    <t>石炭類消費量（t）</t>
    <rPh sb="0" eb="2">
      <t>セキタン</t>
    </rPh>
    <rPh sb="2" eb="3">
      <t>ルイ</t>
    </rPh>
    <rPh sb="3" eb="6">
      <t>ショウヒリョウ</t>
    </rPh>
    <phoneticPr fontId="3"/>
  </si>
  <si>
    <t>石炭類消費量</t>
    <rPh sb="0" eb="2">
      <t>セキタン</t>
    </rPh>
    <rPh sb="2" eb="3">
      <t>ルイ</t>
    </rPh>
    <rPh sb="3" eb="6">
      <t>ショウヒリョウ</t>
    </rPh>
    <phoneticPr fontId="3"/>
  </si>
  <si>
    <t>産業用電力消費量（千kWh）</t>
    <rPh sb="0" eb="3">
      <t>サンギョウヨウ</t>
    </rPh>
    <rPh sb="3" eb="5">
      <t>デンリョク</t>
    </rPh>
    <rPh sb="5" eb="8">
      <t>ショウヒリョウ</t>
    </rPh>
    <rPh sb="9" eb="10">
      <t>セン</t>
    </rPh>
    <phoneticPr fontId="3"/>
  </si>
  <si>
    <t>産業用電力消費量</t>
    <rPh sb="0" eb="3">
      <t>サンギョウヨウ</t>
    </rPh>
    <rPh sb="3" eb="5">
      <t>デンリョク</t>
    </rPh>
    <rPh sb="5" eb="8">
      <t>ショウヒリョウ</t>
    </rPh>
    <phoneticPr fontId="3"/>
  </si>
  <si>
    <t>※製造品出荷額等：工業統計調査（市区町村編）　※産業用電力消費量：高知県統計書 11-7産業別電力需要家数、契約数及び使用電力量（農林水産業～建設業の計）</t>
    <rPh sb="44" eb="46">
      <t>サンギョウ</t>
    </rPh>
    <rPh sb="46" eb="47">
      <t>ベツ</t>
    </rPh>
    <rPh sb="47" eb="49">
      <t>デンリョク</t>
    </rPh>
    <rPh sb="49" eb="51">
      <t>ジュヨウ</t>
    </rPh>
    <rPh sb="51" eb="52">
      <t>イエ</t>
    </rPh>
    <rPh sb="52" eb="53">
      <t>スウ</t>
    </rPh>
    <rPh sb="54" eb="56">
      <t>ケイヤク</t>
    </rPh>
    <rPh sb="56" eb="57">
      <t>スウ</t>
    </rPh>
    <rPh sb="57" eb="58">
      <t>オヨ</t>
    </rPh>
    <rPh sb="59" eb="61">
      <t>シヨウ</t>
    </rPh>
    <rPh sb="61" eb="63">
      <t>デンリョク</t>
    </rPh>
    <rPh sb="63" eb="64">
      <t>リョウ</t>
    </rPh>
    <phoneticPr fontId="3"/>
  </si>
  <si>
    <t>家庭部門</t>
    <rPh sb="0" eb="2">
      <t>カテイ</t>
    </rPh>
    <rPh sb="2" eb="4">
      <t>ブモン</t>
    </rPh>
    <phoneticPr fontId="3"/>
  </si>
  <si>
    <t>世帯数（戸）</t>
    <rPh sb="0" eb="3">
      <t>セタイスウ</t>
    </rPh>
    <rPh sb="4" eb="5">
      <t>ト</t>
    </rPh>
    <phoneticPr fontId="3"/>
  </si>
  <si>
    <t>世帯数</t>
    <rPh sb="0" eb="3">
      <t>セタイスウ</t>
    </rPh>
    <phoneticPr fontId="3"/>
  </si>
  <si>
    <t>電灯消費量（千kWh）</t>
    <rPh sb="0" eb="2">
      <t>デントウ</t>
    </rPh>
    <rPh sb="2" eb="5">
      <t>ショウヒリョウ</t>
    </rPh>
    <rPh sb="6" eb="7">
      <t>セン</t>
    </rPh>
    <phoneticPr fontId="21"/>
  </si>
  <si>
    <t>電灯消費量</t>
    <rPh sb="0" eb="2">
      <t>デントウ</t>
    </rPh>
    <rPh sb="2" eb="5">
      <t>ショウヒリョウ</t>
    </rPh>
    <phoneticPr fontId="21"/>
  </si>
  <si>
    <t>世帯当たりの電力消費量（kWh）</t>
    <rPh sb="0" eb="2">
      <t>セタイ</t>
    </rPh>
    <rPh sb="2" eb="3">
      <t>ア</t>
    </rPh>
    <rPh sb="6" eb="8">
      <t>デンリョク</t>
    </rPh>
    <rPh sb="8" eb="11">
      <t>ショウヒリョウ</t>
    </rPh>
    <phoneticPr fontId="3"/>
  </si>
  <si>
    <t>世帯当たりの電力消費量</t>
    <rPh sb="0" eb="2">
      <t>セタイ</t>
    </rPh>
    <rPh sb="2" eb="3">
      <t>ア</t>
    </rPh>
    <rPh sb="6" eb="8">
      <t>デンリョク</t>
    </rPh>
    <rPh sb="8" eb="11">
      <t>ショウヒリョウ</t>
    </rPh>
    <phoneticPr fontId="3"/>
  </si>
  <si>
    <t>灯油消費量（kL）</t>
    <rPh sb="0" eb="2">
      <t>トウユ</t>
    </rPh>
    <rPh sb="2" eb="5">
      <t>ショウヒリョウ</t>
    </rPh>
    <phoneticPr fontId="3"/>
  </si>
  <si>
    <t>灯油消費量</t>
    <rPh sb="0" eb="2">
      <t>トウユ</t>
    </rPh>
    <rPh sb="2" eb="5">
      <t>ショウヒリョウ</t>
    </rPh>
    <phoneticPr fontId="3"/>
  </si>
  <si>
    <t>業務その他部門</t>
    <rPh sb="0" eb="2">
      <t>ギョウム</t>
    </rPh>
    <rPh sb="4" eb="5">
      <t>タ</t>
    </rPh>
    <rPh sb="5" eb="7">
      <t>ブモン</t>
    </rPh>
    <phoneticPr fontId="3"/>
  </si>
  <si>
    <t>第３次産業県内総生産（10億円）</t>
    <rPh sb="0" eb="1">
      <t>ダイ</t>
    </rPh>
    <rPh sb="2" eb="3">
      <t>ジ</t>
    </rPh>
    <rPh sb="3" eb="5">
      <t>サンギョウ</t>
    </rPh>
    <rPh sb="5" eb="7">
      <t>ケンナイ</t>
    </rPh>
    <rPh sb="7" eb="10">
      <t>ソウセイサン</t>
    </rPh>
    <rPh sb="13" eb="15">
      <t>オクエン</t>
    </rPh>
    <phoneticPr fontId="3"/>
  </si>
  <si>
    <t>第３次産業県内総生産</t>
    <rPh sb="0" eb="1">
      <t>ダイ</t>
    </rPh>
    <rPh sb="2" eb="3">
      <t>ジ</t>
    </rPh>
    <rPh sb="3" eb="5">
      <t>サンギョウ</t>
    </rPh>
    <rPh sb="5" eb="7">
      <t>ケンナイ</t>
    </rPh>
    <rPh sb="7" eb="10">
      <t>ソウセイサン</t>
    </rPh>
    <phoneticPr fontId="3"/>
  </si>
  <si>
    <t>業務用電力消費量（千kWh）</t>
    <rPh sb="0" eb="3">
      <t>ギョウムヨウ</t>
    </rPh>
    <rPh sb="3" eb="5">
      <t>デンリョク</t>
    </rPh>
    <rPh sb="5" eb="8">
      <t>ショウヒリョウ</t>
    </rPh>
    <rPh sb="9" eb="10">
      <t>セン</t>
    </rPh>
    <phoneticPr fontId="21"/>
  </si>
  <si>
    <t>業務用電力消費量</t>
    <rPh sb="0" eb="3">
      <t>ギョウムヨウ</t>
    </rPh>
    <rPh sb="3" eb="5">
      <t>デンリョク</t>
    </rPh>
    <rPh sb="5" eb="8">
      <t>ショウヒリョウ</t>
    </rPh>
    <phoneticPr fontId="21"/>
  </si>
  <si>
    <t>石油類消費量（kL）</t>
    <rPh sb="0" eb="2">
      <t>セキユ</t>
    </rPh>
    <rPh sb="2" eb="3">
      <t>ルイ</t>
    </rPh>
    <rPh sb="3" eb="6">
      <t>ショウヒリョウ</t>
    </rPh>
    <phoneticPr fontId="3"/>
  </si>
  <si>
    <t>石油類消費量</t>
    <rPh sb="0" eb="2">
      <t>セキユ</t>
    </rPh>
    <rPh sb="2" eb="3">
      <t>ルイ</t>
    </rPh>
    <rPh sb="3" eb="6">
      <t>ショウヒリョウ</t>
    </rPh>
    <phoneticPr fontId="3"/>
  </si>
  <si>
    <t>※第３次産業県内総生産：高知県県民経済計算　三次産業…数値については、新しい統計データ等が公表された場合、過去にさかのぼって推計することがあります。</t>
    <rPh sb="27" eb="29">
      <t>スウチ</t>
    </rPh>
    <phoneticPr fontId="3"/>
  </si>
  <si>
    <t>運輸部門</t>
    <rPh sb="0" eb="2">
      <t>ウンユ</t>
    </rPh>
    <rPh sb="2" eb="4">
      <t>ブモン</t>
    </rPh>
    <phoneticPr fontId="3"/>
  </si>
  <si>
    <r>
      <t>排出量（千t-CO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）</t>
    </r>
    <rPh sb="0" eb="2">
      <t>ハイシュツ</t>
    </rPh>
    <rPh sb="2" eb="3">
      <t>リョウ</t>
    </rPh>
    <rPh sb="4" eb="5">
      <t>セン</t>
    </rPh>
    <phoneticPr fontId="19"/>
  </si>
  <si>
    <t>自動車保有台数（台）</t>
    <rPh sb="0" eb="3">
      <t>ジドウシャ</t>
    </rPh>
    <rPh sb="3" eb="5">
      <t>ホユウ</t>
    </rPh>
    <rPh sb="5" eb="7">
      <t>ダイスウ</t>
    </rPh>
    <rPh sb="8" eb="9">
      <t>ダイ</t>
    </rPh>
    <phoneticPr fontId="3"/>
  </si>
  <si>
    <t>自動車保有台数</t>
    <rPh sb="0" eb="3">
      <t>ジドウシャ</t>
    </rPh>
    <rPh sb="3" eb="5">
      <t>ホユウ</t>
    </rPh>
    <rPh sb="5" eb="7">
      <t>ダイスウ</t>
    </rPh>
    <phoneticPr fontId="3"/>
  </si>
  <si>
    <t>乗用車保有台数（台）</t>
    <rPh sb="0" eb="3">
      <t>ジョウヨウシャ</t>
    </rPh>
    <rPh sb="3" eb="5">
      <t>ホユウ</t>
    </rPh>
    <rPh sb="5" eb="7">
      <t>ダイスウ</t>
    </rPh>
    <rPh sb="8" eb="9">
      <t>ダイ</t>
    </rPh>
    <phoneticPr fontId="21"/>
  </si>
  <si>
    <t>自動車保有台数（うち乗用車）</t>
    <rPh sb="0" eb="3">
      <t>ジドウシャ</t>
    </rPh>
    <rPh sb="3" eb="5">
      <t>ホユウ</t>
    </rPh>
    <rPh sb="5" eb="7">
      <t>ダイスウ</t>
    </rPh>
    <rPh sb="10" eb="13">
      <t>ジョウヨウシャ</t>
    </rPh>
    <phoneticPr fontId="3"/>
  </si>
  <si>
    <t>乗用車以外保有台数（台）</t>
    <rPh sb="0" eb="3">
      <t>ジョウヨウシャ</t>
    </rPh>
    <rPh sb="3" eb="5">
      <t>イガイ</t>
    </rPh>
    <rPh sb="5" eb="7">
      <t>ホユウ</t>
    </rPh>
    <rPh sb="7" eb="9">
      <t>ダイスウ</t>
    </rPh>
    <rPh sb="10" eb="11">
      <t>ダイ</t>
    </rPh>
    <phoneticPr fontId="21"/>
  </si>
  <si>
    <t>自動車保有台数（うち乗用車以外）</t>
    <rPh sb="0" eb="3">
      <t>ジドウシャ</t>
    </rPh>
    <rPh sb="3" eb="5">
      <t>ホユウ</t>
    </rPh>
    <rPh sb="5" eb="7">
      <t>ダイスウ</t>
    </rPh>
    <rPh sb="10" eb="13">
      <t>ジョウヨウシャ</t>
    </rPh>
    <rPh sb="13" eb="15">
      <t>イガイ</t>
    </rPh>
    <phoneticPr fontId="3"/>
  </si>
  <si>
    <t>内航入港総トン数（千t）</t>
    <rPh sb="0" eb="2">
      <t>ナイコウ</t>
    </rPh>
    <rPh sb="2" eb="4">
      <t>ニュウコウ</t>
    </rPh>
    <rPh sb="4" eb="5">
      <t>ソウ</t>
    </rPh>
    <rPh sb="7" eb="8">
      <t>スウ</t>
    </rPh>
    <rPh sb="9" eb="10">
      <t>セン</t>
    </rPh>
    <phoneticPr fontId="3"/>
  </si>
  <si>
    <t>内航入港総トン数</t>
    <rPh sb="0" eb="2">
      <t>ナイコウ</t>
    </rPh>
    <rPh sb="2" eb="4">
      <t>ニュウコウ</t>
    </rPh>
    <rPh sb="4" eb="5">
      <t>ソウ</t>
    </rPh>
    <rPh sb="7" eb="8">
      <t>スウ</t>
    </rPh>
    <phoneticPr fontId="19"/>
  </si>
  <si>
    <t>航空燃料供給量（kL）</t>
    <rPh sb="0" eb="2">
      <t>コウクウ</t>
    </rPh>
    <rPh sb="2" eb="4">
      <t>ネンリョウ</t>
    </rPh>
    <rPh sb="4" eb="6">
      <t>キョウキュウ</t>
    </rPh>
    <rPh sb="6" eb="7">
      <t>リョウ</t>
    </rPh>
    <phoneticPr fontId="3"/>
  </si>
  <si>
    <t>航空燃料供給量</t>
    <rPh sb="0" eb="2">
      <t>コウクウ</t>
    </rPh>
    <rPh sb="2" eb="4">
      <t>ネンリョウ</t>
    </rPh>
    <rPh sb="4" eb="6">
      <t>キョウキュウ</t>
    </rPh>
    <rPh sb="6" eb="7">
      <t>リョウ</t>
    </rPh>
    <phoneticPr fontId="3"/>
  </si>
  <si>
    <t>JR高知駅輸送人員数（人）</t>
    <rPh sb="2" eb="4">
      <t>コウチ</t>
    </rPh>
    <rPh sb="4" eb="5">
      <t>エキ</t>
    </rPh>
    <rPh sb="5" eb="7">
      <t>ユソウ</t>
    </rPh>
    <rPh sb="7" eb="9">
      <t>ジンイン</t>
    </rPh>
    <rPh sb="9" eb="10">
      <t>カズ</t>
    </rPh>
    <rPh sb="11" eb="12">
      <t>ニン</t>
    </rPh>
    <phoneticPr fontId="3"/>
  </si>
  <si>
    <t>JR高知駅輸送人員数</t>
    <rPh sb="2" eb="4">
      <t>コウチ</t>
    </rPh>
    <rPh sb="4" eb="5">
      <t>エキ</t>
    </rPh>
    <rPh sb="5" eb="7">
      <t>ユソウ</t>
    </rPh>
    <rPh sb="7" eb="9">
      <t>ジンイン</t>
    </rPh>
    <rPh sb="9" eb="10">
      <t>カズ</t>
    </rPh>
    <phoneticPr fontId="3"/>
  </si>
  <si>
    <t>※JR高知駅輸送人員数：高知県統計書　JR四国高知駅及びJR貨物四国支店輸送実績</t>
    <phoneticPr fontId="3"/>
  </si>
  <si>
    <t>工業プロセス</t>
    <rPh sb="0" eb="2">
      <t>コウギョウ</t>
    </rPh>
    <phoneticPr fontId="3"/>
  </si>
  <si>
    <r>
      <t>排出量（千t-CO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）</t>
    </r>
    <rPh sb="0" eb="2">
      <t>ハイシュツ</t>
    </rPh>
    <rPh sb="2" eb="3">
      <t>リョウ</t>
    </rPh>
    <rPh sb="4" eb="5">
      <t>セン</t>
    </rPh>
    <phoneticPr fontId="19"/>
  </si>
  <si>
    <t>クリンカ製造量（千ｔ）</t>
    <rPh sb="4" eb="6">
      <t>セイゾウ</t>
    </rPh>
    <rPh sb="6" eb="7">
      <t>リョウ</t>
    </rPh>
    <rPh sb="8" eb="9">
      <t>セン</t>
    </rPh>
    <phoneticPr fontId="3"/>
  </si>
  <si>
    <t>廃棄物</t>
    <rPh sb="0" eb="3">
      <t>ハイキブツ</t>
    </rPh>
    <phoneticPr fontId="3"/>
  </si>
  <si>
    <t>ごみ焼却量（t）</t>
    <rPh sb="2" eb="4">
      <t>ショウキャク</t>
    </rPh>
    <rPh sb="4" eb="5">
      <t>リョウ</t>
    </rPh>
    <phoneticPr fontId="3"/>
  </si>
  <si>
    <t>ごみ焼却量</t>
    <rPh sb="2" eb="4">
      <t>ショウキャク</t>
    </rPh>
    <rPh sb="4" eb="5">
      <t>リョウ</t>
    </rPh>
    <phoneticPr fontId="3"/>
  </si>
  <si>
    <t>プラスチック類組成比（％）</t>
    <rPh sb="6" eb="7">
      <t>ルイ</t>
    </rPh>
    <rPh sb="7" eb="9">
      <t>ソセイ</t>
    </rPh>
    <rPh sb="9" eb="10">
      <t>ヒ</t>
    </rPh>
    <phoneticPr fontId="3"/>
  </si>
  <si>
    <t>プラスチック類組成比</t>
    <rPh sb="6" eb="7">
      <t>ルイ</t>
    </rPh>
    <rPh sb="7" eb="9">
      <t>ソセイ</t>
    </rPh>
    <rPh sb="9" eb="10">
      <t>ヒ</t>
    </rPh>
    <phoneticPr fontId="3"/>
  </si>
  <si>
    <t>県内総生産（10億円）</t>
    <rPh sb="0" eb="2">
      <t>ケンナイ</t>
    </rPh>
    <rPh sb="2" eb="5">
      <t>ソウセイサン</t>
    </rPh>
    <rPh sb="8" eb="10">
      <t>オクエン</t>
    </rPh>
    <phoneticPr fontId="21"/>
  </si>
  <si>
    <t>県内総生産</t>
    <rPh sb="0" eb="2">
      <t>ケンナイ</t>
    </rPh>
    <rPh sb="2" eb="5">
      <t>ソウセイサン</t>
    </rPh>
    <phoneticPr fontId="21"/>
  </si>
  <si>
    <r>
      <t>産業廃棄物からの排出量
（千t-CO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）</t>
    </r>
    <rPh sb="0" eb="2">
      <t>サンギョウ</t>
    </rPh>
    <rPh sb="2" eb="5">
      <t>ハイキブツ</t>
    </rPh>
    <rPh sb="8" eb="10">
      <t>ハイシュツ</t>
    </rPh>
    <rPh sb="10" eb="11">
      <t>リョウ</t>
    </rPh>
    <rPh sb="13" eb="14">
      <t>セン</t>
    </rPh>
    <phoneticPr fontId="3"/>
  </si>
  <si>
    <t>産業廃棄物からの排出量</t>
    <rPh sb="0" eb="2">
      <t>サンギョウ</t>
    </rPh>
    <rPh sb="2" eb="5">
      <t>ハイキブツ</t>
    </rPh>
    <rPh sb="8" eb="10">
      <t>ハイシュツ</t>
    </rPh>
    <rPh sb="10" eb="11">
      <t>リョウ</t>
    </rPh>
    <phoneticPr fontId="3"/>
  </si>
  <si>
    <t>※県内総生産：高知県県民経済計算　県内総生産－サービス生産者等…数値については、新しい統計データ等が公表された場合、過去にさかのぼって推計することがあります。</t>
    <rPh sb="17" eb="19">
      <t>ケンナイ</t>
    </rPh>
    <rPh sb="19" eb="22">
      <t>ソウセイサン</t>
    </rPh>
    <rPh sb="27" eb="30">
      <t>セイサンシャ</t>
    </rPh>
    <rPh sb="30" eb="31">
      <t>トウ</t>
    </rPh>
    <rPh sb="32" eb="34">
      <t>スウチ</t>
    </rPh>
    <phoneticPr fontId="3"/>
  </si>
  <si>
    <t>その他</t>
    <rPh sb="2" eb="3">
      <t>タ</t>
    </rPh>
    <phoneticPr fontId="3"/>
  </si>
  <si>
    <r>
      <t>メタン（千t-CO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）</t>
    </r>
    <phoneticPr fontId="19"/>
  </si>
  <si>
    <t>メタン</t>
    <phoneticPr fontId="3"/>
  </si>
  <si>
    <r>
      <t>一酸化二窒素（千t-CO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）</t>
    </r>
    <rPh sb="0" eb="3">
      <t>イッサンカ</t>
    </rPh>
    <rPh sb="3" eb="4">
      <t>ニ</t>
    </rPh>
    <rPh sb="4" eb="6">
      <t>チッソ</t>
    </rPh>
    <phoneticPr fontId="3"/>
  </si>
  <si>
    <t>一酸化二窒素</t>
    <rPh sb="0" eb="3">
      <t>イッサンカ</t>
    </rPh>
    <rPh sb="3" eb="4">
      <t>ニ</t>
    </rPh>
    <rPh sb="4" eb="6">
      <t>チッソ</t>
    </rPh>
    <phoneticPr fontId="3"/>
  </si>
  <si>
    <r>
      <t>HFC（千t-CO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）</t>
    </r>
    <phoneticPr fontId="3"/>
  </si>
  <si>
    <t>ハイドロフルオロカーボン</t>
    <phoneticPr fontId="3"/>
  </si>
  <si>
    <r>
      <t>PFC（千t-CO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）</t>
    </r>
    <phoneticPr fontId="21"/>
  </si>
  <si>
    <t>パーフルオロカーボン</t>
    <phoneticPr fontId="3"/>
  </si>
  <si>
    <r>
      <t>SF6（千t-CO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）</t>
    </r>
    <phoneticPr fontId="3"/>
  </si>
  <si>
    <t>六ふっ化硫黄</t>
    <rPh sb="0" eb="1">
      <t>ロク</t>
    </rPh>
    <rPh sb="3" eb="4">
      <t>カ</t>
    </rPh>
    <rPh sb="4" eb="6">
      <t>イオウ</t>
    </rPh>
    <phoneticPr fontId="3"/>
  </si>
  <si>
    <t>温室効果ガス排出量まとめ</t>
    <rPh sb="0" eb="2">
      <t>オンシツ</t>
    </rPh>
    <rPh sb="2" eb="4">
      <t>コウカ</t>
    </rPh>
    <rPh sb="6" eb="8">
      <t>ハイシュツ</t>
    </rPh>
    <rPh sb="8" eb="9">
      <t>リョウ</t>
    </rPh>
    <phoneticPr fontId="3"/>
  </si>
  <si>
    <t>1990年
（基準年）</t>
    <rPh sb="4" eb="5">
      <t>ネン</t>
    </rPh>
    <rPh sb="7" eb="9">
      <t>キジュン</t>
    </rPh>
    <rPh sb="9" eb="10">
      <t>ネン</t>
    </rPh>
    <phoneticPr fontId="3"/>
  </si>
  <si>
    <t>2004年</t>
    <rPh sb="4" eb="5">
      <t>ネン</t>
    </rPh>
    <phoneticPr fontId="3"/>
  </si>
  <si>
    <t>2005年</t>
    <rPh sb="4" eb="5">
      <t>ネン</t>
    </rPh>
    <phoneticPr fontId="3"/>
  </si>
  <si>
    <t>2006年</t>
    <rPh sb="4" eb="5">
      <t>ネン</t>
    </rPh>
    <phoneticPr fontId="3"/>
  </si>
  <si>
    <t>2007年</t>
    <rPh sb="4" eb="5">
      <t>ネン</t>
    </rPh>
    <phoneticPr fontId="3"/>
  </si>
  <si>
    <t>2008年</t>
    <rPh sb="4" eb="5">
      <t>ネン</t>
    </rPh>
    <phoneticPr fontId="3"/>
  </si>
  <si>
    <t>2009年</t>
    <rPh sb="4" eb="5">
      <t>ネン</t>
    </rPh>
    <phoneticPr fontId="3"/>
  </si>
  <si>
    <t>2010年</t>
    <rPh sb="4" eb="5">
      <t>ネン</t>
    </rPh>
    <phoneticPr fontId="3"/>
  </si>
  <si>
    <t>2011年</t>
    <rPh sb="4" eb="5">
      <t>ネン</t>
    </rPh>
    <phoneticPr fontId="3"/>
  </si>
  <si>
    <t>2012年</t>
    <rPh sb="4" eb="5">
      <t>ネン</t>
    </rPh>
    <phoneticPr fontId="3"/>
  </si>
  <si>
    <r>
      <t>総排出量（千t-CO</t>
    </r>
    <r>
      <rPr>
        <vertAlign val="subscript"/>
        <sz val="12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）</t>
    </r>
    <rPh sb="0" eb="1">
      <t>ソウ</t>
    </rPh>
    <rPh sb="1" eb="3">
      <t>ハイシュツ</t>
    </rPh>
    <rPh sb="3" eb="4">
      <t>リョウ</t>
    </rPh>
    <rPh sb="5" eb="6">
      <t>セン</t>
    </rPh>
    <phoneticPr fontId="3"/>
  </si>
  <si>
    <t>1990年比（％）</t>
    <rPh sb="4" eb="5">
      <t>ネン</t>
    </rPh>
    <rPh sb="5" eb="6">
      <t>ヒ</t>
    </rPh>
    <phoneticPr fontId="3"/>
  </si>
  <si>
    <t>-</t>
    <phoneticPr fontId="3"/>
  </si>
  <si>
    <t>前年比（％）</t>
    <rPh sb="0" eb="3">
      <t>ゼンネンヒ</t>
    </rPh>
    <phoneticPr fontId="3"/>
  </si>
  <si>
    <t>-</t>
    <phoneticPr fontId="3"/>
  </si>
  <si>
    <t>排出量と森林吸収量</t>
    <rPh sb="0" eb="2">
      <t>ハイシュツ</t>
    </rPh>
    <rPh sb="2" eb="3">
      <t>リョウ</t>
    </rPh>
    <rPh sb="4" eb="6">
      <t>シンリン</t>
    </rPh>
    <rPh sb="6" eb="8">
      <t>キュウシュウ</t>
    </rPh>
    <rPh sb="8" eb="9">
      <t>リョウ</t>
    </rPh>
    <phoneticPr fontId="3"/>
  </si>
  <si>
    <r>
      <t>（単位：千t-CO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）</t>
    </r>
    <rPh sb="1" eb="3">
      <t>タンイ</t>
    </rPh>
    <rPh sb="4" eb="5">
      <t>セン</t>
    </rPh>
    <phoneticPr fontId="3"/>
  </si>
  <si>
    <t>温室効果ガス総排出量</t>
    <rPh sb="0" eb="2">
      <t>オンシツ</t>
    </rPh>
    <rPh sb="2" eb="4">
      <t>コウカ</t>
    </rPh>
    <rPh sb="6" eb="7">
      <t>ソウ</t>
    </rPh>
    <rPh sb="7" eb="9">
      <t>ハイシュツ</t>
    </rPh>
    <rPh sb="9" eb="10">
      <t>リョウ</t>
    </rPh>
    <phoneticPr fontId="3"/>
  </si>
  <si>
    <t>森林吸収量</t>
    <rPh sb="0" eb="2">
      <t>シンリン</t>
    </rPh>
    <rPh sb="2" eb="4">
      <t>キュウシュウ</t>
    </rPh>
    <rPh sb="4" eb="5">
      <t>リョウ</t>
    </rPh>
    <phoneticPr fontId="3"/>
  </si>
  <si>
    <t>温室効果ガス排出量
（総排出量-森林吸収量）</t>
    <rPh sb="0" eb="2">
      <t>オンシツ</t>
    </rPh>
    <rPh sb="2" eb="4">
      <t>コウカ</t>
    </rPh>
    <rPh sb="6" eb="8">
      <t>ハイシュツ</t>
    </rPh>
    <rPh sb="8" eb="9">
      <t>リョウ</t>
    </rPh>
    <rPh sb="11" eb="12">
      <t>ソウ</t>
    </rPh>
    <rPh sb="12" eb="14">
      <t>ハイシュツ</t>
    </rPh>
    <rPh sb="14" eb="15">
      <t>リョウ</t>
    </rPh>
    <rPh sb="16" eb="18">
      <t>シンリン</t>
    </rPh>
    <rPh sb="18" eb="20">
      <t>キュウシュウ</t>
    </rPh>
    <rPh sb="20" eb="21">
      <t>リョウ</t>
    </rPh>
    <phoneticPr fontId="3"/>
  </si>
  <si>
    <t>削減率（基準年比）</t>
    <rPh sb="0" eb="2">
      <t>サクゲン</t>
    </rPh>
    <rPh sb="2" eb="3">
      <t>リツ</t>
    </rPh>
    <rPh sb="4" eb="6">
      <t>キジュン</t>
    </rPh>
    <rPh sb="6" eb="7">
      <t>ネン</t>
    </rPh>
    <rPh sb="7" eb="8">
      <t>ヒ</t>
    </rPh>
    <phoneticPr fontId="3"/>
  </si>
  <si>
    <t>温室効果ガス排出量（総排出量－森林吸収量）</t>
    <rPh sb="0" eb="2">
      <t>オンシツ</t>
    </rPh>
    <rPh sb="2" eb="4">
      <t>コウカ</t>
    </rPh>
    <rPh sb="6" eb="8">
      <t>ハイシュツ</t>
    </rPh>
    <rPh sb="8" eb="9">
      <t>リョウ</t>
    </rPh>
    <rPh sb="10" eb="11">
      <t>ソウ</t>
    </rPh>
    <rPh sb="11" eb="13">
      <t>ハイシュツ</t>
    </rPh>
    <rPh sb="13" eb="14">
      <t>リョウ</t>
    </rPh>
    <rPh sb="15" eb="17">
      <t>シンリン</t>
    </rPh>
    <rPh sb="17" eb="19">
      <t>キュウシュウ</t>
    </rPh>
    <rPh sb="19" eb="20">
      <t>リョウ</t>
    </rPh>
    <phoneticPr fontId="3"/>
  </si>
</sst>
</file>

<file path=xl/styles.xml><?xml version="1.0" encoding="utf-8"?>
<styleSheet xmlns="http://schemas.openxmlformats.org/spreadsheetml/2006/main">
  <numFmts count="6">
    <numFmt numFmtId="176" formatCode="0.0%"/>
    <numFmt numFmtId="177" formatCode="#,##0.0000"/>
    <numFmt numFmtId="178" formatCode="#,##0.000;[Red]\-#,##0.000"/>
    <numFmt numFmtId="179" formatCode="#,##0.0;[Red]\-#,##0.0"/>
    <numFmt numFmtId="180" formatCode="&quot;+&quot;0.0%;&quot;△&quot;0.0%"/>
    <numFmt numFmtId="181" formatCode="0.0%;&quot;△&quot;0.0%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vertAlign val="subscript"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8"/>
      <name val="Helvetica"/>
      <family val="2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vertAlign val="subscript"/>
      <sz val="11"/>
      <color theme="1"/>
      <name val="ＭＳ Ｐゴシック"/>
      <family val="3"/>
      <charset val="128"/>
      <scheme val="minor"/>
    </font>
    <font>
      <sz val="6"/>
      <name val="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vertAlign val="subscript"/>
      <sz val="12"/>
      <color theme="1"/>
      <name val="ＭＳ Ｐゴシック"/>
      <family val="3"/>
      <charset val="128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auto="1"/>
      </right>
      <top style="medium">
        <color indexed="64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/>
      </bottom>
      <diagonal/>
    </border>
    <border>
      <left style="thin">
        <color auto="1"/>
      </left>
      <right/>
      <top style="medium">
        <color indexed="64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theme="0" tint="-4.9989318521683403E-2"/>
      </left>
      <right/>
      <top style="medium">
        <color indexed="64"/>
      </top>
      <bottom style="medium">
        <color theme="0" tint="-4.9989318521683403E-2"/>
      </bottom>
      <diagonal/>
    </border>
    <border>
      <left/>
      <right/>
      <top style="medium">
        <color indexed="64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indexed="64"/>
      </top>
      <bottom style="medium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indexed="64"/>
      </top>
      <bottom style="medium">
        <color theme="0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49" fontId="12" fillId="0" borderId="14" applyNumberFormat="0" applyFont="0" applyFill="0" applyBorder="0" applyProtection="0">
      <alignment horizontal="left" vertical="center" indent="2"/>
    </xf>
    <xf numFmtId="49" fontId="12" fillId="0" borderId="16" applyNumberFormat="0" applyFont="0" applyFill="0" applyBorder="0" applyProtection="0">
      <alignment horizontal="left" vertical="center" indent="5"/>
    </xf>
    <xf numFmtId="4" fontId="12" fillId="13" borderId="14">
      <alignment horizontal="right" vertical="center"/>
    </xf>
    <xf numFmtId="0" fontId="12" fillId="14" borderId="0" applyBorder="0">
      <alignment horizontal="right" vertical="center"/>
    </xf>
    <xf numFmtId="0" fontId="12" fillId="14" borderId="0" applyBorder="0">
      <alignment horizontal="right" vertical="center"/>
    </xf>
    <xf numFmtId="0" fontId="13" fillId="3" borderId="14">
      <alignment horizontal="right" vertical="center"/>
    </xf>
    <xf numFmtId="0" fontId="13" fillId="3" borderId="14">
      <alignment horizontal="right" vertical="center"/>
    </xf>
    <xf numFmtId="0" fontId="13" fillId="3" borderId="17">
      <alignment horizontal="right" vertical="center"/>
    </xf>
    <xf numFmtId="4" fontId="14" fillId="0" borderId="12" applyFill="0" applyBorder="0" applyProtection="0">
      <alignment horizontal="right" vertical="center"/>
    </xf>
    <xf numFmtId="0" fontId="13" fillId="0" borderId="0" applyNumberFormat="0">
      <alignment horizontal="right"/>
    </xf>
    <xf numFmtId="0" fontId="12" fillId="0" borderId="18">
      <alignment horizontal="left" vertical="center" wrapText="1" indent="2"/>
    </xf>
    <xf numFmtId="0" fontId="12" fillId="14" borderId="16">
      <alignment horizontal="left" vertical="center"/>
    </xf>
    <xf numFmtId="0" fontId="13" fillId="0" borderId="19">
      <alignment horizontal="left" vertical="top" wrapText="1"/>
    </xf>
    <xf numFmtId="0" fontId="15" fillId="0" borderId="20"/>
    <xf numFmtId="0" fontId="16" fillId="0" borderId="0" applyNumberFormat="0" applyFill="0" applyBorder="0" applyAlignment="0" applyProtection="0"/>
    <xf numFmtId="0" fontId="12" fillId="0" borderId="0" applyBorder="0">
      <alignment horizontal="right" vertical="center"/>
    </xf>
    <xf numFmtId="0" fontId="12" fillId="0" borderId="21">
      <alignment horizontal="right" vertical="center"/>
    </xf>
    <xf numFmtId="4" fontId="12" fillId="0" borderId="14" applyFill="0" applyBorder="0" applyProtection="0">
      <alignment horizontal="right" vertical="center"/>
    </xf>
    <xf numFmtId="49" fontId="14" fillId="0" borderId="14" applyNumberFormat="0" applyFill="0" applyBorder="0" applyProtection="0">
      <alignment horizontal="left" vertical="center"/>
    </xf>
    <xf numFmtId="0" fontId="12" fillId="0" borderId="14" applyNumberFormat="0" applyFill="0" applyAlignment="0" applyProtection="0"/>
    <xf numFmtId="0" fontId="17" fillId="15" borderId="0" applyNumberFormat="0" applyFont="0" applyBorder="0" applyAlignment="0" applyProtection="0"/>
    <xf numFmtId="0" fontId="15" fillId="0" borderId="0"/>
    <xf numFmtId="177" fontId="12" fillId="16" borderId="14" applyNumberFormat="0" applyFont="0" applyBorder="0" applyAlignment="0" applyProtection="0">
      <alignment horizontal="right" vertical="center"/>
    </xf>
    <xf numFmtId="0" fontId="12" fillId="17" borderId="17"/>
    <xf numFmtId="4" fontId="12" fillId="0" borderId="0"/>
    <xf numFmtId="9" fontId="1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" fillId="0" borderId="0">
      <alignment vertical="center"/>
    </xf>
    <xf numFmtId="0" fontId="15" fillId="0" borderId="0"/>
    <xf numFmtId="0" fontId="11" fillId="0" borderId="0"/>
    <xf numFmtId="0" fontId="1" fillId="0" borderId="0">
      <alignment vertical="center"/>
    </xf>
    <xf numFmtId="0" fontId="5" fillId="0" borderId="0">
      <alignment vertical="center"/>
    </xf>
    <xf numFmtId="1" fontId="18" fillId="0" borderId="0">
      <alignment vertical="center"/>
    </xf>
  </cellStyleXfs>
  <cellXfs count="252">
    <xf numFmtId="0" fontId="0" fillId="0" borderId="0" xfId="0">
      <alignment vertical="center"/>
    </xf>
    <xf numFmtId="0" fontId="2" fillId="0" borderId="0" xfId="3" applyFont="1">
      <alignment vertical="center"/>
    </xf>
    <xf numFmtId="0" fontId="5" fillId="0" borderId="1" xfId="4" applyFont="1" applyBorder="1">
      <alignment vertical="center"/>
    </xf>
    <xf numFmtId="0" fontId="5" fillId="0" borderId="2" xfId="4" applyFont="1" applyBorder="1">
      <alignment vertical="center"/>
    </xf>
    <xf numFmtId="0" fontId="5" fillId="0" borderId="3" xfId="4" applyFont="1" applyBorder="1">
      <alignment vertical="center"/>
    </xf>
    <xf numFmtId="0" fontId="5" fillId="0" borderId="4" xfId="4" applyFont="1" applyBorder="1">
      <alignment vertical="center"/>
    </xf>
    <xf numFmtId="0" fontId="5" fillId="0" borderId="5" xfId="4" applyFont="1" applyBorder="1">
      <alignment vertical="center"/>
    </xf>
    <xf numFmtId="0" fontId="5" fillId="0" borderId="0" xfId="4" applyFont="1" applyBorder="1">
      <alignment vertical="center"/>
    </xf>
    <xf numFmtId="0" fontId="5" fillId="0" borderId="6" xfId="4" applyFont="1" applyBorder="1" applyAlignment="1">
      <alignment horizontal="right" vertical="center"/>
    </xf>
    <xf numFmtId="0" fontId="5" fillId="0" borderId="7" xfId="4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8" xfId="4" applyFont="1" applyBorder="1">
      <alignment vertical="center"/>
    </xf>
    <xf numFmtId="0" fontId="5" fillId="2" borderId="9" xfId="4" applyFont="1" applyFill="1" applyBorder="1">
      <alignment vertical="center"/>
    </xf>
    <xf numFmtId="0" fontId="5" fillId="2" borderId="10" xfId="4" applyFont="1" applyFill="1" applyBorder="1">
      <alignment vertical="center"/>
    </xf>
    <xf numFmtId="0" fontId="5" fillId="2" borderId="11" xfId="4" applyFont="1" applyFill="1" applyBorder="1">
      <alignment vertical="center"/>
    </xf>
    <xf numFmtId="38" fontId="5" fillId="2" borderId="12" xfId="5" applyFont="1" applyFill="1" applyBorder="1">
      <alignment vertical="center"/>
    </xf>
    <xf numFmtId="38" fontId="8" fillId="0" borderId="0" xfId="3" applyNumberFormat="1" applyFont="1">
      <alignment vertical="center"/>
    </xf>
    <xf numFmtId="176" fontId="2" fillId="0" borderId="0" xfId="3" applyNumberFormat="1" applyFont="1">
      <alignment vertical="center"/>
    </xf>
    <xf numFmtId="0" fontId="5" fillId="3" borderId="1" xfId="4" applyFont="1" applyFill="1" applyBorder="1">
      <alignment vertical="center"/>
    </xf>
    <xf numFmtId="0" fontId="5" fillId="3" borderId="2" xfId="4" applyFont="1" applyFill="1" applyBorder="1">
      <alignment vertical="center"/>
    </xf>
    <xf numFmtId="0" fontId="5" fillId="3" borderId="3" xfId="4" applyFont="1" applyFill="1" applyBorder="1">
      <alignment vertical="center"/>
    </xf>
    <xf numFmtId="38" fontId="5" fillId="3" borderId="7" xfId="5" applyFont="1" applyFill="1" applyBorder="1">
      <alignment vertical="center"/>
    </xf>
    <xf numFmtId="38" fontId="5" fillId="0" borderId="8" xfId="5" applyFont="1" applyBorder="1">
      <alignment vertical="center"/>
    </xf>
    <xf numFmtId="0" fontId="8" fillId="0" borderId="0" xfId="3" applyFont="1">
      <alignment vertical="center"/>
    </xf>
    <xf numFmtId="0" fontId="5" fillId="0" borderId="5" xfId="4" applyFont="1" applyFill="1" applyBorder="1">
      <alignment vertical="center"/>
    </xf>
    <xf numFmtId="0" fontId="5" fillId="0" borderId="0" xfId="4" applyFont="1" applyFill="1">
      <alignment vertical="center"/>
    </xf>
    <xf numFmtId="0" fontId="5" fillId="0" borderId="10" xfId="4" applyFont="1" applyFill="1" applyBorder="1">
      <alignment vertical="center"/>
    </xf>
    <xf numFmtId="0" fontId="5" fillId="0" borderId="11" xfId="4" applyFont="1" applyFill="1" applyBorder="1">
      <alignment vertical="center"/>
    </xf>
    <xf numFmtId="38" fontId="5" fillId="0" borderId="12" xfId="5" applyFont="1" applyFill="1" applyBorder="1">
      <alignment vertical="center"/>
    </xf>
    <xf numFmtId="0" fontId="5" fillId="0" borderId="7" xfId="4" applyFont="1" applyFill="1" applyBorder="1">
      <alignment vertical="center"/>
    </xf>
    <xf numFmtId="0" fontId="5" fillId="4" borderId="1" xfId="4" applyFont="1" applyFill="1" applyBorder="1">
      <alignment vertical="center"/>
    </xf>
    <xf numFmtId="0" fontId="5" fillId="4" borderId="8" xfId="4" applyFont="1" applyFill="1" applyBorder="1">
      <alignment vertical="center"/>
    </xf>
    <xf numFmtId="0" fontId="5" fillId="4" borderId="13" xfId="4" applyFont="1" applyFill="1" applyBorder="1">
      <alignment vertical="center"/>
    </xf>
    <xf numFmtId="38" fontId="5" fillId="4" borderId="14" xfId="5" applyFont="1" applyFill="1" applyBorder="1">
      <alignment vertical="center"/>
    </xf>
    <xf numFmtId="0" fontId="5" fillId="4" borderId="7" xfId="4" applyFont="1" applyFill="1" applyBorder="1">
      <alignment vertical="center"/>
    </xf>
    <xf numFmtId="0" fontId="5" fillId="0" borderId="13" xfId="4" applyFont="1" applyBorder="1">
      <alignment vertical="center"/>
    </xf>
    <xf numFmtId="38" fontId="5" fillId="0" borderId="14" xfId="5" applyFont="1" applyBorder="1">
      <alignment vertical="center"/>
    </xf>
    <xf numFmtId="0" fontId="5" fillId="0" borderId="2" xfId="4" applyFont="1" applyFill="1" applyBorder="1">
      <alignment vertical="center"/>
    </xf>
    <xf numFmtId="0" fontId="5" fillId="0" borderId="13" xfId="4" applyFont="1" applyFill="1" applyBorder="1">
      <alignment vertical="center"/>
    </xf>
    <xf numFmtId="38" fontId="5" fillId="0" borderId="14" xfId="5" applyFont="1" applyFill="1" applyBorder="1">
      <alignment vertical="center"/>
    </xf>
    <xf numFmtId="38" fontId="9" fillId="0" borderId="0" xfId="3" applyNumberFormat="1" applyFont="1">
      <alignment vertical="center"/>
    </xf>
    <xf numFmtId="0" fontId="5" fillId="5" borderId="8" xfId="4" applyFont="1" applyFill="1" applyBorder="1">
      <alignment vertical="center"/>
    </xf>
    <xf numFmtId="0" fontId="5" fillId="5" borderId="13" xfId="4" applyFont="1" applyFill="1" applyBorder="1">
      <alignment vertical="center"/>
    </xf>
    <xf numFmtId="38" fontId="5" fillId="5" borderId="14" xfId="5" applyFont="1" applyFill="1" applyBorder="1" applyAlignment="1"/>
    <xf numFmtId="0" fontId="5" fillId="6" borderId="8" xfId="4" applyFont="1" applyFill="1" applyBorder="1">
      <alignment vertical="center"/>
    </xf>
    <xf numFmtId="0" fontId="5" fillId="6" borderId="13" xfId="4" applyFont="1" applyFill="1" applyBorder="1">
      <alignment vertical="center"/>
    </xf>
    <xf numFmtId="38" fontId="5" fillId="6" borderId="14" xfId="5" applyFont="1" applyFill="1" applyBorder="1" applyAlignment="1"/>
    <xf numFmtId="0" fontId="5" fillId="7" borderId="1" xfId="4" applyFont="1" applyFill="1" applyBorder="1">
      <alignment vertical="center"/>
    </xf>
    <xf numFmtId="0" fontId="5" fillId="7" borderId="8" xfId="4" applyFont="1" applyFill="1" applyBorder="1">
      <alignment vertical="center"/>
    </xf>
    <xf numFmtId="0" fontId="5" fillId="7" borderId="13" xfId="4" applyFont="1" applyFill="1" applyBorder="1">
      <alignment vertical="center"/>
    </xf>
    <xf numFmtId="38" fontId="5" fillId="7" borderId="14" xfId="5" applyFont="1" applyFill="1" applyBorder="1">
      <alignment vertical="center"/>
    </xf>
    <xf numFmtId="0" fontId="5" fillId="7" borderId="5" xfId="4" applyFont="1" applyFill="1" applyBorder="1">
      <alignment vertical="center"/>
    </xf>
    <xf numFmtId="0" fontId="5" fillId="0" borderId="1" xfId="4" applyFont="1" applyFill="1" applyBorder="1">
      <alignment vertical="center"/>
    </xf>
    <xf numFmtId="0" fontId="5" fillId="0" borderId="15" xfId="4" applyFont="1" applyFill="1" applyBorder="1">
      <alignment vertical="center"/>
    </xf>
    <xf numFmtId="0" fontId="5" fillId="0" borderId="15" xfId="4" applyFont="1" applyBorder="1">
      <alignment vertical="center"/>
    </xf>
    <xf numFmtId="38" fontId="5" fillId="0" borderId="4" xfId="5" applyFont="1" applyBorder="1">
      <alignment vertical="center"/>
    </xf>
    <xf numFmtId="0" fontId="5" fillId="8" borderId="5" xfId="4" applyFont="1" applyFill="1" applyBorder="1">
      <alignment vertical="center"/>
    </xf>
    <xf numFmtId="0" fontId="5" fillId="8" borderId="0" xfId="4" applyFont="1" applyFill="1">
      <alignment vertical="center"/>
    </xf>
    <xf numFmtId="0" fontId="5" fillId="8" borderId="0" xfId="4" applyFont="1" applyFill="1" applyBorder="1">
      <alignment vertical="center"/>
    </xf>
    <xf numFmtId="0" fontId="5" fillId="8" borderId="6" xfId="4" applyFont="1" applyFill="1" applyBorder="1">
      <alignment vertical="center"/>
    </xf>
    <xf numFmtId="38" fontId="5" fillId="8" borderId="12" xfId="5" applyFont="1" applyFill="1" applyBorder="1">
      <alignment vertical="center"/>
    </xf>
    <xf numFmtId="0" fontId="5" fillId="0" borderId="8" xfId="4" applyFont="1" applyFill="1" applyBorder="1">
      <alignment vertical="center"/>
    </xf>
    <xf numFmtId="0" fontId="5" fillId="8" borderId="9" xfId="4" applyFont="1" applyFill="1" applyBorder="1">
      <alignment vertical="center"/>
    </xf>
    <xf numFmtId="0" fontId="5" fillId="9" borderId="1" xfId="4" applyFont="1" applyFill="1" applyBorder="1">
      <alignment vertical="center"/>
    </xf>
    <xf numFmtId="0" fontId="5" fillId="9" borderId="2" xfId="4" applyFont="1" applyFill="1" applyBorder="1">
      <alignment vertical="center"/>
    </xf>
    <xf numFmtId="0" fontId="5" fillId="9" borderId="3" xfId="4" applyFont="1" applyFill="1" applyBorder="1">
      <alignment vertical="center"/>
    </xf>
    <xf numFmtId="38" fontId="5" fillId="9" borderId="14" xfId="5" applyFont="1" applyFill="1" applyBorder="1">
      <alignment vertical="center"/>
    </xf>
    <xf numFmtId="0" fontId="5" fillId="9" borderId="7" xfId="4" applyFont="1" applyFill="1" applyBorder="1">
      <alignment vertical="center"/>
    </xf>
    <xf numFmtId="0" fontId="10" fillId="0" borderId="0" xfId="3" applyFont="1">
      <alignment vertical="center"/>
    </xf>
    <xf numFmtId="0" fontId="5" fillId="9" borderId="12" xfId="4" applyFont="1" applyFill="1" applyBorder="1">
      <alignment vertical="center"/>
    </xf>
    <xf numFmtId="0" fontId="5" fillId="0" borderId="10" xfId="4" applyFont="1" applyBorder="1">
      <alignment vertical="center"/>
    </xf>
    <xf numFmtId="38" fontId="5" fillId="0" borderId="10" xfId="5" applyFont="1" applyBorder="1">
      <alignment vertical="center"/>
    </xf>
    <xf numFmtId="0" fontId="5" fillId="10" borderId="4" xfId="4" applyFont="1" applyFill="1" applyBorder="1">
      <alignment vertical="center"/>
    </xf>
    <xf numFmtId="0" fontId="5" fillId="10" borderId="2" xfId="4" applyFont="1" applyFill="1" applyBorder="1">
      <alignment vertical="center"/>
    </xf>
    <xf numFmtId="0" fontId="5" fillId="10" borderId="3" xfId="4" applyFont="1" applyFill="1" applyBorder="1">
      <alignment vertical="center"/>
    </xf>
    <xf numFmtId="38" fontId="5" fillId="10" borderId="14" xfId="5" applyFont="1" applyFill="1" applyBorder="1">
      <alignment vertical="center"/>
    </xf>
    <xf numFmtId="0" fontId="5" fillId="10" borderId="7" xfId="4" applyFont="1" applyFill="1" applyBorder="1">
      <alignment vertical="center"/>
    </xf>
    <xf numFmtId="38" fontId="5" fillId="0" borderId="13" xfId="5" applyFont="1" applyFill="1" applyBorder="1">
      <alignment vertical="center"/>
    </xf>
    <xf numFmtId="0" fontId="5" fillId="10" borderId="12" xfId="4" applyFont="1" applyFill="1" applyBorder="1">
      <alignment vertical="center"/>
    </xf>
    <xf numFmtId="0" fontId="5" fillId="11" borderId="15" xfId="4" applyFont="1" applyFill="1" applyBorder="1">
      <alignment vertical="center"/>
    </xf>
    <xf numFmtId="0" fontId="5" fillId="11" borderId="8" xfId="4" applyFont="1" applyFill="1" applyBorder="1">
      <alignment vertical="center"/>
    </xf>
    <xf numFmtId="0" fontId="5" fillId="11" borderId="13" xfId="4" applyFont="1" applyFill="1" applyBorder="1">
      <alignment vertical="center"/>
    </xf>
    <xf numFmtId="38" fontId="5" fillId="11" borderId="14" xfId="5" applyFont="1" applyFill="1" applyBorder="1">
      <alignment vertical="center"/>
    </xf>
    <xf numFmtId="38" fontId="2" fillId="0" borderId="0" xfId="3" applyNumberFormat="1" applyFont="1">
      <alignment vertical="center"/>
    </xf>
    <xf numFmtId="176" fontId="2" fillId="0" borderId="0" xfId="2" applyNumberFormat="1" applyFont="1">
      <alignment vertical="center"/>
    </xf>
    <xf numFmtId="0" fontId="11" fillId="0" borderId="1" xfId="4" applyFont="1" applyBorder="1">
      <alignment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7" xfId="4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0" fontId="11" fillId="4" borderId="14" xfId="4" applyFont="1" applyFill="1" applyBorder="1">
      <alignment vertical="center"/>
    </xf>
    <xf numFmtId="38" fontId="11" fillId="4" borderId="14" xfId="5" applyFont="1" applyFill="1" applyBorder="1">
      <alignment vertical="center"/>
    </xf>
    <xf numFmtId="0" fontId="11" fillId="5" borderId="14" xfId="4" applyFont="1" applyFill="1" applyBorder="1">
      <alignment vertical="center"/>
    </xf>
    <xf numFmtId="38" fontId="11" fillId="5" borderId="14" xfId="5" applyFont="1" applyFill="1" applyBorder="1" applyAlignment="1"/>
    <xf numFmtId="0" fontId="11" fillId="6" borderId="14" xfId="4" applyFont="1" applyFill="1" applyBorder="1">
      <alignment vertical="center"/>
    </xf>
    <xf numFmtId="38" fontId="11" fillId="6" borderId="14" xfId="5" applyFont="1" applyFill="1" applyBorder="1" applyAlignment="1"/>
    <xf numFmtId="0" fontId="11" fillId="7" borderId="14" xfId="4" applyFont="1" applyFill="1" applyBorder="1">
      <alignment vertical="center"/>
    </xf>
    <xf numFmtId="38" fontId="11" fillId="7" borderId="14" xfId="5" applyFont="1" applyFill="1" applyBorder="1">
      <alignment vertical="center"/>
    </xf>
    <xf numFmtId="0" fontId="11" fillId="8" borderId="14" xfId="4" applyFont="1" applyFill="1" applyBorder="1">
      <alignment vertical="center"/>
    </xf>
    <xf numFmtId="38" fontId="11" fillId="8" borderId="14" xfId="5" applyFont="1" applyFill="1" applyBorder="1">
      <alignment vertical="center"/>
    </xf>
    <xf numFmtId="0" fontId="11" fillId="9" borderId="14" xfId="4" applyFont="1" applyFill="1" applyBorder="1">
      <alignment vertical="center"/>
    </xf>
    <xf numFmtId="38" fontId="11" fillId="9" borderId="14" xfId="5" applyFont="1" applyFill="1" applyBorder="1">
      <alignment vertical="center"/>
    </xf>
    <xf numFmtId="0" fontId="11" fillId="10" borderId="14" xfId="4" applyFont="1" applyFill="1" applyBorder="1">
      <alignment vertical="center"/>
    </xf>
    <xf numFmtId="38" fontId="11" fillId="10" borderId="14" xfId="5" applyFont="1" applyFill="1" applyBorder="1">
      <alignment vertical="center"/>
    </xf>
    <xf numFmtId="0" fontId="11" fillId="12" borderId="14" xfId="4" applyFont="1" applyFill="1" applyBorder="1">
      <alignment vertical="center"/>
    </xf>
    <xf numFmtId="38" fontId="2" fillId="12" borderId="14" xfId="3" applyNumberFormat="1" applyFont="1" applyFill="1" applyBorder="1">
      <alignment vertical="center"/>
    </xf>
    <xf numFmtId="176" fontId="11" fillId="4" borderId="14" xfId="5" applyNumberFormat="1" applyFont="1" applyFill="1" applyBorder="1">
      <alignment vertical="center"/>
    </xf>
    <xf numFmtId="176" fontId="11" fillId="5" borderId="14" xfId="5" applyNumberFormat="1" applyFont="1" applyFill="1" applyBorder="1" applyAlignment="1"/>
    <xf numFmtId="176" fontId="11" fillId="6" borderId="14" xfId="5" applyNumberFormat="1" applyFont="1" applyFill="1" applyBorder="1" applyAlignment="1"/>
    <xf numFmtId="176" fontId="11" fillId="7" borderId="14" xfId="5" applyNumberFormat="1" applyFont="1" applyFill="1" applyBorder="1">
      <alignment vertical="center"/>
    </xf>
    <xf numFmtId="176" fontId="11" fillId="8" borderId="14" xfId="5" applyNumberFormat="1" applyFont="1" applyFill="1" applyBorder="1">
      <alignment vertical="center"/>
    </xf>
    <xf numFmtId="176" fontId="11" fillId="9" borderId="14" xfId="5" applyNumberFormat="1" applyFont="1" applyFill="1" applyBorder="1">
      <alignment vertical="center"/>
    </xf>
    <xf numFmtId="176" fontId="11" fillId="10" borderId="14" xfId="5" applyNumberFormat="1" applyFont="1" applyFill="1" applyBorder="1">
      <alignment vertical="center"/>
    </xf>
    <xf numFmtId="9" fontId="2" fillId="12" borderId="14" xfId="3" applyNumberFormat="1" applyFont="1" applyFill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2" fillId="18" borderId="28" xfId="0" applyFont="1" applyFill="1" applyBorder="1" applyAlignment="1">
      <alignment horizontal="center" vertical="center" wrapText="1" shrinkToFit="1"/>
    </xf>
    <xf numFmtId="0" fontId="2" fillId="18" borderId="4" xfId="0" applyFont="1" applyFill="1" applyBorder="1" applyAlignment="1">
      <alignment horizontal="center" vertical="center" shrinkToFit="1"/>
    </xf>
    <xf numFmtId="0" fontId="2" fillId="18" borderId="29" xfId="0" applyFont="1" applyFill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33" xfId="37" applyFont="1" applyFill="1" applyBorder="1" applyAlignment="1">
      <alignment horizontal="left" vertical="center" shrinkToFit="1"/>
    </xf>
    <xf numFmtId="178" fontId="5" fillId="0" borderId="34" xfId="1" applyNumberFormat="1" applyFont="1" applyFill="1" applyBorder="1" applyAlignment="1" applyProtection="1">
      <alignment horizontal="right" vertical="center"/>
      <protection locked="0"/>
    </xf>
    <xf numFmtId="178" fontId="5" fillId="0" borderId="24" xfId="1" applyNumberFormat="1" applyFont="1" applyFill="1" applyBorder="1" applyAlignment="1" applyProtection="1">
      <alignment horizontal="right" vertical="center"/>
      <protection locked="0"/>
    </xf>
    <xf numFmtId="178" fontId="11" fillId="0" borderId="24" xfId="1" applyNumberFormat="1" applyFont="1" applyFill="1" applyBorder="1" applyAlignment="1" applyProtection="1">
      <alignment horizontal="right" vertical="center"/>
      <protection locked="0"/>
    </xf>
    <xf numFmtId="178" fontId="11" fillId="0" borderId="26" xfId="1" applyNumberFormat="1" applyFont="1" applyFill="1" applyBorder="1" applyAlignment="1" applyProtection="1">
      <alignment horizontal="right" vertical="center"/>
      <protection locked="0"/>
    </xf>
    <xf numFmtId="0" fontId="5" fillId="0" borderId="35" xfId="37" applyFont="1" applyFill="1" applyBorder="1" applyAlignment="1">
      <alignment horizontal="left" vertical="center" shrinkToFit="1"/>
    </xf>
    <xf numFmtId="38" fontId="5" fillId="0" borderId="23" xfId="1" applyNumberFormat="1" applyFont="1" applyFill="1" applyBorder="1" applyAlignment="1" applyProtection="1">
      <alignment horizontal="right" vertical="center"/>
      <protection locked="0"/>
    </xf>
    <xf numFmtId="38" fontId="5" fillId="0" borderId="24" xfId="1" applyNumberFormat="1" applyFont="1" applyFill="1" applyBorder="1" applyAlignment="1" applyProtection="1">
      <alignment horizontal="right" vertical="center"/>
      <protection locked="0"/>
    </xf>
    <xf numFmtId="38" fontId="5" fillId="0" borderId="26" xfId="1" applyNumberFormat="1" applyFont="1" applyFill="1" applyBorder="1" applyAlignment="1" applyProtection="1">
      <alignment horizontal="right" vertical="center"/>
      <protection locked="0"/>
    </xf>
    <xf numFmtId="0" fontId="2" fillId="0" borderId="36" xfId="0" applyFont="1" applyFill="1" applyBorder="1" applyAlignment="1">
      <alignment horizontal="left" vertical="center" shrinkToFit="1"/>
    </xf>
    <xf numFmtId="38" fontId="11" fillId="0" borderId="13" xfId="1" applyFont="1" applyFill="1" applyBorder="1">
      <alignment vertical="center"/>
    </xf>
    <xf numFmtId="38" fontId="11" fillId="0" borderId="14" xfId="1" applyFont="1" applyFill="1" applyBorder="1">
      <alignment vertical="center"/>
    </xf>
    <xf numFmtId="38" fontId="5" fillId="0" borderId="14" xfId="1" applyFont="1" applyFill="1" applyBorder="1">
      <alignment vertical="center"/>
    </xf>
    <xf numFmtId="38" fontId="11" fillId="0" borderId="17" xfId="1" applyFont="1" applyFill="1" applyBorder="1">
      <alignment vertical="center"/>
    </xf>
    <xf numFmtId="0" fontId="2" fillId="0" borderId="18" xfId="0" applyFont="1" applyFill="1" applyBorder="1" applyAlignment="1">
      <alignment horizontal="left" vertical="center"/>
    </xf>
    <xf numFmtId="38" fontId="5" fillId="0" borderId="16" xfId="1" applyNumberFormat="1" applyFont="1" applyFill="1" applyBorder="1" applyAlignment="1" applyProtection="1">
      <alignment horizontal="right" vertical="center"/>
      <protection locked="0"/>
    </xf>
    <xf numFmtId="38" fontId="5" fillId="0" borderId="14" xfId="1" applyNumberFormat="1" applyFont="1" applyFill="1" applyBorder="1" applyAlignment="1" applyProtection="1">
      <alignment horizontal="right" vertical="center"/>
      <protection locked="0"/>
    </xf>
    <xf numFmtId="38" fontId="5" fillId="0" borderId="17" xfId="1" applyNumberFormat="1" applyFont="1" applyFill="1" applyBorder="1" applyAlignment="1" applyProtection="1">
      <alignment horizontal="right" vertical="center"/>
      <protection locked="0"/>
    </xf>
    <xf numFmtId="38" fontId="2" fillId="0" borderId="13" xfId="1" applyFont="1" applyFill="1" applyBorder="1">
      <alignment vertical="center"/>
    </xf>
    <xf numFmtId="38" fontId="2" fillId="0" borderId="14" xfId="1" applyFont="1" applyFill="1" applyBorder="1">
      <alignment vertical="center"/>
    </xf>
    <xf numFmtId="38" fontId="2" fillId="0" borderId="14" xfId="1" applyFont="1" applyFill="1" applyBorder="1" applyAlignment="1">
      <alignment vertical="center" shrinkToFit="1"/>
    </xf>
    <xf numFmtId="38" fontId="2" fillId="0" borderId="17" xfId="1" applyFont="1" applyFill="1" applyBorder="1" applyAlignment="1">
      <alignment vertical="center" shrinkToFit="1"/>
    </xf>
    <xf numFmtId="38" fontId="2" fillId="0" borderId="17" xfId="1" applyFont="1" applyFill="1" applyBorder="1">
      <alignment vertical="center"/>
    </xf>
    <xf numFmtId="0" fontId="2" fillId="0" borderId="19" xfId="0" applyFont="1" applyFill="1" applyBorder="1" applyAlignment="1">
      <alignment vertical="center" shrinkToFit="1"/>
    </xf>
    <xf numFmtId="38" fontId="2" fillId="0" borderId="37" xfId="1" applyFont="1" applyFill="1" applyBorder="1">
      <alignment vertical="center"/>
    </xf>
    <xf numFmtId="38" fontId="2" fillId="0" borderId="32" xfId="1" applyFont="1" applyFill="1" applyBorder="1">
      <alignment vertical="center"/>
    </xf>
    <xf numFmtId="38" fontId="2" fillId="0" borderId="32" xfId="1" applyFont="1" applyFill="1" applyBorder="1" applyAlignment="1">
      <alignment vertical="center" shrinkToFit="1"/>
    </xf>
    <xf numFmtId="38" fontId="2" fillId="0" borderId="21" xfId="1" applyFont="1" applyFill="1" applyBorder="1" applyAlignment="1">
      <alignment vertical="center" shrinkToFit="1"/>
    </xf>
    <xf numFmtId="0" fontId="2" fillId="0" borderId="30" xfId="0" applyFont="1" applyFill="1" applyBorder="1">
      <alignment vertical="center"/>
    </xf>
    <xf numFmtId="38" fontId="5" fillId="0" borderId="31" xfId="1" applyNumberFormat="1" applyFont="1" applyFill="1" applyBorder="1" applyAlignment="1" applyProtection="1">
      <alignment horizontal="right" vertical="center"/>
      <protection locked="0"/>
    </xf>
    <xf numFmtId="38" fontId="5" fillId="0" borderId="32" xfId="1" applyNumberFormat="1" applyFont="1" applyFill="1" applyBorder="1" applyAlignment="1" applyProtection="1">
      <alignment horizontal="right" vertical="center"/>
      <protection locked="0"/>
    </xf>
    <xf numFmtId="38" fontId="5" fillId="0" borderId="21" xfId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38" fontId="5" fillId="0" borderId="0" xfId="1" applyNumberFormat="1" applyFont="1" applyFill="1" applyBorder="1" applyAlignment="1" applyProtection="1">
      <alignment horizontal="left" vertical="center"/>
      <protection locked="0"/>
    </xf>
    <xf numFmtId="178" fontId="5" fillId="0" borderId="23" xfId="1" applyNumberFormat="1" applyFont="1" applyFill="1" applyBorder="1" applyAlignment="1" applyProtection="1">
      <alignment horizontal="right" vertical="center"/>
      <protection locked="0"/>
    </xf>
    <xf numFmtId="0" fontId="5" fillId="0" borderId="22" xfId="37" applyFont="1" applyFill="1" applyBorder="1" applyAlignment="1">
      <alignment horizontal="left" vertical="center" shrinkToFit="1"/>
    </xf>
    <xf numFmtId="38" fontId="11" fillId="0" borderId="16" xfId="1" applyFont="1" applyFill="1" applyBorder="1">
      <alignment vertical="center"/>
    </xf>
    <xf numFmtId="38" fontId="5" fillId="0" borderId="17" xfId="1" applyFont="1" applyFill="1" applyBorder="1">
      <alignment vertical="center"/>
    </xf>
    <xf numFmtId="38" fontId="2" fillId="0" borderId="16" xfId="1" applyFont="1" applyFill="1" applyBorder="1">
      <alignment vertical="center"/>
    </xf>
    <xf numFmtId="38" fontId="2" fillId="0" borderId="14" xfId="1" applyFont="1" applyFill="1" applyBorder="1" applyAlignment="1">
      <alignment horizontal="right" vertical="center" shrinkToFit="1"/>
    </xf>
    <xf numFmtId="38" fontId="2" fillId="0" borderId="17" xfId="1" applyFont="1" applyFill="1" applyBorder="1" applyAlignment="1">
      <alignment horizontal="right" vertical="center" shrinkToFit="1"/>
    </xf>
    <xf numFmtId="0" fontId="2" fillId="0" borderId="19" xfId="0" applyFont="1" applyFill="1" applyBorder="1" applyAlignment="1">
      <alignment horizontal="left" vertical="center" shrinkToFit="1"/>
    </xf>
    <xf numFmtId="38" fontId="2" fillId="0" borderId="31" xfId="1" applyFont="1" applyFill="1" applyBorder="1">
      <alignment vertical="center"/>
    </xf>
    <xf numFmtId="38" fontId="2" fillId="0" borderId="21" xfId="1" applyFont="1" applyFill="1" applyBorder="1">
      <alignment vertical="center"/>
    </xf>
    <xf numFmtId="0" fontId="2" fillId="0" borderId="30" xfId="0" applyFont="1" applyFill="1" applyBorder="1" applyAlignment="1">
      <alignment horizontal="left" vertical="center"/>
    </xf>
    <xf numFmtId="38" fontId="11" fillId="0" borderId="24" xfId="1" applyNumberFormat="1" applyFont="1" applyFill="1" applyBorder="1" applyAlignment="1" applyProtection="1">
      <alignment horizontal="right" vertical="center"/>
      <protection locked="0"/>
    </xf>
    <xf numFmtId="38" fontId="11" fillId="0" borderId="26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 vertical="center"/>
    </xf>
    <xf numFmtId="0" fontId="2" fillId="0" borderId="50" xfId="0" applyFont="1" applyBorder="1" applyAlignment="1">
      <alignment vertical="center" shrinkToFit="1"/>
    </xf>
    <xf numFmtId="0" fontId="2" fillId="0" borderId="8" xfId="0" applyFont="1" applyFill="1" applyBorder="1" applyAlignment="1">
      <alignment horizontal="left" vertical="center" shrinkToFit="1"/>
    </xf>
    <xf numFmtId="38" fontId="11" fillId="0" borderId="14" xfId="1" applyNumberFormat="1" applyFont="1" applyFill="1" applyBorder="1" applyAlignment="1" applyProtection="1">
      <alignment horizontal="right" vertical="center"/>
      <protection locked="0"/>
    </xf>
    <xf numFmtId="38" fontId="11" fillId="0" borderId="17" xfId="1" applyNumberFormat="1" applyFont="1" applyFill="1" applyBorder="1" applyAlignment="1" applyProtection="1">
      <alignment horizontal="right" vertical="center"/>
      <protection locked="0"/>
    </xf>
    <xf numFmtId="0" fontId="2" fillId="0" borderId="51" xfId="0" applyFont="1" applyBorder="1" applyAlignment="1">
      <alignment vertical="center" shrinkToFit="1"/>
    </xf>
    <xf numFmtId="0" fontId="5" fillId="0" borderId="52" xfId="37" applyFont="1" applyFill="1" applyBorder="1" applyAlignment="1">
      <alignment horizontal="left" vertical="center" shrinkToFit="1"/>
    </xf>
    <xf numFmtId="38" fontId="11" fillId="0" borderId="32" xfId="1" applyNumberFormat="1" applyFont="1" applyFill="1" applyBorder="1" applyAlignment="1" applyProtection="1">
      <alignment horizontal="right" vertical="center"/>
      <protection locked="0"/>
    </xf>
    <xf numFmtId="38" fontId="11" fillId="0" borderId="21" xfId="1" applyNumberFormat="1" applyFont="1" applyFill="1" applyBorder="1" applyAlignment="1" applyProtection="1">
      <alignment horizontal="right" vertical="center"/>
      <protection locked="0"/>
    </xf>
    <xf numFmtId="38" fontId="11" fillId="0" borderId="31" xfId="1" applyFont="1" applyFill="1" applyBorder="1">
      <alignment vertical="center"/>
    </xf>
    <xf numFmtId="38" fontId="11" fillId="0" borderId="32" xfId="1" applyFont="1" applyFill="1" applyBorder="1">
      <alignment vertical="center"/>
    </xf>
    <xf numFmtId="38" fontId="5" fillId="0" borderId="32" xfId="1" applyFont="1" applyFill="1" applyBorder="1">
      <alignment vertical="center"/>
    </xf>
    <xf numFmtId="38" fontId="11" fillId="0" borderId="21" xfId="1" applyFont="1" applyFill="1" applyBorder="1">
      <alignment vertical="center"/>
    </xf>
    <xf numFmtId="179" fontId="2" fillId="0" borderId="16" xfId="1" applyNumberFormat="1" applyFont="1" applyFill="1" applyBorder="1">
      <alignment vertical="center"/>
    </xf>
    <xf numFmtId="179" fontId="2" fillId="0" borderId="14" xfId="1" applyNumberFormat="1" applyFont="1" applyFill="1" applyBorder="1">
      <alignment vertical="center"/>
    </xf>
    <xf numFmtId="179" fontId="2" fillId="0" borderId="17" xfId="1" applyNumberFormat="1" applyFont="1" applyFill="1" applyBorder="1">
      <alignment vertical="center"/>
    </xf>
    <xf numFmtId="38" fontId="2" fillId="0" borderId="16" xfId="1" applyNumberFormat="1" applyFont="1" applyFill="1" applyBorder="1">
      <alignment vertical="center"/>
    </xf>
    <xf numFmtId="38" fontId="2" fillId="0" borderId="14" xfId="1" applyNumberFormat="1" applyFont="1" applyFill="1" applyBorder="1">
      <alignment vertical="center"/>
    </xf>
    <xf numFmtId="38" fontId="2" fillId="0" borderId="14" xfId="1" applyFont="1" applyFill="1" applyBorder="1" applyAlignment="1">
      <alignment horizontal="right" vertical="center"/>
    </xf>
    <xf numFmtId="38" fontId="2" fillId="0" borderId="17" xfId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3" fillId="18" borderId="14" xfId="0" applyFont="1" applyFill="1" applyBorder="1" applyAlignment="1">
      <alignment vertical="center"/>
    </xf>
    <xf numFmtId="0" fontId="23" fillId="18" borderId="14" xfId="0" applyFont="1" applyFill="1" applyBorder="1" applyAlignment="1">
      <alignment horizontal="center" vertical="center" wrapText="1"/>
    </xf>
    <xf numFmtId="0" fontId="23" fillId="18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vertical="center" shrinkToFit="1"/>
    </xf>
    <xf numFmtId="38" fontId="23" fillId="0" borderId="14" xfId="0" applyNumberFormat="1" applyFont="1" applyBorder="1">
      <alignment vertical="center"/>
    </xf>
    <xf numFmtId="0" fontId="23" fillId="0" borderId="14" xfId="0" applyFont="1" applyBorder="1" applyAlignment="1">
      <alignment vertical="center"/>
    </xf>
    <xf numFmtId="0" fontId="23" fillId="0" borderId="14" xfId="0" applyFont="1" applyBorder="1" applyAlignment="1">
      <alignment horizontal="center" vertical="center"/>
    </xf>
    <xf numFmtId="180" fontId="23" fillId="0" borderId="14" xfId="2" applyNumberFormat="1" applyFont="1" applyBorder="1">
      <alignment vertical="center"/>
    </xf>
    <xf numFmtId="181" fontId="23" fillId="0" borderId="14" xfId="2" applyNumberFormat="1" applyFont="1" applyBorder="1" applyAlignment="1">
      <alignment horizontal="center" vertical="center"/>
    </xf>
    <xf numFmtId="0" fontId="2" fillId="18" borderId="14" xfId="0" applyFont="1" applyFill="1" applyBorder="1" applyAlignment="1">
      <alignment horizontal="right"/>
    </xf>
    <xf numFmtId="0" fontId="2" fillId="18" borderId="14" xfId="0" applyFont="1" applyFill="1" applyBorder="1" applyAlignment="1">
      <alignment horizontal="center" vertical="center" wrapText="1"/>
    </xf>
    <xf numFmtId="0" fontId="2" fillId="18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38" fontId="2" fillId="0" borderId="14" xfId="0" applyNumberFormat="1" applyFont="1" applyBorder="1">
      <alignment vertical="center"/>
    </xf>
    <xf numFmtId="0" fontId="2" fillId="0" borderId="14" xfId="0" applyFont="1" applyBorder="1" applyAlignment="1">
      <alignment vertical="center" wrapText="1" shrinkToFit="1"/>
    </xf>
    <xf numFmtId="0" fontId="2" fillId="0" borderId="14" xfId="0" applyFont="1" applyBorder="1" applyAlignment="1">
      <alignment horizontal="center" vertical="center"/>
    </xf>
    <xf numFmtId="180" fontId="2" fillId="0" borderId="14" xfId="2" applyNumberFormat="1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80" fontId="2" fillId="0" borderId="0" xfId="2" applyNumberFormat="1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54" xfId="0" applyFont="1" applyBorder="1" applyAlignment="1">
      <alignment horizontal="left" vertical="center" shrinkToFit="1"/>
    </xf>
    <xf numFmtId="0" fontId="2" fillId="0" borderId="55" xfId="0" applyFont="1" applyBorder="1" applyAlignment="1">
      <alignment horizontal="left" vertical="center" shrinkToFit="1"/>
    </xf>
    <xf numFmtId="0" fontId="2" fillId="18" borderId="22" xfId="0" applyFont="1" applyFill="1" applyBorder="1" applyAlignment="1">
      <alignment horizontal="center" vertical="center"/>
    </xf>
    <xf numFmtId="0" fontId="2" fillId="18" borderId="27" xfId="0" applyFont="1" applyFill="1" applyBorder="1" applyAlignment="1">
      <alignment horizontal="center" vertical="center"/>
    </xf>
    <xf numFmtId="0" fontId="2" fillId="18" borderId="23" xfId="0" applyFont="1" applyFill="1" applyBorder="1" applyAlignment="1">
      <alignment horizontal="center" vertical="center"/>
    </xf>
    <xf numFmtId="0" fontId="2" fillId="18" borderId="24" xfId="0" applyFont="1" applyFill="1" applyBorder="1" applyAlignment="1">
      <alignment horizontal="center" vertical="center"/>
    </xf>
    <xf numFmtId="0" fontId="2" fillId="18" borderId="25" xfId="0" applyFont="1" applyFill="1" applyBorder="1" applyAlignment="1">
      <alignment horizontal="center" vertical="center"/>
    </xf>
    <xf numFmtId="0" fontId="2" fillId="18" borderId="26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18" xfId="37" applyFont="1" applyFill="1" applyBorder="1" applyAlignment="1">
      <alignment horizontal="left" vertical="center" shrinkToFit="1"/>
    </xf>
    <xf numFmtId="0" fontId="5" fillId="0" borderId="8" xfId="37" applyFont="1" applyFill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30" xfId="0" applyFont="1" applyFill="1" applyBorder="1" applyAlignment="1">
      <alignment horizontal="left" vertical="center" shrinkToFit="1"/>
    </xf>
    <xf numFmtId="0" fontId="2" fillId="0" borderId="53" xfId="0" applyFont="1" applyFill="1" applyBorder="1" applyAlignment="1">
      <alignment horizontal="left" vertical="center" shrinkToFit="1"/>
    </xf>
    <xf numFmtId="0" fontId="2" fillId="0" borderId="54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2" fillId="18" borderId="45" xfId="0" applyFont="1" applyFill="1" applyBorder="1" applyAlignment="1">
      <alignment horizontal="center" vertical="center"/>
    </xf>
    <xf numFmtId="0" fontId="2" fillId="18" borderId="46" xfId="0" applyFont="1" applyFill="1" applyBorder="1" applyAlignment="1">
      <alignment horizontal="center" vertical="center"/>
    </xf>
    <xf numFmtId="0" fontId="2" fillId="18" borderId="47" xfId="0" applyFont="1" applyFill="1" applyBorder="1" applyAlignment="1">
      <alignment horizontal="center" vertical="center"/>
    </xf>
    <xf numFmtId="0" fontId="2" fillId="18" borderId="48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 vertical="center" shrinkToFit="1"/>
    </xf>
    <xf numFmtId="0" fontId="2" fillId="0" borderId="49" xfId="0" applyFont="1" applyFill="1" applyBorder="1" applyAlignment="1">
      <alignment horizontal="left" vertical="center" shrinkToFit="1"/>
    </xf>
    <xf numFmtId="0" fontId="2" fillId="0" borderId="27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38" fontId="5" fillId="0" borderId="0" xfId="1" applyNumberFormat="1" applyFont="1" applyFill="1" applyBorder="1" applyAlignment="1" applyProtection="1">
      <alignment horizontal="right" vertical="center"/>
      <protection locked="0"/>
    </xf>
  </cellXfs>
  <cellStyles count="45">
    <cellStyle name="2x indented GHG Textfiels" xfId="6"/>
    <cellStyle name="5x indented GHG Textfiels" xfId="7"/>
    <cellStyle name="AggblueCels_1x" xfId="8"/>
    <cellStyle name="AggBoldCells" xfId="9"/>
    <cellStyle name="AggCels" xfId="10"/>
    <cellStyle name="AggOrange" xfId="11"/>
    <cellStyle name="AggOrange9" xfId="12"/>
    <cellStyle name="AggOrangeRBorder" xfId="13"/>
    <cellStyle name="Bold GHG Numbers (0.00)" xfId="14"/>
    <cellStyle name="Constants" xfId="15"/>
    <cellStyle name="CustomizationCells" xfId="16"/>
    <cellStyle name="CustomizationGreenCells" xfId="17"/>
    <cellStyle name="DocBox_EmptyRow" xfId="18"/>
    <cellStyle name="Empty_B_border" xfId="19"/>
    <cellStyle name="Headline" xfId="20"/>
    <cellStyle name="InputCells" xfId="21"/>
    <cellStyle name="InputCells12_RBBorder" xfId="22"/>
    <cellStyle name="Normal GHG Numbers (0.00)" xfId="23"/>
    <cellStyle name="Normal GHG Textfiels Bold" xfId="24"/>
    <cellStyle name="Normal GHG whole table" xfId="25"/>
    <cellStyle name="Normal GHG-Shade" xfId="26"/>
    <cellStyle name="Normal_HELP" xfId="27"/>
    <cellStyle name="Pattern" xfId="28"/>
    <cellStyle name="Shade_R_border" xfId="29"/>
    <cellStyle name="Обычный_2++_CRFReport-template" xfId="30"/>
    <cellStyle name="パーセント" xfId="2" builtinId="5"/>
    <cellStyle name="パーセント 2" xfId="31"/>
    <cellStyle name="桁区切り" xfId="1" builtinId="6"/>
    <cellStyle name="桁区切り 2" xfId="32"/>
    <cellStyle name="桁区切り 3" xfId="33"/>
    <cellStyle name="桁区切り 3 2" xfId="5"/>
    <cellStyle name="桁区切り 4" xfId="34"/>
    <cellStyle name="桁区切り 5" xfId="35"/>
    <cellStyle name="桁区切り 6" xfId="36"/>
    <cellStyle name="標準" xfId="0" builtinId="0"/>
    <cellStyle name="標準 2" xfId="37"/>
    <cellStyle name="標準 2 2" xfId="3"/>
    <cellStyle name="標準 2 3" xfId="4"/>
    <cellStyle name="標準 2 4" xfId="38"/>
    <cellStyle name="標準 3" xfId="39"/>
    <cellStyle name="標準 3 2" xfId="40"/>
    <cellStyle name="標準 4" xfId="41"/>
    <cellStyle name="標準 5" xfId="42"/>
    <cellStyle name="標準 6" xfId="43"/>
    <cellStyle name="未定義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2460610557001944"/>
          <c:y val="4.7444019551321513E-2"/>
          <c:w val="0.85648501963038814"/>
          <c:h val="0.74371100774448473"/>
        </c:manualLayout>
      </c:layout>
      <c:lineChart>
        <c:grouping val="standard"/>
        <c:ser>
          <c:idx val="0"/>
          <c:order val="0"/>
          <c:tx>
            <c:strRef>
              <c:f>'図表１～４'!$E$54</c:f>
              <c:strCache>
                <c:ptCount val="1"/>
                <c:pt idx="0">
                  <c:v>産業</c:v>
                </c:pt>
              </c:strCache>
            </c:strRef>
          </c:tx>
          <c:spPr>
            <a:ln w="38100">
              <a:solidFill>
                <a:srgbClr val="9999FF"/>
              </a:solidFill>
            </a:ln>
          </c:spPr>
          <c:marker>
            <c:symbol val="diamond"/>
            <c:size val="8"/>
            <c:spPr>
              <a:solidFill>
                <a:srgbClr val="9999FF"/>
              </a:solidFill>
              <a:ln w="38100">
                <a:solidFill>
                  <a:srgbClr val="9999FF"/>
                </a:solidFill>
              </a:ln>
            </c:spPr>
          </c:marker>
          <c:cat>
            <c:strRef>
              <c:f>'図表１～４'!$F$53:$O$53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'図表１～４'!$F$54:$O$54</c:f>
              <c:numCache>
                <c:formatCode>#,##0;[Red]\-#,##0</c:formatCode>
                <c:ptCount val="10"/>
                <c:pt idx="0">
                  <c:v>100</c:v>
                </c:pt>
                <c:pt idx="1">
                  <c:v>82.965415746872708</c:v>
                </c:pt>
                <c:pt idx="2">
                  <c:v>83.517292126563646</c:v>
                </c:pt>
                <c:pt idx="3">
                  <c:v>83.627667402501842</c:v>
                </c:pt>
                <c:pt idx="4">
                  <c:v>83.701250919793964</c:v>
                </c:pt>
                <c:pt idx="5">
                  <c:v>80.500367917586459</c:v>
                </c:pt>
                <c:pt idx="6">
                  <c:v>71.854304635761594</c:v>
                </c:pt>
                <c:pt idx="7">
                  <c:v>67.917586460632819</c:v>
                </c:pt>
                <c:pt idx="8">
                  <c:v>76.563649742457685</c:v>
                </c:pt>
                <c:pt idx="9">
                  <c:v>84.988962472406186</c:v>
                </c:pt>
              </c:numCache>
            </c:numRef>
          </c:val>
        </c:ser>
        <c:ser>
          <c:idx val="1"/>
          <c:order val="1"/>
          <c:tx>
            <c:strRef>
              <c:f>'図表１～４'!$E$55</c:f>
              <c:strCache>
                <c:ptCount val="1"/>
                <c:pt idx="0">
                  <c:v>家庭</c:v>
                </c:pt>
              </c:strCache>
            </c:strRef>
          </c:tx>
          <c:spPr>
            <a:ln w="38100">
              <a:solidFill>
                <a:srgbClr val="6600FF"/>
              </a:solidFill>
            </a:ln>
          </c:spPr>
          <c:marker>
            <c:symbol val="diamond"/>
            <c:size val="8"/>
            <c:spPr>
              <a:solidFill>
                <a:schemeClr val="accent4">
                  <a:lumMod val="75000"/>
                </a:schemeClr>
              </a:solidFill>
              <a:ln w="38100">
                <a:solidFill>
                  <a:srgbClr val="6600FF"/>
                </a:solidFill>
              </a:ln>
            </c:spPr>
          </c:marker>
          <c:cat>
            <c:strRef>
              <c:f>'図表１～４'!$F$53:$O$53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'図表１～４'!$F$55:$O$55</c:f>
              <c:numCache>
                <c:formatCode>#,##0;[Red]\-#,##0</c:formatCode>
                <c:ptCount val="10"/>
                <c:pt idx="0">
                  <c:v>100</c:v>
                </c:pt>
                <c:pt idx="1">
                  <c:v>123.4375</c:v>
                </c:pt>
                <c:pt idx="2">
                  <c:v>131.81818181818181</c:v>
                </c:pt>
                <c:pt idx="3">
                  <c:v>122.30113636363636</c:v>
                </c:pt>
                <c:pt idx="4">
                  <c:v>134.23295454545453</c:v>
                </c:pt>
                <c:pt idx="5">
                  <c:v>130.53977272727272</c:v>
                </c:pt>
                <c:pt idx="6">
                  <c:v>135.65340909090909</c:v>
                </c:pt>
                <c:pt idx="7">
                  <c:v>120.17045454545455</c:v>
                </c:pt>
                <c:pt idx="8">
                  <c:v>177.69886363636365</c:v>
                </c:pt>
                <c:pt idx="9">
                  <c:v>212.21590909090909</c:v>
                </c:pt>
              </c:numCache>
            </c:numRef>
          </c:val>
        </c:ser>
        <c:ser>
          <c:idx val="2"/>
          <c:order val="2"/>
          <c:tx>
            <c:strRef>
              <c:f>'図表１～４'!$E$56</c:f>
              <c:strCache>
                <c:ptCount val="1"/>
                <c:pt idx="0">
                  <c:v>業務その他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circle"/>
            <c:size val="8"/>
            <c:spPr>
              <a:solidFill>
                <a:srgbClr val="FFC000"/>
              </a:solidFill>
              <a:ln w="38100">
                <a:solidFill>
                  <a:srgbClr val="FFC000"/>
                </a:solidFill>
              </a:ln>
            </c:spPr>
          </c:marker>
          <c:cat>
            <c:strRef>
              <c:f>'図表１～４'!$F$53:$O$53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'図表１～４'!$F$56:$O$56</c:f>
              <c:numCache>
                <c:formatCode>#,##0;[Red]\-#,##0</c:formatCode>
                <c:ptCount val="10"/>
                <c:pt idx="0">
                  <c:v>100</c:v>
                </c:pt>
                <c:pt idx="1">
                  <c:v>130.95541401273886</c:v>
                </c:pt>
                <c:pt idx="2">
                  <c:v>134.64968152866243</c:v>
                </c:pt>
                <c:pt idx="3">
                  <c:v>128.91719745222929</c:v>
                </c:pt>
                <c:pt idx="4">
                  <c:v>136.30573248407643</c:v>
                </c:pt>
                <c:pt idx="5">
                  <c:v>129.80891719745222</c:v>
                </c:pt>
                <c:pt idx="6">
                  <c:v>133.37579617834393</c:v>
                </c:pt>
                <c:pt idx="7">
                  <c:v>122.42038216560509</c:v>
                </c:pt>
                <c:pt idx="8">
                  <c:v>166.62420382165607</c:v>
                </c:pt>
                <c:pt idx="9">
                  <c:v>189.80891719745222</c:v>
                </c:pt>
              </c:numCache>
            </c:numRef>
          </c:val>
        </c:ser>
        <c:ser>
          <c:idx val="3"/>
          <c:order val="3"/>
          <c:tx>
            <c:strRef>
              <c:f>'図表１～４'!$E$57</c:f>
              <c:strCache>
                <c:ptCount val="1"/>
                <c:pt idx="0">
                  <c:v>運輸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x"/>
            <c:size val="8"/>
            <c:spPr>
              <a:solidFill>
                <a:srgbClr val="00B050"/>
              </a:solidFill>
              <a:ln w="38100">
                <a:solidFill>
                  <a:srgbClr val="00B050"/>
                </a:solidFill>
              </a:ln>
            </c:spPr>
          </c:marker>
          <c:cat>
            <c:strRef>
              <c:f>'図表１～４'!$F$53:$O$53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'図表１～４'!$F$57:$O$57</c:f>
              <c:numCache>
                <c:formatCode>#,##0;[Red]\-#,##0</c:formatCode>
                <c:ptCount val="10"/>
                <c:pt idx="0">
                  <c:v>100</c:v>
                </c:pt>
                <c:pt idx="1">
                  <c:v>111.45490454246215</c:v>
                </c:pt>
                <c:pt idx="2">
                  <c:v>109.15075707702435</c:v>
                </c:pt>
                <c:pt idx="3">
                  <c:v>111.19157340355497</c:v>
                </c:pt>
                <c:pt idx="4">
                  <c:v>109.28242264647794</c:v>
                </c:pt>
                <c:pt idx="5">
                  <c:v>108.16326530612245</c:v>
                </c:pt>
                <c:pt idx="6">
                  <c:v>100.85582620144832</c:v>
                </c:pt>
                <c:pt idx="7">
                  <c:v>94.601711652402898</c:v>
                </c:pt>
                <c:pt idx="8">
                  <c:v>93.219223173140222</c:v>
                </c:pt>
                <c:pt idx="9">
                  <c:v>91.04674127715603</c:v>
                </c:pt>
              </c:numCache>
            </c:numRef>
          </c:val>
        </c:ser>
        <c:ser>
          <c:idx val="4"/>
          <c:order val="4"/>
          <c:tx>
            <c:strRef>
              <c:f>'図表１～４'!$E$58</c:f>
              <c:strCache>
                <c:ptCount val="1"/>
                <c:pt idx="0">
                  <c:v>工業プロセス</c:v>
                </c:pt>
              </c:strCache>
            </c:strRef>
          </c:tx>
          <c:spPr>
            <a:ln w="38100">
              <a:solidFill>
                <a:srgbClr val="FF8080"/>
              </a:solidFill>
            </a:ln>
          </c:spPr>
          <c:marker>
            <c:symbol val="star"/>
            <c:size val="8"/>
            <c:spPr>
              <a:ln w="38100">
                <a:solidFill>
                  <a:srgbClr val="FF8080"/>
                </a:solidFill>
              </a:ln>
            </c:spPr>
          </c:marker>
          <c:cat>
            <c:strRef>
              <c:f>'図表１～４'!$F$53:$O$53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'図表１～４'!$F$58:$O$58</c:f>
              <c:numCache>
                <c:formatCode>#,##0;[Red]\-#,##0</c:formatCode>
                <c:ptCount val="10"/>
                <c:pt idx="0">
                  <c:v>100</c:v>
                </c:pt>
                <c:pt idx="1">
                  <c:v>114.57094307561597</c:v>
                </c:pt>
                <c:pt idx="2">
                  <c:v>116.31265930331351</c:v>
                </c:pt>
                <c:pt idx="3">
                  <c:v>108.87850467289719</c:v>
                </c:pt>
                <c:pt idx="4">
                  <c:v>104.67289719626167</c:v>
                </c:pt>
                <c:pt idx="5">
                  <c:v>97.153780798640611</c:v>
                </c:pt>
                <c:pt idx="6">
                  <c:v>83.262531860662705</c:v>
                </c:pt>
                <c:pt idx="7">
                  <c:v>63.848768054375526</c:v>
                </c:pt>
                <c:pt idx="8">
                  <c:v>71.750212404418008</c:v>
                </c:pt>
                <c:pt idx="9">
                  <c:v>74.426508071367877</c:v>
                </c:pt>
              </c:numCache>
            </c:numRef>
          </c:val>
        </c:ser>
        <c:ser>
          <c:idx val="5"/>
          <c:order val="5"/>
          <c:tx>
            <c:strRef>
              <c:f>'図表１～４'!$E$59</c:f>
              <c:strCache>
                <c:ptCount val="1"/>
                <c:pt idx="0">
                  <c:v>廃棄物</c:v>
                </c:pt>
              </c:strCache>
            </c:strRef>
          </c:tx>
          <c:spPr>
            <a:ln w="38100"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 w="38100"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strRef>
              <c:f>'図表１～４'!$F$53:$O$53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'図表１～４'!$F$59:$O$59</c:f>
              <c:numCache>
                <c:formatCode>#,##0;[Red]\-#,##0</c:formatCode>
                <c:ptCount val="10"/>
                <c:pt idx="0">
                  <c:v>100</c:v>
                </c:pt>
                <c:pt idx="1">
                  <c:v>127.08333333333333</c:v>
                </c:pt>
                <c:pt idx="2">
                  <c:v>130.20833333333331</c:v>
                </c:pt>
                <c:pt idx="3">
                  <c:v>121.875</c:v>
                </c:pt>
                <c:pt idx="4">
                  <c:v>119.79166666666667</c:v>
                </c:pt>
                <c:pt idx="5">
                  <c:v>115.625</c:v>
                </c:pt>
                <c:pt idx="6">
                  <c:v>129.16666666666669</c:v>
                </c:pt>
                <c:pt idx="7">
                  <c:v>125</c:v>
                </c:pt>
                <c:pt idx="8">
                  <c:v>116.66666666666667</c:v>
                </c:pt>
                <c:pt idx="9">
                  <c:v>121.875</c:v>
                </c:pt>
              </c:numCache>
            </c:numRef>
          </c:val>
        </c:ser>
        <c:ser>
          <c:idx val="6"/>
          <c:order val="6"/>
          <c:tx>
            <c:strRef>
              <c:f>'図表１～４'!$E$60</c:f>
              <c:strCache>
                <c:ptCount val="1"/>
                <c:pt idx="0">
                  <c:v>その他</c:v>
                </c:pt>
              </c:strCache>
            </c:strRef>
          </c:tx>
          <c:spPr>
            <a:ln w="381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triangle"/>
            <c:size val="8"/>
            <c:spPr>
              <a:solidFill>
                <a:schemeClr val="accent5">
                  <a:lumMod val="60000"/>
                  <a:lumOff val="40000"/>
                </a:schemeClr>
              </a:solidFill>
              <a:ln w="38100"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'図表１～４'!$F$53:$O$53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'図表１～４'!$F$60:$O$60</c:f>
              <c:numCache>
                <c:formatCode>#,##0;[Red]\-#,##0</c:formatCode>
                <c:ptCount val="10"/>
                <c:pt idx="0">
                  <c:v>100</c:v>
                </c:pt>
                <c:pt idx="1">
                  <c:v>106.31364562118127</c:v>
                </c:pt>
                <c:pt idx="2">
                  <c:v>120.9775967413442</c:v>
                </c:pt>
                <c:pt idx="3">
                  <c:v>117.51527494908349</c:v>
                </c:pt>
                <c:pt idx="4">
                  <c:v>116.70061099796334</c:v>
                </c:pt>
                <c:pt idx="5">
                  <c:v>113.23828920570264</c:v>
                </c:pt>
                <c:pt idx="6">
                  <c:v>102.85132382892057</c:v>
                </c:pt>
                <c:pt idx="7">
                  <c:v>102.44399185336049</c:v>
                </c:pt>
                <c:pt idx="8">
                  <c:v>108.75763747454175</c:v>
                </c:pt>
                <c:pt idx="9">
                  <c:v>109.57230142566192</c:v>
                </c:pt>
              </c:numCache>
            </c:numRef>
          </c:val>
        </c:ser>
        <c:marker val="1"/>
        <c:axId val="74624000"/>
        <c:axId val="72165632"/>
      </c:lineChart>
      <c:catAx>
        <c:axId val="74624000"/>
        <c:scaling>
          <c:orientation val="minMax"/>
        </c:scaling>
        <c:axPos val="b"/>
        <c:numFmt formatCode="General" sourceLinked="1"/>
        <c:majorTickMark val="none"/>
        <c:tickLblPos val="nextTo"/>
        <c:crossAx val="72165632"/>
        <c:crosses val="autoZero"/>
        <c:auto val="1"/>
        <c:lblAlgn val="ctr"/>
        <c:lblOffset val="100"/>
      </c:catAx>
      <c:valAx>
        <c:axId val="72165632"/>
        <c:scaling>
          <c:orientation val="minMax"/>
          <c:max val="220"/>
          <c:min val="60"/>
        </c:scaling>
        <c:axPos val="l"/>
        <c:majorGridlines/>
        <c:numFmt formatCode="#,##0;[Red]\-#,##0" sourceLinked="1"/>
        <c:majorTickMark val="none"/>
        <c:tickLblPos val="nextTo"/>
        <c:spPr>
          <a:ln w="9525">
            <a:noFill/>
          </a:ln>
        </c:spPr>
        <c:crossAx val="74624000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1636716514395346"/>
          <c:y val="0.88765426711467488"/>
          <c:w val="0.836328306698221"/>
          <c:h val="6.0632434082583418E-2"/>
        </c:manualLayout>
      </c:layout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 sz="110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（指数）</a:t>
            </a:r>
          </a:p>
        </c:rich>
      </c:tx>
      <c:layout>
        <c:manualLayout>
          <c:xMode val="edge"/>
          <c:yMode val="edge"/>
          <c:x val="9.3370667876711312E-3"/>
          <c:y val="2.7041940254650568E-2"/>
        </c:manualLayout>
      </c:layout>
    </c:title>
    <c:plotArea>
      <c:layout>
        <c:manualLayout>
          <c:layoutTarget val="inner"/>
          <c:xMode val="edge"/>
          <c:yMode val="edge"/>
          <c:x val="7.0307360040564773E-2"/>
          <c:y val="0.12900237635251216"/>
          <c:w val="0.68151526595895695"/>
          <c:h val="0.77221186301937206"/>
        </c:manualLayout>
      </c:layout>
      <c:lineChart>
        <c:grouping val="standard"/>
        <c:ser>
          <c:idx val="0"/>
          <c:order val="0"/>
          <c:tx>
            <c:strRef>
              <c:f>'図表５～13'!$O$65</c:f>
              <c:strCache>
                <c:ptCount val="1"/>
                <c:pt idx="0">
                  <c:v>排出量</c:v>
                </c:pt>
              </c:strCache>
            </c:strRef>
          </c:tx>
          <c:cat>
            <c:strRef>
              <c:f>'図表５～13'!$P$64:$Y$64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'図表５～13'!$P$65:$Y$65</c:f>
              <c:numCache>
                <c:formatCode>#,##0;[Red]\-#,##0</c:formatCode>
                <c:ptCount val="10"/>
                <c:pt idx="0">
                  <c:v>100</c:v>
                </c:pt>
                <c:pt idx="1">
                  <c:v>127.08333333333333</c:v>
                </c:pt>
                <c:pt idx="2">
                  <c:v>130.20833333333331</c:v>
                </c:pt>
                <c:pt idx="3">
                  <c:v>121.875</c:v>
                </c:pt>
                <c:pt idx="4">
                  <c:v>119.79166666666667</c:v>
                </c:pt>
                <c:pt idx="5">
                  <c:v>115.625</c:v>
                </c:pt>
                <c:pt idx="6">
                  <c:v>129.16666666666669</c:v>
                </c:pt>
                <c:pt idx="7">
                  <c:v>125</c:v>
                </c:pt>
                <c:pt idx="8">
                  <c:v>116.66666666666667</c:v>
                </c:pt>
                <c:pt idx="9">
                  <c:v>121.875</c:v>
                </c:pt>
              </c:numCache>
            </c:numRef>
          </c:val>
        </c:ser>
        <c:ser>
          <c:idx val="1"/>
          <c:order val="1"/>
          <c:tx>
            <c:strRef>
              <c:f>'図表５～13'!$O$66</c:f>
              <c:strCache>
                <c:ptCount val="1"/>
                <c:pt idx="0">
                  <c:v>ごみ焼却量</c:v>
                </c:pt>
              </c:strCache>
            </c:strRef>
          </c:tx>
          <c:cat>
            <c:strRef>
              <c:f>'図表５～13'!$P$64:$Y$64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'図表５～13'!$P$66:$Y$66</c:f>
              <c:numCache>
                <c:formatCode>#,##0;[Red]\-#,##0</c:formatCode>
                <c:ptCount val="10"/>
                <c:pt idx="0">
                  <c:v>100</c:v>
                </c:pt>
                <c:pt idx="1">
                  <c:v>110.05783103797771</c:v>
                </c:pt>
                <c:pt idx="2">
                  <c:v>110.1139728531966</c:v>
                </c:pt>
                <c:pt idx="3">
                  <c:v>113.11830521274271</c:v>
                </c:pt>
                <c:pt idx="4">
                  <c:v>109.53566247341959</c:v>
                </c:pt>
                <c:pt idx="5">
                  <c:v>112.00540551282816</c:v>
                </c:pt>
                <c:pt idx="6">
                  <c:v>105.56499532979591</c:v>
                </c:pt>
                <c:pt idx="7">
                  <c:v>103.94036050000994</c:v>
                </c:pt>
                <c:pt idx="8">
                  <c:v>104.33683101810449</c:v>
                </c:pt>
                <c:pt idx="9">
                  <c:v>105.35135833383016</c:v>
                </c:pt>
              </c:numCache>
            </c:numRef>
          </c:val>
        </c:ser>
        <c:ser>
          <c:idx val="2"/>
          <c:order val="2"/>
          <c:tx>
            <c:strRef>
              <c:f>'図表５～13'!$O$67</c:f>
              <c:strCache>
                <c:ptCount val="1"/>
                <c:pt idx="0">
                  <c:v>プラスチック類組成比</c:v>
                </c:pt>
              </c:strCache>
            </c:strRef>
          </c:tx>
          <c:cat>
            <c:strRef>
              <c:f>'図表５～13'!$P$64:$Y$64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'図表５～13'!$P$67:$Y$67</c:f>
              <c:numCache>
                <c:formatCode>#,##0;[Red]\-#,##0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94.29434655185176</c:v>
                </c:pt>
                <c:pt idx="3">
                  <c:v>87.988765230482883</c:v>
                </c:pt>
                <c:pt idx="4">
                  <c:v>89.827580776481014</c:v>
                </c:pt>
                <c:pt idx="5">
                  <c:v>99.80346240037295</c:v>
                </c:pt>
                <c:pt idx="6">
                  <c:v>105.85136371582051</c:v>
                </c:pt>
                <c:pt idx="7">
                  <c:v>111.63331721767014</c:v>
                </c:pt>
                <c:pt idx="8">
                  <c:v>99.566451913643149</c:v>
                </c:pt>
                <c:pt idx="9">
                  <c:v>119.4706477079275</c:v>
                </c:pt>
              </c:numCache>
            </c:numRef>
          </c:val>
        </c:ser>
        <c:ser>
          <c:idx val="3"/>
          <c:order val="3"/>
          <c:tx>
            <c:strRef>
              <c:f>'図表５～13'!$O$68</c:f>
              <c:strCache>
                <c:ptCount val="1"/>
                <c:pt idx="0">
                  <c:v>県内総生産</c:v>
                </c:pt>
              </c:strCache>
            </c:strRef>
          </c:tx>
          <c:cat>
            <c:strRef>
              <c:f>'図表５～13'!$P$64:$Y$64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'図表５～13'!$P$68:$Y$68</c:f>
              <c:numCache>
                <c:formatCode>#,##0;[Red]\-#,##0</c:formatCode>
                <c:ptCount val="10"/>
                <c:pt idx="0">
                  <c:v>100</c:v>
                </c:pt>
                <c:pt idx="1">
                  <c:v>94.320987654320987</c:v>
                </c:pt>
                <c:pt idx="2">
                  <c:v>93.53086419753086</c:v>
                </c:pt>
                <c:pt idx="3">
                  <c:v>93.975308641975303</c:v>
                </c:pt>
                <c:pt idx="4">
                  <c:v>90.617283950617292</c:v>
                </c:pt>
                <c:pt idx="5">
                  <c:v>87.160493827160494</c:v>
                </c:pt>
                <c:pt idx="6">
                  <c:v>83.012345679012341</c:v>
                </c:pt>
                <c:pt idx="7">
                  <c:v>85.481481481481481</c:v>
                </c:pt>
                <c:pt idx="8">
                  <c:v>84.493827160493822</c:v>
                </c:pt>
                <c:pt idx="9">
                  <c:v>84.296296296296291</c:v>
                </c:pt>
              </c:numCache>
            </c:numRef>
          </c:val>
        </c:ser>
        <c:ser>
          <c:idx val="4"/>
          <c:order val="4"/>
          <c:tx>
            <c:strRef>
              <c:f>'図表５～13'!$O$69</c:f>
              <c:strCache>
                <c:ptCount val="1"/>
                <c:pt idx="0">
                  <c:v>産業廃棄物からの排出量</c:v>
                </c:pt>
              </c:strCache>
            </c:strRef>
          </c:tx>
          <c:cat>
            <c:strRef>
              <c:f>'図表５～13'!$P$64:$Y$64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'図表５～13'!$P$69:$Y$69</c:f>
              <c:numCache>
                <c:formatCode>#,##0;[Red]\-#,##0</c:formatCode>
                <c:ptCount val="10"/>
                <c:pt idx="0">
                  <c:v>100</c:v>
                </c:pt>
                <c:pt idx="1">
                  <c:v>161.29032258064515</c:v>
                </c:pt>
                <c:pt idx="2">
                  <c:v>158.06451612903226</c:v>
                </c:pt>
                <c:pt idx="3">
                  <c:v>148.38709677419354</c:v>
                </c:pt>
                <c:pt idx="4">
                  <c:v>151.61290322580646</c:v>
                </c:pt>
                <c:pt idx="5">
                  <c:v>125.80645161290323</c:v>
                </c:pt>
                <c:pt idx="6">
                  <c:v>148.38709677419354</c:v>
                </c:pt>
                <c:pt idx="7">
                  <c:v>135.48387096774192</c:v>
                </c:pt>
                <c:pt idx="8">
                  <c:v>135.48387096774192</c:v>
                </c:pt>
                <c:pt idx="9">
                  <c:v>122.58064516129032</c:v>
                </c:pt>
              </c:numCache>
            </c:numRef>
          </c:val>
        </c:ser>
        <c:marker val="1"/>
        <c:axId val="84756736"/>
        <c:axId val="84766720"/>
      </c:lineChart>
      <c:catAx>
        <c:axId val="8475673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84766720"/>
        <c:crosses val="autoZero"/>
        <c:auto val="1"/>
        <c:lblAlgn val="ctr"/>
        <c:lblOffset val="100"/>
      </c:catAx>
      <c:valAx>
        <c:axId val="84766720"/>
        <c:scaling>
          <c:orientation val="minMax"/>
          <c:max val="170"/>
          <c:min val="80"/>
        </c:scaling>
        <c:axPos val="l"/>
        <c:majorGridlines/>
        <c:numFmt formatCode="#,##0;[Red]\-#,##0" sourceLinked="1"/>
        <c:maj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84756736"/>
        <c:crosses val="autoZero"/>
        <c:crossBetween val="between"/>
        <c:majorUnit val="1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8251781282776056"/>
          <c:y val="0.13374503195826784"/>
          <c:w val="0.18626174152805824"/>
          <c:h val="0.76588519126030064"/>
        </c:manualLayout>
      </c:layout>
      <c:spPr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</c:chart>
  <c:spPr>
    <a:ln>
      <a:solidFill>
        <a:schemeClr val="tx1"/>
      </a:solidFill>
    </a:ln>
  </c:spPr>
  <c:txPr>
    <a:bodyPr/>
    <a:lstStyle/>
    <a:p>
      <a:pPr>
        <a:defRPr sz="140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（指数）</a:t>
            </a:r>
          </a:p>
        </c:rich>
      </c:tx>
      <c:layout>
        <c:manualLayout>
          <c:xMode val="edge"/>
          <c:yMode val="edge"/>
          <c:x val="9.3370667876711312E-3"/>
          <c:y val="2.7041940254650568E-2"/>
        </c:manualLayout>
      </c:layout>
    </c:title>
    <c:plotArea>
      <c:layout>
        <c:manualLayout>
          <c:layoutTarget val="inner"/>
          <c:xMode val="edge"/>
          <c:yMode val="edge"/>
          <c:x val="5.8283155839164394E-2"/>
          <c:y val="0.14047207760265537"/>
          <c:w val="0.74766097583841473"/>
          <c:h val="0.73015574358273461"/>
        </c:manualLayout>
      </c:layout>
      <c:lineChart>
        <c:grouping val="standard"/>
        <c:ser>
          <c:idx val="0"/>
          <c:order val="0"/>
          <c:tx>
            <c:strRef>
              <c:f>'図表５～13'!$O$77</c:f>
              <c:strCache>
                <c:ptCount val="1"/>
                <c:pt idx="0">
                  <c:v>メタン</c:v>
                </c:pt>
              </c:strCache>
            </c:strRef>
          </c:tx>
          <c:cat>
            <c:strRef>
              <c:f>'図表５～13'!$P$76:$Y$76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'図表５～13'!$P$77:$Y$77</c:f>
              <c:numCache>
                <c:formatCode>#,##0;[Red]\-#,##0</c:formatCode>
                <c:ptCount val="10"/>
                <c:pt idx="0">
                  <c:v>100</c:v>
                </c:pt>
                <c:pt idx="1">
                  <c:v>69.035532994923855</c:v>
                </c:pt>
                <c:pt idx="2">
                  <c:v>64.467005076142129</c:v>
                </c:pt>
                <c:pt idx="3">
                  <c:v>62.944162436548226</c:v>
                </c:pt>
                <c:pt idx="4">
                  <c:v>63.451776649746193</c:v>
                </c:pt>
                <c:pt idx="5">
                  <c:v>63.959390862944169</c:v>
                </c:pt>
                <c:pt idx="6">
                  <c:v>59.898477157360411</c:v>
                </c:pt>
                <c:pt idx="7">
                  <c:v>60.406091370558379</c:v>
                </c:pt>
                <c:pt idx="8">
                  <c:v>60.406091370558379</c:v>
                </c:pt>
                <c:pt idx="9">
                  <c:v>61.421319796954307</c:v>
                </c:pt>
              </c:numCache>
            </c:numRef>
          </c:val>
        </c:ser>
        <c:ser>
          <c:idx val="1"/>
          <c:order val="1"/>
          <c:tx>
            <c:strRef>
              <c:f>'図表５～13'!$O$78</c:f>
              <c:strCache>
                <c:ptCount val="1"/>
                <c:pt idx="0">
                  <c:v>一酸化二窒素</c:v>
                </c:pt>
              </c:strCache>
            </c:strRef>
          </c:tx>
          <c:cat>
            <c:strRef>
              <c:f>'図表５～13'!$P$76:$Y$76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'図表５～13'!$P$78:$Y$78</c:f>
              <c:numCache>
                <c:formatCode>#,##0;[Red]\-#,##0</c:formatCode>
                <c:ptCount val="10"/>
                <c:pt idx="0">
                  <c:v>100</c:v>
                </c:pt>
                <c:pt idx="1">
                  <c:v>166.02564102564102</c:v>
                </c:pt>
                <c:pt idx="2">
                  <c:v>209.61538461538461</c:v>
                </c:pt>
                <c:pt idx="3">
                  <c:v>205.12820512820511</c:v>
                </c:pt>
                <c:pt idx="4">
                  <c:v>201.28205128205127</c:v>
                </c:pt>
                <c:pt idx="5">
                  <c:v>196.15384615384613</c:v>
                </c:pt>
                <c:pt idx="6">
                  <c:v>178.2051282051282</c:v>
                </c:pt>
                <c:pt idx="7">
                  <c:v>168.58974358974359</c:v>
                </c:pt>
                <c:pt idx="8">
                  <c:v>181.41025641025641</c:v>
                </c:pt>
                <c:pt idx="9">
                  <c:v>181.41025641025641</c:v>
                </c:pt>
              </c:numCache>
            </c:numRef>
          </c:val>
        </c:ser>
        <c:ser>
          <c:idx val="2"/>
          <c:order val="2"/>
          <c:tx>
            <c:strRef>
              <c:f>'図表５～13'!$O$79</c:f>
              <c:strCache>
                <c:ptCount val="1"/>
                <c:pt idx="0">
                  <c:v>ハイドロフルオロカーボン</c:v>
                </c:pt>
              </c:strCache>
            </c:strRef>
          </c:tx>
          <c:cat>
            <c:strRef>
              <c:f>'図表５～13'!$P$76:$Y$76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'図表５～13'!$P$79:$Y$79</c:f>
              <c:numCache>
                <c:formatCode>#,##0;[Red]\-#,##0</c:formatCode>
                <c:ptCount val="10"/>
                <c:pt idx="0">
                  <c:v>100</c:v>
                </c:pt>
                <c:pt idx="1">
                  <c:v>311.11111111111114</c:v>
                </c:pt>
                <c:pt idx="2">
                  <c:v>322.22222222222223</c:v>
                </c:pt>
                <c:pt idx="3">
                  <c:v>338.88888888888886</c:v>
                </c:pt>
                <c:pt idx="4">
                  <c:v>388.88888888888886</c:v>
                </c:pt>
                <c:pt idx="5">
                  <c:v>433.33333333333331</c:v>
                </c:pt>
                <c:pt idx="6">
                  <c:v>500</c:v>
                </c:pt>
                <c:pt idx="7">
                  <c:v>533.33333333333326</c:v>
                </c:pt>
                <c:pt idx="8">
                  <c:v>588.88888888888891</c:v>
                </c:pt>
                <c:pt idx="9">
                  <c:v>650</c:v>
                </c:pt>
              </c:numCache>
            </c:numRef>
          </c:val>
        </c:ser>
        <c:ser>
          <c:idx val="3"/>
          <c:order val="3"/>
          <c:tx>
            <c:strRef>
              <c:f>'図表５～13'!$O$80</c:f>
              <c:strCache>
                <c:ptCount val="1"/>
                <c:pt idx="0">
                  <c:v>パーフルオロカーボン</c:v>
                </c:pt>
              </c:strCache>
            </c:strRef>
          </c:tx>
          <c:cat>
            <c:strRef>
              <c:f>'図表５～13'!$P$76:$Y$76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'図表５～13'!$P$80:$Y$80</c:f>
              <c:numCache>
                <c:formatCode>#,##0;[Red]\-#,##0</c:formatCode>
                <c:ptCount val="10"/>
                <c:pt idx="0">
                  <c:v>100</c:v>
                </c:pt>
                <c:pt idx="1">
                  <c:v>42.857142857142854</c:v>
                </c:pt>
                <c:pt idx="2">
                  <c:v>47.619047619047613</c:v>
                </c:pt>
                <c:pt idx="3">
                  <c:v>38.095238095238095</c:v>
                </c:pt>
                <c:pt idx="4">
                  <c:v>30.476190476190478</c:v>
                </c:pt>
                <c:pt idx="5">
                  <c:v>20</c:v>
                </c:pt>
                <c:pt idx="6">
                  <c:v>6.666666666666667</c:v>
                </c:pt>
                <c:pt idx="7">
                  <c:v>7.6190476190476195</c:v>
                </c:pt>
                <c:pt idx="8">
                  <c:v>7.6190476190476195</c:v>
                </c:pt>
                <c:pt idx="9">
                  <c:v>7.6190476190476195</c:v>
                </c:pt>
              </c:numCache>
            </c:numRef>
          </c:val>
        </c:ser>
        <c:ser>
          <c:idx val="4"/>
          <c:order val="4"/>
          <c:tx>
            <c:strRef>
              <c:f>'図表５～13'!$O$81</c:f>
              <c:strCache>
                <c:ptCount val="1"/>
                <c:pt idx="0">
                  <c:v>六ふっ化硫黄</c:v>
                </c:pt>
              </c:strCache>
            </c:strRef>
          </c:tx>
          <c:cat>
            <c:strRef>
              <c:f>'図表５～13'!$P$76:$Y$76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'図表５～13'!$P$81:$Y$81</c:f>
              <c:numCache>
                <c:formatCode>#,##0;[Red]\-#,##0</c:formatCode>
                <c:ptCount val="10"/>
                <c:pt idx="0">
                  <c:v>100</c:v>
                </c:pt>
                <c:pt idx="1">
                  <c:v>173.33333333333334</c:v>
                </c:pt>
                <c:pt idx="2">
                  <c:v>213.33333333333334</c:v>
                </c:pt>
                <c:pt idx="3">
                  <c:v>213.33333333333334</c:v>
                </c:pt>
                <c:pt idx="4">
                  <c:v>213.33333333333334</c:v>
                </c:pt>
                <c:pt idx="5">
                  <c:v>166.66666666666669</c:v>
                </c:pt>
                <c:pt idx="6">
                  <c:v>80</c:v>
                </c:pt>
                <c:pt idx="7">
                  <c:v>113.33333333333333</c:v>
                </c:pt>
                <c:pt idx="8">
                  <c:v>120</c:v>
                </c:pt>
                <c:pt idx="9">
                  <c:v>60</c:v>
                </c:pt>
              </c:numCache>
            </c:numRef>
          </c:val>
        </c:ser>
        <c:marker val="1"/>
        <c:axId val="84793600"/>
        <c:axId val="83632128"/>
      </c:lineChart>
      <c:catAx>
        <c:axId val="8479360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83632128"/>
        <c:crosses val="autoZero"/>
        <c:auto val="1"/>
        <c:lblAlgn val="ctr"/>
        <c:lblOffset val="100"/>
      </c:catAx>
      <c:valAx>
        <c:axId val="83632128"/>
        <c:scaling>
          <c:orientation val="minMax"/>
          <c:max val="700"/>
          <c:min val="0"/>
        </c:scaling>
        <c:axPos val="l"/>
        <c:majorGridlines/>
        <c:numFmt formatCode="#,##0;[Red]\-#,##0" sourceLinked="1"/>
        <c:maj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84793600"/>
        <c:crosses val="autoZero"/>
        <c:crossBetween val="between"/>
        <c:majorUnit val="10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2177929639581004"/>
          <c:y val="0.14287659055551968"/>
          <c:w val="0.16704066957491329"/>
          <c:h val="0.72935911856183233"/>
        </c:manualLayout>
      </c:layout>
      <c:spPr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</c:chart>
  <c:spPr>
    <a:ln>
      <a:solidFill>
        <a:schemeClr val="tx1"/>
      </a:solidFill>
    </a:ln>
  </c:spPr>
  <c:txPr>
    <a:bodyPr/>
    <a:lstStyle/>
    <a:p>
      <a:pPr>
        <a:defRPr sz="140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/>
              <a:t>（千</a:t>
            </a:r>
            <a:r>
              <a:rPr lang="en-US"/>
              <a:t>t-CO2</a:t>
            </a:r>
            <a:r>
              <a:rPr lang="ja-JP"/>
              <a:t>）</a:t>
            </a:r>
          </a:p>
        </c:rich>
      </c:tx>
      <c:layout>
        <c:manualLayout>
          <c:xMode val="edge"/>
          <c:yMode val="edge"/>
          <c:x val="4.0209340718494843E-2"/>
          <c:y val="2.7799938473877042E-2"/>
        </c:manualLayout>
      </c:layout>
    </c:title>
    <c:plotArea>
      <c:layout>
        <c:manualLayout>
          <c:layoutTarget val="inner"/>
          <c:xMode val="edge"/>
          <c:yMode val="edge"/>
          <c:x val="9.0173951954275217E-2"/>
          <c:y val="0.12081765493572898"/>
          <c:w val="0.85926387555214134"/>
          <c:h val="0.67769092339157511"/>
        </c:manualLayout>
      </c:layout>
      <c:barChart>
        <c:barDir val="col"/>
        <c:grouping val="stacked"/>
        <c:ser>
          <c:idx val="1"/>
          <c:order val="0"/>
          <c:tx>
            <c:strRef>
              <c:f>'図表５～13'!$C$105</c:f>
              <c:strCache>
                <c:ptCount val="1"/>
                <c:pt idx="0">
                  <c:v>温室効果ガス排出量（総排出量－森林吸収量）</c:v>
                </c:pt>
              </c:strCache>
            </c:strRef>
          </c:tx>
          <c:spPr>
            <a:solidFill>
              <a:srgbClr val="9966FF"/>
            </a:solidFill>
            <a:ln>
              <a:solidFill>
                <a:schemeClr val="tx1"/>
              </a:solidFill>
            </a:ln>
          </c:spPr>
          <c:dLbls>
            <c:dLbl>
              <c:idx val="7"/>
              <c:layout>
                <c:manualLayout>
                  <c:x val="2.2039074804392099E-3"/>
                  <c:y val="2.5108200921478755E-2"/>
                </c:manualLayout>
              </c:layout>
              <c:showVal val="1"/>
            </c:dLbl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Val val="1"/>
          </c:dLbls>
          <c:cat>
            <c:strRef>
              <c:f>'図表５～13'!$D$102:$M$102</c:f>
              <c:strCache>
                <c:ptCount val="10"/>
                <c:pt idx="0">
                  <c:v>基準年</c:v>
                </c:pt>
                <c:pt idx="1">
                  <c:v>2004年</c:v>
                </c:pt>
                <c:pt idx="2">
                  <c:v>2005年</c:v>
                </c:pt>
                <c:pt idx="3">
                  <c:v>2006年</c:v>
                </c:pt>
                <c:pt idx="4">
                  <c:v>2007年</c:v>
                </c:pt>
                <c:pt idx="5">
                  <c:v>2008年</c:v>
                </c:pt>
                <c:pt idx="6">
                  <c:v>2009年</c:v>
                </c:pt>
                <c:pt idx="7">
                  <c:v>2010年</c:v>
                </c:pt>
                <c:pt idx="8">
                  <c:v>2011年</c:v>
                </c:pt>
                <c:pt idx="9">
                  <c:v>2012年</c:v>
                </c:pt>
              </c:strCache>
            </c:strRef>
          </c:cat>
          <c:val>
            <c:numRef>
              <c:f>'図表５～13'!$D$105:$M$105</c:f>
              <c:numCache>
                <c:formatCode>#,##0;[Red]\-#,##0</c:formatCode>
                <c:ptCount val="10"/>
                <c:pt idx="0">
                  <c:v>8667</c:v>
                </c:pt>
                <c:pt idx="1">
                  <c:v>8382</c:v>
                </c:pt>
                <c:pt idx="2">
                  <c:v>8405</c:v>
                </c:pt>
                <c:pt idx="3">
                  <c:v>8029</c:v>
                </c:pt>
                <c:pt idx="4">
                  <c:v>7712</c:v>
                </c:pt>
                <c:pt idx="5">
                  <c:v>7392</c:v>
                </c:pt>
                <c:pt idx="6">
                  <c:v>6745</c:v>
                </c:pt>
                <c:pt idx="7">
                  <c:v>5793.333333333333</c:v>
                </c:pt>
                <c:pt idx="8">
                  <c:v>7144.333333333333</c:v>
                </c:pt>
                <c:pt idx="9">
                  <c:v>8482.6666666666661</c:v>
                </c:pt>
              </c:numCache>
            </c:numRef>
          </c:val>
        </c:ser>
        <c:ser>
          <c:idx val="0"/>
          <c:order val="1"/>
          <c:tx>
            <c:strRef>
              <c:f>'図表５～13'!$C$104</c:f>
              <c:strCache>
                <c:ptCount val="1"/>
                <c:pt idx="0">
                  <c:v>森林吸収量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dLbls>
            <c:dLbl>
              <c:idx val="0"/>
              <c:delete val="1"/>
            </c:dLbl>
            <c:dLbl>
              <c:idx val="1"/>
              <c:layout>
                <c:manualLayout>
                  <c:x val="-5.3908200499327833E-4"/>
                  <c:y val="-2.0925474129507765E-2"/>
                </c:manualLayout>
              </c:layout>
              <c:showVal val="1"/>
            </c:dLbl>
            <c:dLbl>
              <c:idx val="2"/>
              <c:layout>
                <c:manualLayout>
                  <c:x val="1.0537737660841176E-3"/>
                  <c:y val="-2.0362600245972778E-2"/>
                </c:manualLayout>
              </c:layout>
              <c:showVal val="1"/>
            </c:dLbl>
            <c:dLbl>
              <c:idx val="3"/>
              <c:layout>
                <c:manualLayout>
                  <c:x val="-1.3852512409451481E-3"/>
                  <c:y val="-4.7307478624184822E-2"/>
                </c:manualLayout>
              </c:layout>
              <c:showVal val="1"/>
            </c:dLbl>
            <c:dLbl>
              <c:idx val="4"/>
              <c:layout>
                <c:manualLayout>
                  <c:x val="0"/>
                  <c:y val="-6.4918906403311133E-2"/>
                </c:manualLayout>
              </c:layout>
              <c:showVal val="1"/>
            </c:dLbl>
            <c:dLbl>
              <c:idx val="5"/>
              <c:layout>
                <c:manualLayout>
                  <c:x val="-3.1708644619176255E-3"/>
                  <c:y val="-3.5185669256039272E-3"/>
                </c:manualLayout>
              </c:layout>
              <c:showVal val="1"/>
            </c:dLbl>
            <c:dLbl>
              <c:idx val="6"/>
              <c:layout>
                <c:manualLayout>
                  <c:x val="-4.2478683061322534E-3"/>
                  <c:y val="-2.4716436097430814E-4"/>
                </c:manualLayout>
              </c:layout>
              <c:showVal val="1"/>
            </c:dLbl>
            <c:dLbl>
              <c:idx val="7"/>
              <c:layout>
                <c:manualLayout>
                  <c:x val="-3.7976563433996784E-3"/>
                  <c:y val="-4.9094983348332262E-3"/>
                </c:manualLayout>
              </c:layout>
              <c:showVal val="1"/>
            </c:dLbl>
            <c:dLbl>
              <c:idx val="8"/>
              <c:layout>
                <c:manualLayout>
                  <c:x val="-2.3855367829039801E-3"/>
                  <c:y val="-4.2063170581321824E-3"/>
                </c:manualLayout>
              </c:layout>
              <c:showVal val="1"/>
            </c:dLbl>
            <c:dLbl>
              <c:idx val="9"/>
              <c:layout>
                <c:manualLayout>
                  <c:x val="1.1908075854324063E-16"/>
                  <c:y val="-1.612810439023513E-2"/>
                </c:manualLayout>
              </c:layout>
              <c:showVal val="1"/>
            </c:dLbl>
            <c:spPr>
              <a:noFill/>
            </c:spPr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Val val="1"/>
          </c:dLbls>
          <c:cat>
            <c:strRef>
              <c:f>'図表５～13'!$D$102:$M$102</c:f>
              <c:strCache>
                <c:ptCount val="10"/>
                <c:pt idx="0">
                  <c:v>基準年</c:v>
                </c:pt>
                <c:pt idx="1">
                  <c:v>2004年</c:v>
                </c:pt>
                <c:pt idx="2">
                  <c:v>2005年</c:v>
                </c:pt>
                <c:pt idx="3">
                  <c:v>2006年</c:v>
                </c:pt>
                <c:pt idx="4">
                  <c:v>2007年</c:v>
                </c:pt>
                <c:pt idx="5">
                  <c:v>2008年</c:v>
                </c:pt>
                <c:pt idx="6">
                  <c:v>2009年</c:v>
                </c:pt>
                <c:pt idx="7">
                  <c:v>2010年</c:v>
                </c:pt>
                <c:pt idx="8">
                  <c:v>2011年</c:v>
                </c:pt>
                <c:pt idx="9">
                  <c:v>2012年</c:v>
                </c:pt>
              </c:strCache>
            </c:strRef>
          </c:cat>
          <c:val>
            <c:numRef>
              <c:f>'図表５～13'!$D$104:$M$104</c:f>
              <c:numCache>
                <c:formatCode>#,##0;[Red]\-#,##0</c:formatCode>
                <c:ptCount val="10"/>
                <c:pt idx="0">
                  <c:v>0</c:v>
                </c:pt>
                <c:pt idx="1">
                  <c:v>804</c:v>
                </c:pt>
                <c:pt idx="2">
                  <c:v>965</c:v>
                </c:pt>
                <c:pt idx="3">
                  <c:v>1063</c:v>
                </c:pt>
                <c:pt idx="4">
                  <c:v>1390</c:v>
                </c:pt>
                <c:pt idx="5">
                  <c:v>1331</c:v>
                </c:pt>
                <c:pt idx="6">
                  <c:v>1331</c:v>
                </c:pt>
                <c:pt idx="7">
                  <c:v>1422.6666666666667</c:v>
                </c:pt>
                <c:pt idx="8">
                  <c:v>1246.6666666666667</c:v>
                </c:pt>
                <c:pt idx="9">
                  <c:v>601.33333333333337</c:v>
                </c:pt>
              </c:numCache>
            </c:numRef>
          </c:val>
        </c:ser>
        <c:gapWidth val="75"/>
        <c:overlap val="100"/>
        <c:axId val="83657856"/>
        <c:axId val="83659392"/>
      </c:barChart>
      <c:catAx>
        <c:axId val="836578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600"/>
            </a:pPr>
            <a:endParaRPr lang="ja-JP"/>
          </a:p>
        </c:txPr>
        <c:crossAx val="83659392"/>
        <c:crosses val="autoZero"/>
        <c:auto val="1"/>
        <c:lblAlgn val="ctr"/>
        <c:lblOffset val="100"/>
      </c:catAx>
      <c:valAx>
        <c:axId val="83659392"/>
        <c:scaling>
          <c:orientation val="minMax"/>
          <c:min val="5000"/>
        </c:scaling>
        <c:axPos val="l"/>
        <c:majorGridlines/>
        <c:numFmt formatCode="#,##0;[Red]\-#,##0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/>
            </a:pPr>
            <a:endParaRPr lang="ja-JP"/>
          </a:p>
        </c:txPr>
        <c:crossAx val="83657856"/>
        <c:crosses val="autoZero"/>
        <c:crossBetween val="between"/>
        <c:majorUnit val="100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3586266727145389"/>
          <c:y val="0.90270270201625447"/>
          <c:w val="0.55474260901753081"/>
          <c:h val="6.8069494065636962E-2"/>
        </c:manualLayout>
      </c:layout>
      <c:spPr>
        <a:ln>
          <a:solidFill>
            <a:schemeClr val="tx1"/>
          </a:solidFill>
        </a:ln>
      </c:spPr>
      <c:txPr>
        <a:bodyPr/>
        <a:lstStyle/>
        <a:p>
          <a:pPr>
            <a:defRPr sz="1600"/>
          </a:pPr>
          <a:endParaRPr lang="ja-JP"/>
        </a:p>
      </c:txPr>
    </c:legend>
    <c:plotVisOnly val="1"/>
    <c:dispBlanksAs val="gap"/>
  </c:chart>
  <c:spPr>
    <a:ln>
      <a:solidFill>
        <a:schemeClr val="tx1"/>
      </a:solidFill>
    </a:ln>
  </c:spPr>
  <c:txPr>
    <a:bodyPr/>
    <a:lstStyle/>
    <a:p>
      <a:pPr>
        <a:defRPr sz="120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34"/>
  <c:chart>
    <c:title>
      <c:tx>
        <c:rich>
          <a:bodyPr/>
          <a:lstStyle/>
          <a:p>
            <a:pPr>
              <a:defRPr/>
            </a:pPr>
            <a:r>
              <a:rPr lang="ja-JP"/>
              <a:t>温室効果ガス排出量の推移</a:t>
            </a:r>
          </a:p>
        </c:rich>
      </c:tx>
      <c:layout/>
    </c:title>
    <c:plotArea>
      <c:layout/>
      <c:barChart>
        <c:barDir val="col"/>
        <c:grouping val="stacked"/>
        <c:ser>
          <c:idx val="4"/>
          <c:order val="0"/>
          <c:tx>
            <c:strRef>
              <c:f>'図表１～４'!$E$42</c:f>
              <c:strCache>
                <c:ptCount val="1"/>
                <c:pt idx="0">
                  <c:v>産業</c:v>
                </c:pt>
              </c:strCache>
            </c:strRef>
          </c:tx>
          <c:spPr>
            <a:solidFill>
              <a:srgbClr val="9999FF"/>
            </a:solidFill>
          </c:spPr>
          <c:dLbls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Val val="1"/>
          </c:dLbls>
          <c:cat>
            <c:strRef>
              <c:f>'図表１～４'!$F$41:$O$41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'図表１～４'!$F$42:$O$42</c:f>
              <c:numCache>
                <c:formatCode>#,##0;[Red]\-#,##0</c:formatCode>
                <c:ptCount val="10"/>
                <c:pt idx="0">
                  <c:v>2718</c:v>
                </c:pt>
                <c:pt idx="1">
                  <c:v>2255</c:v>
                </c:pt>
                <c:pt idx="2">
                  <c:v>2270</c:v>
                </c:pt>
                <c:pt idx="3">
                  <c:v>2273</c:v>
                </c:pt>
                <c:pt idx="4">
                  <c:v>2275</c:v>
                </c:pt>
                <c:pt idx="5">
                  <c:v>2188</c:v>
                </c:pt>
                <c:pt idx="6">
                  <c:v>1953</c:v>
                </c:pt>
                <c:pt idx="7">
                  <c:v>1846</c:v>
                </c:pt>
                <c:pt idx="8">
                  <c:v>2081</c:v>
                </c:pt>
                <c:pt idx="9">
                  <c:v>2310</c:v>
                </c:pt>
              </c:numCache>
            </c:numRef>
          </c:val>
        </c:ser>
        <c:ser>
          <c:idx val="8"/>
          <c:order val="1"/>
          <c:tx>
            <c:strRef>
              <c:f>'図表１～４'!$E$43</c:f>
              <c:strCache>
                <c:ptCount val="1"/>
                <c:pt idx="0">
                  <c:v>家庭</c:v>
                </c:pt>
              </c:strCache>
            </c:strRef>
          </c:tx>
          <c:spPr>
            <a:solidFill>
              <a:srgbClr val="CC99FF"/>
            </a:solidFill>
          </c:spPr>
          <c:dLbls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Val val="1"/>
          </c:dLbls>
          <c:cat>
            <c:strRef>
              <c:f>'図表１～４'!$F$41:$O$41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'図表１～４'!$F$43:$O$43</c:f>
              <c:numCache>
                <c:formatCode>#,##0;[Red]\-#,##0</c:formatCode>
                <c:ptCount val="10"/>
                <c:pt idx="0">
                  <c:v>704</c:v>
                </c:pt>
                <c:pt idx="1">
                  <c:v>869</c:v>
                </c:pt>
                <c:pt idx="2">
                  <c:v>928</c:v>
                </c:pt>
                <c:pt idx="3">
                  <c:v>861</c:v>
                </c:pt>
                <c:pt idx="4">
                  <c:v>945</c:v>
                </c:pt>
                <c:pt idx="5">
                  <c:v>919</c:v>
                </c:pt>
                <c:pt idx="6">
                  <c:v>955</c:v>
                </c:pt>
                <c:pt idx="7">
                  <c:v>846</c:v>
                </c:pt>
                <c:pt idx="8">
                  <c:v>1251</c:v>
                </c:pt>
                <c:pt idx="9">
                  <c:v>1494</c:v>
                </c:pt>
              </c:numCache>
            </c:numRef>
          </c:val>
        </c:ser>
        <c:ser>
          <c:idx val="9"/>
          <c:order val="2"/>
          <c:tx>
            <c:strRef>
              <c:f>'図表１～４'!$E$44</c:f>
              <c:strCache>
                <c:ptCount val="1"/>
                <c:pt idx="0">
                  <c:v>業務その他</c:v>
                </c:pt>
              </c:strCache>
            </c:strRef>
          </c:tx>
          <c:spPr>
            <a:solidFill>
              <a:srgbClr val="FFFFCC"/>
            </a:solidFill>
          </c:spPr>
          <c:dLbls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Val val="1"/>
          </c:dLbls>
          <c:cat>
            <c:strRef>
              <c:f>'図表１～４'!$F$41:$O$41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'図表１～４'!$F$44:$O$44</c:f>
              <c:numCache>
                <c:formatCode>#,##0;[Red]\-#,##0</c:formatCode>
                <c:ptCount val="10"/>
                <c:pt idx="0">
                  <c:v>785</c:v>
                </c:pt>
                <c:pt idx="1">
                  <c:v>1028</c:v>
                </c:pt>
                <c:pt idx="2">
                  <c:v>1057</c:v>
                </c:pt>
                <c:pt idx="3">
                  <c:v>1012</c:v>
                </c:pt>
                <c:pt idx="4">
                  <c:v>1070</c:v>
                </c:pt>
                <c:pt idx="5">
                  <c:v>1019</c:v>
                </c:pt>
                <c:pt idx="6">
                  <c:v>1047</c:v>
                </c:pt>
                <c:pt idx="7">
                  <c:v>961</c:v>
                </c:pt>
                <c:pt idx="8">
                  <c:v>1308</c:v>
                </c:pt>
                <c:pt idx="9">
                  <c:v>1490</c:v>
                </c:pt>
              </c:numCache>
            </c:numRef>
          </c:val>
        </c:ser>
        <c:ser>
          <c:idx val="10"/>
          <c:order val="3"/>
          <c:tx>
            <c:strRef>
              <c:f>'図表１～４'!$E$45</c:f>
              <c:strCache>
                <c:ptCount val="1"/>
                <c:pt idx="0">
                  <c:v>運輸</c:v>
                </c:pt>
              </c:strCache>
            </c:strRef>
          </c:tx>
          <c:spPr>
            <a:solidFill>
              <a:srgbClr val="CCFFFF"/>
            </a:solidFill>
          </c:spPr>
          <c:dLbls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Val val="1"/>
          </c:dLbls>
          <c:cat>
            <c:strRef>
              <c:f>'図表１～４'!$F$41:$O$41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'図表１～４'!$F$45:$O$45</c:f>
              <c:numCache>
                <c:formatCode>#,##0;[Red]\-#,##0</c:formatCode>
                <c:ptCount val="10"/>
                <c:pt idx="0">
                  <c:v>1519</c:v>
                </c:pt>
                <c:pt idx="1">
                  <c:v>1693</c:v>
                </c:pt>
                <c:pt idx="2">
                  <c:v>1658</c:v>
                </c:pt>
                <c:pt idx="3">
                  <c:v>1689</c:v>
                </c:pt>
                <c:pt idx="4">
                  <c:v>1660</c:v>
                </c:pt>
                <c:pt idx="5">
                  <c:v>1643</c:v>
                </c:pt>
                <c:pt idx="6">
                  <c:v>1532</c:v>
                </c:pt>
                <c:pt idx="7">
                  <c:v>1437</c:v>
                </c:pt>
                <c:pt idx="8">
                  <c:v>1416</c:v>
                </c:pt>
                <c:pt idx="9">
                  <c:v>1383</c:v>
                </c:pt>
              </c:numCache>
            </c:numRef>
          </c:val>
        </c:ser>
        <c:ser>
          <c:idx val="16"/>
          <c:order val="4"/>
          <c:tx>
            <c:strRef>
              <c:f>'図表１～４'!$E$46</c:f>
              <c:strCache>
                <c:ptCount val="1"/>
                <c:pt idx="0">
                  <c:v>工業プロセス</c:v>
                </c:pt>
              </c:strCache>
            </c:strRef>
          </c:tx>
          <c:spPr>
            <a:solidFill>
              <a:srgbClr val="FF8080"/>
            </a:solidFill>
          </c:spPr>
          <c:dLbls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Val val="1"/>
          </c:dLbls>
          <c:cat>
            <c:strRef>
              <c:f>'図表１～４'!$F$41:$O$41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'図表１～４'!$F$46:$O$46</c:f>
              <c:numCache>
                <c:formatCode>#,##0;[Red]\-#,##0</c:formatCode>
                <c:ptCount val="10"/>
                <c:pt idx="0">
                  <c:v>2354</c:v>
                </c:pt>
                <c:pt idx="1">
                  <c:v>2697</c:v>
                </c:pt>
                <c:pt idx="2">
                  <c:v>2738</c:v>
                </c:pt>
                <c:pt idx="3">
                  <c:v>2563</c:v>
                </c:pt>
                <c:pt idx="4">
                  <c:v>2464</c:v>
                </c:pt>
                <c:pt idx="5">
                  <c:v>2287</c:v>
                </c:pt>
                <c:pt idx="6">
                  <c:v>1960</c:v>
                </c:pt>
                <c:pt idx="7">
                  <c:v>1503</c:v>
                </c:pt>
                <c:pt idx="8">
                  <c:v>1689</c:v>
                </c:pt>
                <c:pt idx="9">
                  <c:v>1752</c:v>
                </c:pt>
              </c:numCache>
            </c:numRef>
          </c:val>
        </c:ser>
        <c:ser>
          <c:idx val="20"/>
          <c:order val="5"/>
          <c:tx>
            <c:strRef>
              <c:f>'図表１～４'!$E$47</c:f>
              <c:strCache>
                <c:ptCount val="1"/>
                <c:pt idx="0">
                  <c:v>廃棄物</c:v>
                </c:pt>
              </c:strCache>
            </c:strRef>
          </c:tx>
          <c:spPr>
            <a:solidFill>
              <a:srgbClr val="FFCC99"/>
            </a:solidFill>
          </c:spPr>
          <c:dLbls>
            <c:dLbl>
              <c:idx val="0"/>
              <c:layout>
                <c:manualLayout>
                  <c:x val="-5.7506276897254147E-6"/>
                  <c:y val="8.4586537009279598E-3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6.7918255767175058E-3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6.8216975487953094E-3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6.761953604639743E-3"/>
                </c:manualLayout>
              </c:layout>
              <c:showVal val="1"/>
            </c:dLbl>
            <c:dLbl>
              <c:idx val="4"/>
              <c:layout>
                <c:manualLayout>
                  <c:x val="0"/>
                  <c:y val="6.8216975487953094E-3"/>
                </c:manualLayout>
              </c:layout>
              <c:showVal val="1"/>
            </c:dLbl>
            <c:dLbl>
              <c:idx val="5"/>
              <c:layout>
                <c:manualLayout>
                  <c:x val="8.1146808873487194E-17"/>
                  <c:y val="6.7918255767175379E-3"/>
                </c:manualLayout>
              </c:layout>
              <c:showVal val="1"/>
            </c:dLbl>
            <c:dLbl>
              <c:idx val="6"/>
              <c:layout>
                <c:manualLayout>
                  <c:x val="0"/>
                  <c:y val="6.8216975487953094E-3"/>
                </c:manualLayout>
              </c:layout>
              <c:showVal val="1"/>
            </c:dLbl>
            <c:dLbl>
              <c:idx val="7"/>
              <c:layout>
                <c:manualLayout>
                  <c:x val="0"/>
                  <c:y val="6.8216975487953094E-3"/>
                </c:manualLayout>
              </c:layout>
              <c:showVal val="1"/>
            </c:dLbl>
            <c:dLbl>
              <c:idx val="8"/>
              <c:layout>
                <c:manualLayout>
                  <c:x val="0"/>
                  <c:y val="6.7918255767175058E-3"/>
                </c:manualLayout>
              </c:layout>
              <c:showVal val="1"/>
            </c:dLbl>
            <c:dLbl>
              <c:idx val="9"/>
              <c:layout>
                <c:manualLayout>
                  <c:x val="0"/>
                  <c:y val="1.467917563598974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Val val="1"/>
          </c:dLbls>
          <c:cat>
            <c:strRef>
              <c:f>'図表１～４'!$F$41:$O$41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'図表１～４'!$F$47:$O$47</c:f>
              <c:numCache>
                <c:formatCode>#,##0;[Red]\-#,##0</c:formatCode>
                <c:ptCount val="10"/>
                <c:pt idx="0">
                  <c:v>96</c:v>
                </c:pt>
                <c:pt idx="1">
                  <c:v>122</c:v>
                </c:pt>
                <c:pt idx="2">
                  <c:v>125</c:v>
                </c:pt>
                <c:pt idx="3">
                  <c:v>117</c:v>
                </c:pt>
                <c:pt idx="4">
                  <c:v>115</c:v>
                </c:pt>
                <c:pt idx="5">
                  <c:v>111</c:v>
                </c:pt>
                <c:pt idx="6">
                  <c:v>124</c:v>
                </c:pt>
                <c:pt idx="7">
                  <c:v>120</c:v>
                </c:pt>
                <c:pt idx="8">
                  <c:v>112</c:v>
                </c:pt>
                <c:pt idx="9">
                  <c:v>117</c:v>
                </c:pt>
              </c:numCache>
            </c:numRef>
          </c:val>
        </c:ser>
        <c:ser>
          <c:idx val="24"/>
          <c:order val="6"/>
          <c:tx>
            <c:strRef>
              <c:f>'図表１～４'!$E$48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DCE6F1"/>
            </a:solidFill>
          </c:spPr>
          <c:dLbls>
            <c:dLbl>
              <c:idx val="0"/>
              <c:layout>
                <c:manualLayout>
                  <c:x val="0"/>
                  <c:y val="-3.5455518260568723E-3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-3.5455518260569074E-3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7.0911036521138131E-3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-3.5455518260569074E-3"/>
                </c:manualLayout>
              </c:layout>
              <c:showVal val="1"/>
            </c:dLbl>
            <c:dLbl>
              <c:idx val="4"/>
              <c:layout>
                <c:manualLayout>
                  <c:x val="0"/>
                  <c:y val="-3.5455518260569074E-3"/>
                </c:manualLayout>
              </c:layout>
              <c:showVal val="1"/>
            </c:dLbl>
            <c:dLbl>
              <c:idx val="5"/>
              <c:layout>
                <c:manualLayout>
                  <c:x val="8.1146808873487194E-17"/>
                  <c:y val="-3.5455518260569074E-3"/>
                </c:manualLayout>
              </c:layout>
              <c:showVal val="1"/>
            </c:dLbl>
            <c:dLbl>
              <c:idx val="6"/>
              <c:layout>
                <c:manualLayout>
                  <c:x val="0"/>
                  <c:y val="-3.5455518260569074E-3"/>
                </c:manualLayout>
              </c:layout>
              <c:showVal val="1"/>
            </c:dLbl>
            <c:dLbl>
              <c:idx val="7"/>
              <c:layout>
                <c:manualLayout>
                  <c:x val="0"/>
                  <c:y val="-5.3183277390853574E-3"/>
                </c:manualLayout>
              </c:layout>
              <c:showVal val="1"/>
            </c:dLbl>
            <c:dLbl>
              <c:idx val="8"/>
              <c:layout>
                <c:manualLayout>
                  <c:x val="0"/>
                  <c:y val="-3.5455518260569074E-3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ja-JP"/>
              </a:p>
            </c:txPr>
            <c:showVal val="1"/>
          </c:dLbls>
          <c:cat>
            <c:strRef>
              <c:f>'図表１～４'!$F$41:$O$41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'図表１～４'!$F$48:$O$48</c:f>
              <c:numCache>
                <c:formatCode>#,##0;[Red]\-#,##0</c:formatCode>
                <c:ptCount val="10"/>
                <c:pt idx="0">
                  <c:v>491</c:v>
                </c:pt>
                <c:pt idx="1">
                  <c:v>522</c:v>
                </c:pt>
                <c:pt idx="2">
                  <c:v>594</c:v>
                </c:pt>
                <c:pt idx="3">
                  <c:v>577</c:v>
                </c:pt>
                <c:pt idx="4">
                  <c:v>573</c:v>
                </c:pt>
                <c:pt idx="5">
                  <c:v>556</c:v>
                </c:pt>
                <c:pt idx="6">
                  <c:v>505</c:v>
                </c:pt>
                <c:pt idx="7">
                  <c:v>503</c:v>
                </c:pt>
                <c:pt idx="8">
                  <c:v>534</c:v>
                </c:pt>
                <c:pt idx="9">
                  <c:v>538</c:v>
                </c:pt>
              </c:numCache>
            </c:numRef>
          </c:val>
        </c:ser>
        <c:gapWidth val="51"/>
        <c:overlap val="100"/>
        <c:axId val="77577216"/>
        <c:axId val="77587200"/>
      </c:barChart>
      <c:catAx>
        <c:axId val="77577216"/>
        <c:scaling>
          <c:orientation val="minMax"/>
        </c:scaling>
        <c:axPos val="b"/>
        <c:numFmt formatCode="General" sourceLinked="1"/>
        <c:majorTickMark val="none"/>
        <c:tickLblPos val="nextTo"/>
        <c:crossAx val="77587200"/>
        <c:crosses val="autoZero"/>
        <c:auto val="1"/>
        <c:lblAlgn val="ctr"/>
        <c:lblOffset val="100"/>
      </c:catAx>
      <c:valAx>
        <c:axId val="77587200"/>
        <c:scaling>
          <c:orientation val="minMax"/>
          <c:max val="11000"/>
        </c:scaling>
        <c:axPos val="l"/>
        <c:majorGridlines/>
        <c:numFmt formatCode="#,##0;[Red]\-#,##0" sourceLinked="1"/>
        <c:majorTickMark val="none"/>
        <c:tickLblPos val="nextTo"/>
        <c:crossAx val="77577216"/>
        <c:crosses val="autoZero"/>
        <c:crossBetween val="between"/>
        <c:majorUnit val="1000"/>
      </c:valAx>
      <c:spPr>
        <a:noFill/>
      </c:spPr>
    </c:plotArea>
    <c:legend>
      <c:legendPos val="b"/>
      <c:layout>
        <c:manualLayout>
          <c:xMode val="edge"/>
          <c:yMode val="edge"/>
          <c:x val="0.13949341810467192"/>
          <c:y val="0.92987792473905739"/>
          <c:w val="0.7663575812264205"/>
          <c:h val="5.2507064497754885E-2"/>
        </c:manualLayout>
      </c:layout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34"/>
  <c:chart>
    <c:autoTitleDeleted val="1"/>
    <c:view3D>
      <c:rotX val="30"/>
      <c:hPercent val="50"/>
      <c:depthPercent val="100"/>
      <c:perspective val="30"/>
    </c:view3D>
    <c:plotArea>
      <c:layout>
        <c:manualLayout>
          <c:layoutTarget val="inner"/>
          <c:xMode val="edge"/>
          <c:yMode val="edge"/>
          <c:x val="0.15298368451258526"/>
          <c:y val="0.10315491105077365"/>
          <c:w val="0.8233606575556357"/>
          <c:h val="0.79369017789845264"/>
        </c:manualLayout>
      </c:layout>
      <c:pie3DChart>
        <c:varyColors val="1"/>
        <c:ser>
          <c:idx val="0"/>
          <c:order val="0"/>
          <c:tx>
            <c:strRef>
              <c:f>'図表１～４'!$O$41</c:f>
              <c:strCache>
                <c:ptCount val="1"/>
                <c:pt idx="0">
                  <c:v>2012</c:v>
                </c:pt>
              </c:strCache>
            </c:strRef>
          </c:tx>
          <c:explosion val="15"/>
          <c:dPt>
            <c:idx val="0"/>
            <c:spPr>
              <a:solidFill>
                <a:srgbClr val="9999FF"/>
              </a:solidFill>
            </c:spPr>
          </c:dPt>
          <c:dPt>
            <c:idx val="1"/>
            <c:spPr>
              <a:solidFill>
                <a:srgbClr val="CC99FF"/>
              </a:solidFill>
            </c:spPr>
          </c:dPt>
          <c:dPt>
            <c:idx val="2"/>
            <c:spPr>
              <a:solidFill>
                <a:srgbClr val="FFFF00"/>
              </a:solidFill>
            </c:spPr>
          </c:dPt>
          <c:dPt>
            <c:idx val="3"/>
            <c:spPr>
              <a:solidFill>
                <a:srgbClr val="00B050"/>
              </a:solidFill>
            </c:spPr>
          </c:dPt>
          <c:dPt>
            <c:idx val="4"/>
            <c:spPr>
              <a:solidFill>
                <a:srgbClr val="FF8080"/>
              </a:solidFill>
            </c:spPr>
          </c:dPt>
          <c:dPt>
            <c:idx val="5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6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3.157625868113316E-2"/>
                  <c:y val="-7.2789947122282303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-2.1855311737143394E-2"/>
                  <c:y val="0.15901438495094944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8.6275344768697978E-4"/>
                  <c:y val="1.2740998128763215E-2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1.8707777201130243E-2"/>
                  <c:y val="5.7857011899669124E-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3.1686480282036582E-3"/>
                  <c:y val="-0.1296441157896881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1.6548823481183916E-2"/>
                  <c:y val="-1.7037567333967763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2213395078978548"/>
                  <c:y val="-6.4488407353407745E-2"/>
                </c:manualLayout>
              </c:layout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110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CatName val="1"/>
            <c:showPercent val="1"/>
            <c:showLeaderLines val="1"/>
          </c:dLbls>
          <c:cat>
            <c:strRef>
              <c:f>'図表１～４'!$E$42:$E$48</c:f>
              <c:strCache>
                <c:ptCount val="7"/>
                <c:pt idx="0">
                  <c:v>産業</c:v>
                </c:pt>
                <c:pt idx="1">
                  <c:v>家庭</c:v>
                </c:pt>
                <c:pt idx="2">
                  <c:v>業務その他</c:v>
                </c:pt>
                <c:pt idx="3">
                  <c:v>運輸</c:v>
                </c:pt>
                <c:pt idx="4">
                  <c:v>工業プロセス</c:v>
                </c:pt>
                <c:pt idx="5">
                  <c:v>廃棄物</c:v>
                </c:pt>
                <c:pt idx="6">
                  <c:v>その他</c:v>
                </c:pt>
              </c:strCache>
            </c:strRef>
          </c:cat>
          <c:val>
            <c:numRef>
              <c:f>'図表１～４'!$O$42:$O$48</c:f>
              <c:numCache>
                <c:formatCode>#,##0;[Red]\-#,##0</c:formatCode>
                <c:ptCount val="7"/>
                <c:pt idx="0">
                  <c:v>2310</c:v>
                </c:pt>
                <c:pt idx="1">
                  <c:v>1494</c:v>
                </c:pt>
                <c:pt idx="2">
                  <c:v>1490</c:v>
                </c:pt>
                <c:pt idx="3">
                  <c:v>1383</c:v>
                </c:pt>
                <c:pt idx="4">
                  <c:v>1752</c:v>
                </c:pt>
                <c:pt idx="5">
                  <c:v>117</c:v>
                </c:pt>
                <c:pt idx="6">
                  <c:v>538</c:v>
                </c:pt>
              </c:numCache>
            </c:numRef>
          </c:val>
        </c:ser>
        <c:dLbls>
          <c:showVal val="1"/>
          <c:showCatName val="1"/>
        </c:dLbls>
      </c:pie3DChart>
    </c:plotArea>
    <c:plotVisOnly val="1"/>
    <c:dispBlanksAs val="zero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34"/>
  <c:chart>
    <c:autoTitleDeleted val="1"/>
    <c:view3D>
      <c:rotX val="30"/>
      <c:hPercent val="50"/>
      <c:depthPercent val="100"/>
      <c:perspective val="30"/>
    </c:view3D>
    <c:plotArea>
      <c:layout>
        <c:manualLayout>
          <c:layoutTarget val="inner"/>
          <c:xMode val="edge"/>
          <c:yMode val="edge"/>
          <c:x val="0.10005592741929521"/>
          <c:y val="0.13272219845586591"/>
          <c:w val="0.8233606575556357"/>
          <c:h val="0.79369017789845264"/>
        </c:manualLayout>
      </c:layout>
      <c:pie3DChart>
        <c:varyColors val="1"/>
        <c:ser>
          <c:idx val="0"/>
          <c:order val="0"/>
          <c:tx>
            <c:strRef>
              <c:f>'図表１～４'!$F$41</c:f>
              <c:strCache>
                <c:ptCount val="1"/>
                <c:pt idx="0">
                  <c:v>基準年</c:v>
                </c:pt>
              </c:strCache>
            </c:strRef>
          </c:tx>
          <c:explosion val="15"/>
          <c:dPt>
            <c:idx val="0"/>
            <c:spPr>
              <a:solidFill>
                <a:srgbClr val="9999FF"/>
              </a:solidFill>
            </c:spPr>
          </c:dPt>
          <c:dPt>
            <c:idx val="1"/>
            <c:spPr>
              <a:solidFill>
                <a:srgbClr val="CC99FF"/>
              </a:solidFill>
            </c:spPr>
          </c:dPt>
          <c:dPt>
            <c:idx val="2"/>
            <c:spPr>
              <a:solidFill>
                <a:srgbClr val="FFFF00"/>
              </a:solidFill>
            </c:spPr>
          </c:dPt>
          <c:dPt>
            <c:idx val="3"/>
            <c:spPr>
              <a:solidFill>
                <a:srgbClr val="00B050"/>
              </a:solidFill>
            </c:spPr>
          </c:dPt>
          <c:dPt>
            <c:idx val="4"/>
            <c:spPr>
              <a:solidFill>
                <a:srgbClr val="FF8080"/>
              </a:solidFill>
            </c:spPr>
          </c:dPt>
          <c:dPt>
            <c:idx val="5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6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1.9840002484020226E-2"/>
                  <c:y val="-5.0614481568463113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2.508971305130835E-2"/>
                  <c:y val="4.4441146256216854E-2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4.0766024517870945E-2"/>
                  <c:y val="1.7962127098593534E-2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4.9222043313623814E-2"/>
                  <c:y val="2.4593813568940408E-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2.5616458408187002E-4"/>
                  <c:y val="-8.52931846820498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1.5482617033577161E-2"/>
                  <c:y val="-5.1882731947512369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0335594087440468"/>
                  <c:y val="-4.9704763650861614E-2"/>
                </c:manualLayout>
              </c:layout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110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CatName val="1"/>
            <c:showPercent val="1"/>
            <c:showLeaderLines val="1"/>
          </c:dLbls>
          <c:cat>
            <c:strRef>
              <c:f>'図表１～４'!$E$42:$E$48</c:f>
              <c:strCache>
                <c:ptCount val="7"/>
                <c:pt idx="0">
                  <c:v>産業</c:v>
                </c:pt>
                <c:pt idx="1">
                  <c:v>家庭</c:v>
                </c:pt>
                <c:pt idx="2">
                  <c:v>業務その他</c:v>
                </c:pt>
                <c:pt idx="3">
                  <c:v>運輸</c:v>
                </c:pt>
                <c:pt idx="4">
                  <c:v>工業プロセス</c:v>
                </c:pt>
                <c:pt idx="5">
                  <c:v>廃棄物</c:v>
                </c:pt>
                <c:pt idx="6">
                  <c:v>その他</c:v>
                </c:pt>
              </c:strCache>
            </c:strRef>
          </c:cat>
          <c:val>
            <c:numRef>
              <c:f>'図表１～４'!$F$42:$F$48</c:f>
              <c:numCache>
                <c:formatCode>#,##0;[Red]\-#,##0</c:formatCode>
                <c:ptCount val="7"/>
                <c:pt idx="0">
                  <c:v>2718</c:v>
                </c:pt>
                <c:pt idx="1">
                  <c:v>704</c:v>
                </c:pt>
                <c:pt idx="2">
                  <c:v>785</c:v>
                </c:pt>
                <c:pt idx="3">
                  <c:v>1519</c:v>
                </c:pt>
                <c:pt idx="4">
                  <c:v>2354</c:v>
                </c:pt>
                <c:pt idx="5">
                  <c:v>96</c:v>
                </c:pt>
                <c:pt idx="6">
                  <c:v>491</c:v>
                </c:pt>
              </c:numCache>
            </c:numRef>
          </c:val>
        </c:ser>
        <c:dLbls>
          <c:showVal val="1"/>
          <c:showCatName val="1"/>
        </c:dLbls>
      </c:pie3DChart>
    </c:plotArea>
    <c:plotVisOnly val="1"/>
    <c:dispBlanksAs val="zero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（指数）</a:t>
            </a:r>
          </a:p>
        </c:rich>
      </c:tx>
      <c:layout>
        <c:manualLayout>
          <c:xMode val="edge"/>
          <c:yMode val="edge"/>
          <c:x val="9.3370667876711312E-3"/>
          <c:y val="2.7041940254650568E-2"/>
        </c:manualLayout>
      </c:layout>
    </c:title>
    <c:plotArea>
      <c:layout>
        <c:manualLayout>
          <c:layoutTarget val="inner"/>
          <c:xMode val="edge"/>
          <c:yMode val="edge"/>
          <c:x val="4.2561222586044195E-2"/>
          <c:y val="0.11784614902448963"/>
          <c:w val="0.76135630409328725"/>
          <c:h val="0.79191098987773956"/>
        </c:manualLayout>
      </c:layout>
      <c:lineChart>
        <c:grouping val="standard"/>
        <c:ser>
          <c:idx val="0"/>
          <c:order val="0"/>
          <c:tx>
            <c:strRef>
              <c:f>'図表５～13'!$O$5</c:f>
              <c:strCache>
                <c:ptCount val="1"/>
                <c:pt idx="0">
                  <c:v>CO2排出係数</c:v>
                </c:pt>
              </c:strCache>
            </c:strRef>
          </c:tx>
          <c:cat>
            <c:strRef>
              <c:f>'図表５～13'!$P$4:$Y$4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'図表５～13'!$P$5:$Y$5</c:f>
              <c:numCache>
                <c:formatCode>#,##0;[Red]\-#,##0</c:formatCode>
                <c:ptCount val="10"/>
                <c:pt idx="0">
                  <c:v>100</c:v>
                </c:pt>
                <c:pt idx="1">
                  <c:v>87.804878048780495</c:v>
                </c:pt>
                <c:pt idx="2">
                  <c:v>92.195121951219519</c:v>
                </c:pt>
                <c:pt idx="3">
                  <c:v>89.756097560975618</c:v>
                </c:pt>
                <c:pt idx="4">
                  <c:v>95.609756097560989</c:v>
                </c:pt>
                <c:pt idx="5">
                  <c:v>92.195121951219519</c:v>
                </c:pt>
                <c:pt idx="6">
                  <c:v>99.268292682926827</c:v>
                </c:pt>
                <c:pt idx="7">
                  <c:v>79.512195121951223</c:v>
                </c:pt>
                <c:pt idx="8">
                  <c:v>134.63414634146343</c:v>
                </c:pt>
                <c:pt idx="9">
                  <c:v>170.73170731707316</c:v>
                </c:pt>
              </c:numCache>
            </c:numRef>
          </c:val>
        </c:ser>
        <c:ser>
          <c:idx val="1"/>
          <c:order val="1"/>
          <c:tx>
            <c:strRef>
              <c:f>'図表５～13'!$O$6</c:f>
              <c:strCache>
                <c:ptCount val="1"/>
                <c:pt idx="0">
                  <c:v>排出量</c:v>
                </c:pt>
              </c:strCache>
            </c:strRef>
          </c:tx>
          <c:cat>
            <c:strRef>
              <c:f>'図表５～13'!$P$4:$Y$4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'図表５～13'!$P$6:$Y$6</c:f>
              <c:numCache>
                <c:formatCode>#,##0;[Red]\-#,##0</c:formatCode>
                <c:ptCount val="10"/>
                <c:pt idx="0">
                  <c:v>100</c:v>
                </c:pt>
                <c:pt idx="1">
                  <c:v>82.965415746872708</c:v>
                </c:pt>
                <c:pt idx="2">
                  <c:v>83.517292126563646</c:v>
                </c:pt>
                <c:pt idx="3">
                  <c:v>83.627667402501842</c:v>
                </c:pt>
                <c:pt idx="4">
                  <c:v>83.701250919793964</c:v>
                </c:pt>
                <c:pt idx="5">
                  <c:v>80.500367917586459</c:v>
                </c:pt>
                <c:pt idx="6">
                  <c:v>71.854304635761594</c:v>
                </c:pt>
                <c:pt idx="7">
                  <c:v>67.917586460632819</c:v>
                </c:pt>
                <c:pt idx="8">
                  <c:v>76.563649742457685</c:v>
                </c:pt>
                <c:pt idx="9">
                  <c:v>84.988962472406186</c:v>
                </c:pt>
              </c:numCache>
            </c:numRef>
          </c:val>
        </c:ser>
        <c:ser>
          <c:idx val="2"/>
          <c:order val="2"/>
          <c:tx>
            <c:strRef>
              <c:f>'図表５～13'!$O$7</c:f>
              <c:strCache>
                <c:ptCount val="1"/>
                <c:pt idx="0">
                  <c:v>製造品出荷額等</c:v>
                </c:pt>
              </c:strCache>
            </c:strRef>
          </c:tx>
          <c:cat>
            <c:strRef>
              <c:f>'図表５～13'!$P$4:$Y$4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'図表５～13'!$P$7:$Y$7</c:f>
              <c:numCache>
                <c:formatCode>#,##0;[Red]\-#,##0</c:formatCode>
                <c:ptCount val="10"/>
                <c:pt idx="0">
                  <c:v>100</c:v>
                </c:pt>
                <c:pt idx="1">
                  <c:v>94.754660151704556</c:v>
                </c:pt>
                <c:pt idx="2">
                  <c:v>94.559453351799306</c:v>
                </c:pt>
                <c:pt idx="3">
                  <c:v>95.060870286896943</c:v>
                </c:pt>
                <c:pt idx="4">
                  <c:v>102.96320118403557</c:v>
                </c:pt>
                <c:pt idx="5">
                  <c:v>101.48678766376018</c:v>
                </c:pt>
                <c:pt idx="6">
                  <c:v>84.874498799192892</c:v>
                </c:pt>
                <c:pt idx="7">
                  <c:v>80.929212031931613</c:v>
                </c:pt>
                <c:pt idx="8">
                  <c:v>85.15840452589299</c:v>
                </c:pt>
                <c:pt idx="9">
                  <c:v>85.495909993931136</c:v>
                </c:pt>
              </c:numCache>
            </c:numRef>
          </c:val>
        </c:ser>
        <c:ser>
          <c:idx val="3"/>
          <c:order val="3"/>
          <c:tx>
            <c:strRef>
              <c:f>'図表５～13'!$O$8</c:f>
              <c:strCache>
                <c:ptCount val="1"/>
                <c:pt idx="0">
                  <c:v>クリンカ製造量</c:v>
                </c:pt>
              </c:strCache>
            </c:strRef>
          </c:tx>
          <c:cat>
            <c:strRef>
              <c:f>'図表５～13'!$P$4:$Y$4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'図表５～13'!$P$8:$Y$8</c:f>
              <c:numCache>
                <c:formatCode>#,##0;[Red]\-#,##0</c:formatCode>
                <c:ptCount val="10"/>
                <c:pt idx="0">
                  <c:v>100</c:v>
                </c:pt>
                <c:pt idx="1">
                  <c:v>112.56599142086384</c:v>
                </c:pt>
                <c:pt idx="2">
                  <c:v>114.52965738664697</c:v>
                </c:pt>
                <c:pt idx="3">
                  <c:v>106.42811592719245</c:v>
                </c:pt>
                <c:pt idx="4">
                  <c:v>102.46904418695462</c:v>
                </c:pt>
                <c:pt idx="5">
                  <c:v>95.241755640577509</c:v>
                </c:pt>
                <c:pt idx="6">
                  <c:v>81.591648585779168</c:v>
                </c:pt>
                <c:pt idx="7">
                  <c:v>62.119119501944283</c:v>
                </c:pt>
                <c:pt idx="8">
                  <c:v>70.265074341561018</c:v>
                </c:pt>
                <c:pt idx="9">
                  <c:v>73.54723878193343</c:v>
                </c:pt>
              </c:numCache>
            </c:numRef>
          </c:val>
        </c:ser>
        <c:ser>
          <c:idx val="4"/>
          <c:order val="4"/>
          <c:tx>
            <c:strRef>
              <c:f>'図表５～13'!$O$9</c:f>
              <c:strCache>
                <c:ptCount val="1"/>
                <c:pt idx="0">
                  <c:v>石炭類消費量</c:v>
                </c:pt>
              </c:strCache>
            </c:strRef>
          </c:tx>
          <c:cat>
            <c:strRef>
              <c:f>'図表５～13'!$P$4:$Y$4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'図表５～13'!$P$9:$Y$9</c:f>
              <c:numCache>
                <c:formatCode>#,##0;[Red]\-#,##0</c:formatCode>
                <c:ptCount val="10"/>
                <c:pt idx="0">
                  <c:v>100</c:v>
                </c:pt>
                <c:pt idx="1">
                  <c:v>101.00401606425702</c:v>
                </c:pt>
                <c:pt idx="2">
                  <c:v>107.83132530120483</c:v>
                </c:pt>
                <c:pt idx="3">
                  <c:v>106.82730923694778</c:v>
                </c:pt>
                <c:pt idx="4">
                  <c:v>98.99598393574297</c:v>
                </c:pt>
                <c:pt idx="5">
                  <c:v>92.570281124497996</c:v>
                </c:pt>
                <c:pt idx="6">
                  <c:v>77.510040160642575</c:v>
                </c:pt>
                <c:pt idx="7">
                  <c:v>71.887550200803204</c:v>
                </c:pt>
                <c:pt idx="8">
                  <c:v>71.084337349397586</c:v>
                </c:pt>
                <c:pt idx="9">
                  <c:v>74.079198798871431</c:v>
                </c:pt>
              </c:numCache>
            </c:numRef>
          </c:val>
        </c:ser>
        <c:ser>
          <c:idx val="5"/>
          <c:order val="5"/>
          <c:tx>
            <c:strRef>
              <c:f>'図表５～13'!$O$10</c:f>
              <c:strCache>
                <c:ptCount val="1"/>
                <c:pt idx="0">
                  <c:v>産業用電力消費量</c:v>
                </c:pt>
              </c:strCache>
            </c:strRef>
          </c:tx>
          <c:cat>
            <c:strRef>
              <c:f>'図表５～13'!$P$4:$Y$4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'図表５～13'!$P$10:$Y$10</c:f>
              <c:numCache>
                <c:formatCode>#,##0;[Red]\-#,##0</c:formatCode>
                <c:ptCount val="10"/>
                <c:pt idx="0">
                  <c:v>100</c:v>
                </c:pt>
                <c:pt idx="1">
                  <c:v>76.534106917090341</c:v>
                </c:pt>
                <c:pt idx="2">
                  <c:v>76.61452338377768</c:v>
                </c:pt>
                <c:pt idx="3">
                  <c:v>79.911032204812813</c:v>
                </c:pt>
                <c:pt idx="4">
                  <c:v>81.425353556375768</c:v>
                </c:pt>
                <c:pt idx="5">
                  <c:v>79.838331754735435</c:v>
                </c:pt>
                <c:pt idx="6">
                  <c:v>73.192930146689264</c:v>
                </c:pt>
                <c:pt idx="7">
                  <c:v>81.628730764820062</c:v>
                </c:pt>
                <c:pt idx="8">
                  <c:v>76.863842746165716</c:v>
                </c:pt>
                <c:pt idx="9">
                  <c:v>72.025546386001878</c:v>
                </c:pt>
              </c:numCache>
            </c:numRef>
          </c:val>
        </c:ser>
        <c:marker val="1"/>
        <c:axId val="83472768"/>
        <c:axId val="83474304"/>
      </c:lineChart>
      <c:catAx>
        <c:axId val="8347276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83474304"/>
        <c:crosses val="autoZero"/>
        <c:auto val="1"/>
        <c:lblAlgn val="ctr"/>
        <c:lblOffset val="100"/>
      </c:catAx>
      <c:valAx>
        <c:axId val="83474304"/>
        <c:scaling>
          <c:orientation val="minMax"/>
          <c:max val="180"/>
          <c:min val="60"/>
        </c:scaling>
        <c:axPos val="l"/>
        <c:majorGridlines/>
        <c:numFmt formatCode="#,##0;[Red]\-#,##0" sourceLinked="1"/>
        <c:maj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83472768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1425288181707556"/>
          <c:y val="0.12185470610608853"/>
          <c:w val="0.17456716394093361"/>
          <c:h val="0.79263852072910268"/>
        </c:manualLayout>
      </c:layout>
      <c:spPr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</c:chart>
  <c:spPr>
    <a:ln>
      <a:solidFill>
        <a:schemeClr val="tx1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（指数）</a:t>
            </a:r>
          </a:p>
        </c:rich>
      </c:tx>
      <c:layout>
        <c:manualLayout>
          <c:xMode val="edge"/>
          <c:yMode val="edge"/>
          <c:x val="9.3370667876711312E-3"/>
          <c:y val="2.7041940254650568E-2"/>
        </c:manualLayout>
      </c:layout>
    </c:title>
    <c:plotArea>
      <c:layout>
        <c:manualLayout>
          <c:layoutTarget val="inner"/>
          <c:xMode val="edge"/>
          <c:yMode val="edge"/>
          <c:x val="7.0665441952680833E-2"/>
          <c:y val="0.11814660131601674"/>
          <c:w val="0.71861319491354692"/>
          <c:h val="0.77221186301937206"/>
        </c:manualLayout>
      </c:layout>
      <c:lineChart>
        <c:grouping val="standard"/>
        <c:ser>
          <c:idx val="0"/>
          <c:order val="0"/>
          <c:tx>
            <c:strRef>
              <c:f>'図表５～13'!$O$18</c:f>
              <c:strCache>
                <c:ptCount val="1"/>
                <c:pt idx="0">
                  <c:v>CO2排出係数</c:v>
                </c:pt>
              </c:strCache>
            </c:strRef>
          </c:tx>
          <c:cat>
            <c:strRef>
              <c:f>'図表５～13'!$P$17:$Y$17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'図表５～13'!$P$18:$Y$18</c:f>
              <c:numCache>
                <c:formatCode>#,##0;[Red]\-#,##0</c:formatCode>
                <c:ptCount val="10"/>
                <c:pt idx="0">
                  <c:v>100</c:v>
                </c:pt>
                <c:pt idx="1">
                  <c:v>87.804878048780495</c:v>
                </c:pt>
                <c:pt idx="2">
                  <c:v>92.195121951219519</c:v>
                </c:pt>
                <c:pt idx="3">
                  <c:v>89.756097560975618</c:v>
                </c:pt>
                <c:pt idx="4">
                  <c:v>95.609756097560989</c:v>
                </c:pt>
                <c:pt idx="5">
                  <c:v>92.195121951219519</c:v>
                </c:pt>
                <c:pt idx="6">
                  <c:v>99.268292682926827</c:v>
                </c:pt>
                <c:pt idx="7">
                  <c:v>79.512195121951223</c:v>
                </c:pt>
                <c:pt idx="8">
                  <c:v>134.63414634146343</c:v>
                </c:pt>
                <c:pt idx="9">
                  <c:v>170.73170731707316</c:v>
                </c:pt>
              </c:numCache>
            </c:numRef>
          </c:val>
        </c:ser>
        <c:ser>
          <c:idx val="1"/>
          <c:order val="1"/>
          <c:tx>
            <c:strRef>
              <c:f>'図表５～13'!$O$19</c:f>
              <c:strCache>
                <c:ptCount val="1"/>
                <c:pt idx="0">
                  <c:v>排出量</c:v>
                </c:pt>
              </c:strCache>
            </c:strRef>
          </c:tx>
          <c:cat>
            <c:strRef>
              <c:f>'図表５～13'!$P$17:$Y$17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'図表５～13'!$P$19:$Y$19</c:f>
              <c:numCache>
                <c:formatCode>#,##0;[Red]\-#,##0</c:formatCode>
                <c:ptCount val="10"/>
                <c:pt idx="0">
                  <c:v>100</c:v>
                </c:pt>
                <c:pt idx="1">
                  <c:v>123.4375</c:v>
                </c:pt>
                <c:pt idx="2">
                  <c:v>131.81818181818181</c:v>
                </c:pt>
                <c:pt idx="3">
                  <c:v>122.30113636363636</c:v>
                </c:pt>
                <c:pt idx="4">
                  <c:v>134.23295454545453</c:v>
                </c:pt>
                <c:pt idx="5">
                  <c:v>130.53977272727272</c:v>
                </c:pt>
                <c:pt idx="6">
                  <c:v>135.65340909090909</c:v>
                </c:pt>
                <c:pt idx="7">
                  <c:v>120.17045454545455</c:v>
                </c:pt>
                <c:pt idx="8">
                  <c:v>177.69886363636365</c:v>
                </c:pt>
                <c:pt idx="9">
                  <c:v>212.21590909090909</c:v>
                </c:pt>
              </c:numCache>
            </c:numRef>
          </c:val>
        </c:ser>
        <c:ser>
          <c:idx val="2"/>
          <c:order val="2"/>
          <c:tx>
            <c:strRef>
              <c:f>'図表５～13'!$O$20</c:f>
              <c:strCache>
                <c:ptCount val="1"/>
                <c:pt idx="0">
                  <c:v>世帯数</c:v>
                </c:pt>
              </c:strCache>
            </c:strRef>
          </c:tx>
          <c:cat>
            <c:strRef>
              <c:f>'図表５～13'!$P$17:$Y$17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'図表５～13'!$P$20:$Y$20</c:f>
              <c:numCache>
                <c:formatCode>#,##0;[Red]\-#,##0</c:formatCode>
                <c:ptCount val="10"/>
                <c:pt idx="0">
                  <c:v>100</c:v>
                </c:pt>
                <c:pt idx="1">
                  <c:v>111.50238021738777</c:v>
                </c:pt>
                <c:pt idx="2">
                  <c:v>112.16559164243122</c:v>
                </c:pt>
                <c:pt idx="3">
                  <c:v>112.50483354725502</c:v>
                </c:pt>
                <c:pt idx="4">
                  <c:v>112.78883491202131</c:v>
                </c:pt>
                <c:pt idx="5">
                  <c:v>112.97307836033079</c:v>
                </c:pt>
                <c:pt idx="6">
                  <c:v>113.60444523875286</c:v>
                </c:pt>
                <c:pt idx="7">
                  <c:v>113.77959024517052</c:v>
                </c:pt>
                <c:pt idx="8">
                  <c:v>113.8384051731141</c:v>
                </c:pt>
                <c:pt idx="9">
                  <c:v>114.36254041495393</c:v>
                </c:pt>
              </c:numCache>
            </c:numRef>
          </c:val>
        </c:ser>
        <c:ser>
          <c:idx val="3"/>
          <c:order val="3"/>
          <c:tx>
            <c:strRef>
              <c:f>'図表５～13'!$O$21</c:f>
              <c:strCache>
                <c:ptCount val="1"/>
                <c:pt idx="0">
                  <c:v>電灯消費量</c:v>
                </c:pt>
              </c:strCache>
            </c:strRef>
          </c:tx>
          <c:cat>
            <c:strRef>
              <c:f>'図表５～13'!$P$17:$Y$17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'図表５～13'!$P$21:$Y$21</c:f>
              <c:numCache>
                <c:formatCode>#,##0;[Red]\-#,##0</c:formatCode>
                <c:ptCount val="10"/>
                <c:pt idx="0">
                  <c:v>100</c:v>
                </c:pt>
                <c:pt idx="1">
                  <c:v>149.956433607132</c:v>
                </c:pt>
                <c:pt idx="2">
                  <c:v>152.15723913072233</c:v>
                </c:pt>
                <c:pt idx="3">
                  <c:v>149.63328174807879</c:v>
                </c:pt>
                <c:pt idx="4">
                  <c:v>153.47968995939314</c:v>
                </c:pt>
                <c:pt idx="5">
                  <c:v>150.39928971072575</c:v>
                </c:pt>
                <c:pt idx="6">
                  <c:v>148.70448171699536</c:v>
                </c:pt>
                <c:pt idx="7">
                  <c:v>157.52287111622553</c:v>
                </c:pt>
                <c:pt idx="8">
                  <c:v>152.63225334973481</c:v>
                </c:pt>
                <c:pt idx="9">
                  <c:v>149.15367784677855</c:v>
                </c:pt>
              </c:numCache>
            </c:numRef>
          </c:val>
        </c:ser>
        <c:ser>
          <c:idx val="4"/>
          <c:order val="4"/>
          <c:tx>
            <c:strRef>
              <c:f>'図表５～13'!$O$22</c:f>
              <c:strCache>
                <c:ptCount val="1"/>
                <c:pt idx="0">
                  <c:v>世帯当たりの電力消費量</c:v>
                </c:pt>
              </c:strCache>
            </c:strRef>
          </c:tx>
          <c:cat>
            <c:strRef>
              <c:f>'図表５～13'!$P$17:$Y$17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'図表５～13'!$P$22:$Y$22</c:f>
              <c:numCache>
                <c:formatCode>#,##0;[Red]\-#,##0</c:formatCode>
                <c:ptCount val="10"/>
                <c:pt idx="0">
                  <c:v>100</c:v>
                </c:pt>
                <c:pt idx="1">
                  <c:v>134.48720405319889</c:v>
                </c:pt>
                <c:pt idx="2">
                  <c:v>135.65411362138497</c:v>
                </c:pt>
                <c:pt idx="3">
                  <c:v>133.00164715610089</c:v>
                </c:pt>
                <c:pt idx="4">
                  <c:v>136.07702400606573</c:v>
                </c:pt>
                <c:pt idx="5">
                  <c:v>133.12843368844304</c:v>
                </c:pt>
                <c:pt idx="6">
                  <c:v>130.89671042755035</c:v>
                </c:pt>
                <c:pt idx="7">
                  <c:v>138.44563051844156</c:v>
                </c:pt>
                <c:pt idx="8">
                  <c:v>134.07799689184583</c:v>
                </c:pt>
                <c:pt idx="9">
                  <c:v>130.42179485134568</c:v>
                </c:pt>
              </c:numCache>
            </c:numRef>
          </c:val>
        </c:ser>
        <c:ser>
          <c:idx val="5"/>
          <c:order val="5"/>
          <c:tx>
            <c:strRef>
              <c:f>'図表５～13'!$O$23</c:f>
              <c:strCache>
                <c:ptCount val="1"/>
                <c:pt idx="0">
                  <c:v>灯油消費量</c:v>
                </c:pt>
              </c:strCache>
            </c:strRef>
          </c:tx>
          <c:cat>
            <c:strRef>
              <c:f>'図表５～13'!$P$17:$Y$17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'図表５～13'!$P$23:$Y$23</c:f>
              <c:numCache>
                <c:formatCode>#,##0;[Red]\-#,##0</c:formatCode>
                <c:ptCount val="10"/>
                <c:pt idx="0">
                  <c:v>100</c:v>
                </c:pt>
                <c:pt idx="1">
                  <c:v>112.72914170810576</c:v>
                </c:pt>
                <c:pt idx="2">
                  <c:v>136.33759074796805</c:v>
                </c:pt>
                <c:pt idx="3">
                  <c:v>90.886131220245204</c:v>
                </c:pt>
                <c:pt idx="4">
                  <c:v>97.469257877642107</c:v>
                </c:pt>
                <c:pt idx="5">
                  <c:v>96.944334596817228</c:v>
                </c:pt>
                <c:pt idx="6">
                  <c:v>93.607265659711004</c:v>
                </c:pt>
                <c:pt idx="7">
                  <c:v>92.519751618149954</c:v>
                </c:pt>
                <c:pt idx="8">
                  <c:v>109.34111442084358</c:v>
                </c:pt>
                <c:pt idx="9">
                  <c:v>116.90331916351518</c:v>
                </c:pt>
              </c:numCache>
            </c:numRef>
          </c:val>
        </c:ser>
        <c:marker val="1"/>
        <c:axId val="83510784"/>
        <c:axId val="83512320"/>
      </c:lineChart>
      <c:catAx>
        <c:axId val="8351078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83512320"/>
        <c:crosses val="autoZero"/>
        <c:auto val="1"/>
        <c:lblAlgn val="ctr"/>
        <c:lblOffset val="100"/>
      </c:catAx>
      <c:valAx>
        <c:axId val="83512320"/>
        <c:scaling>
          <c:orientation val="minMax"/>
          <c:max val="220"/>
          <c:min val="60"/>
        </c:scaling>
        <c:axPos val="l"/>
        <c:majorGridlines/>
        <c:numFmt formatCode="#,##0;[Red]\-#,##0" sourceLinked="1"/>
        <c:maj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83510784"/>
        <c:crosses val="autoZero"/>
        <c:crossBetween val="between"/>
        <c:majorUnit val="2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1295204686679068"/>
          <c:y val="0.12145444595820483"/>
          <c:w val="0.17586794815578546"/>
          <c:h val="0.77169844693885703"/>
        </c:manualLayout>
      </c:layout>
      <c:spPr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</c:chart>
  <c:spPr>
    <a:ln>
      <a:solidFill>
        <a:schemeClr val="tx1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（指数）</a:t>
            </a:r>
          </a:p>
        </c:rich>
      </c:tx>
      <c:layout>
        <c:manualLayout>
          <c:xMode val="edge"/>
          <c:yMode val="edge"/>
          <c:x val="9.3370667876711312E-3"/>
          <c:y val="2.7041940254650568E-2"/>
        </c:manualLayout>
      </c:layout>
    </c:title>
    <c:plotArea>
      <c:layout>
        <c:manualLayout>
          <c:layoutTarget val="inner"/>
          <c:xMode val="edge"/>
          <c:yMode val="edge"/>
          <c:x val="5.8283155839164394E-2"/>
          <c:y val="0.12900227033065437"/>
          <c:w val="0.74816738574959152"/>
          <c:h val="0.72918951879266247"/>
        </c:manualLayout>
      </c:layout>
      <c:lineChart>
        <c:grouping val="standard"/>
        <c:ser>
          <c:idx val="0"/>
          <c:order val="0"/>
          <c:tx>
            <c:strRef>
              <c:f>'図表５～13'!$O$30</c:f>
              <c:strCache>
                <c:ptCount val="1"/>
                <c:pt idx="0">
                  <c:v>CO2排出係数</c:v>
                </c:pt>
              </c:strCache>
            </c:strRef>
          </c:tx>
          <c:cat>
            <c:strRef>
              <c:f>'図表５～13'!$P$29:$Y$29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'図表５～13'!$P$30:$Y$30</c:f>
              <c:numCache>
                <c:formatCode>#,##0;[Red]\-#,##0</c:formatCode>
                <c:ptCount val="10"/>
                <c:pt idx="0">
                  <c:v>100</c:v>
                </c:pt>
                <c:pt idx="1">
                  <c:v>87.804878048780495</c:v>
                </c:pt>
                <c:pt idx="2">
                  <c:v>92.195121951219519</c:v>
                </c:pt>
                <c:pt idx="3">
                  <c:v>89.756097560975618</c:v>
                </c:pt>
                <c:pt idx="4">
                  <c:v>95.609756097560989</c:v>
                </c:pt>
                <c:pt idx="5">
                  <c:v>92.195121951219519</c:v>
                </c:pt>
                <c:pt idx="6">
                  <c:v>99.268292682926827</c:v>
                </c:pt>
                <c:pt idx="7">
                  <c:v>79.512195121951223</c:v>
                </c:pt>
                <c:pt idx="8">
                  <c:v>134.63414634146343</c:v>
                </c:pt>
                <c:pt idx="9">
                  <c:v>170.73170731707316</c:v>
                </c:pt>
              </c:numCache>
            </c:numRef>
          </c:val>
        </c:ser>
        <c:ser>
          <c:idx val="1"/>
          <c:order val="1"/>
          <c:tx>
            <c:strRef>
              <c:f>'図表５～13'!$O$31</c:f>
              <c:strCache>
                <c:ptCount val="1"/>
                <c:pt idx="0">
                  <c:v>排出量</c:v>
                </c:pt>
              </c:strCache>
            </c:strRef>
          </c:tx>
          <c:cat>
            <c:strRef>
              <c:f>'図表５～13'!$P$29:$Y$29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'図表５～13'!$P$31:$Y$31</c:f>
              <c:numCache>
                <c:formatCode>#,##0;[Red]\-#,##0</c:formatCode>
                <c:ptCount val="10"/>
                <c:pt idx="0">
                  <c:v>100</c:v>
                </c:pt>
                <c:pt idx="1">
                  <c:v>130.95541401273886</c:v>
                </c:pt>
                <c:pt idx="2">
                  <c:v>134.64968152866243</c:v>
                </c:pt>
                <c:pt idx="3">
                  <c:v>128.91719745222929</c:v>
                </c:pt>
                <c:pt idx="4">
                  <c:v>136.30573248407643</c:v>
                </c:pt>
                <c:pt idx="5">
                  <c:v>129.80891719745222</c:v>
                </c:pt>
                <c:pt idx="6">
                  <c:v>133.37579617834393</c:v>
                </c:pt>
                <c:pt idx="7">
                  <c:v>122.42038216560509</c:v>
                </c:pt>
                <c:pt idx="8">
                  <c:v>166.62420382165607</c:v>
                </c:pt>
                <c:pt idx="9">
                  <c:v>189.80891719745222</c:v>
                </c:pt>
              </c:numCache>
            </c:numRef>
          </c:val>
        </c:ser>
        <c:ser>
          <c:idx val="2"/>
          <c:order val="2"/>
          <c:tx>
            <c:strRef>
              <c:f>'図表５～13'!$O$32</c:f>
              <c:strCache>
                <c:ptCount val="1"/>
                <c:pt idx="0">
                  <c:v>第３次産業県内総生産</c:v>
                </c:pt>
              </c:strCache>
            </c:strRef>
          </c:tx>
          <c:cat>
            <c:strRef>
              <c:f>'図表５～13'!$P$29:$Y$29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'図表５～13'!$P$32:$Y$32</c:f>
              <c:numCache>
                <c:formatCode>#,##0;[Red]\-#,##0</c:formatCode>
                <c:ptCount val="10"/>
                <c:pt idx="0">
                  <c:v>100</c:v>
                </c:pt>
                <c:pt idx="1">
                  <c:v>139.22001471670347</c:v>
                </c:pt>
                <c:pt idx="2">
                  <c:v>136.27667402501839</c:v>
                </c:pt>
                <c:pt idx="3">
                  <c:v>136.055923473142</c:v>
                </c:pt>
                <c:pt idx="4">
                  <c:v>134.9521707137601</c:v>
                </c:pt>
                <c:pt idx="5">
                  <c:v>130.61074319352466</c:v>
                </c:pt>
                <c:pt idx="6">
                  <c:v>127.81456953642385</c:v>
                </c:pt>
                <c:pt idx="7">
                  <c:v>130.61074319352466</c:v>
                </c:pt>
                <c:pt idx="8">
                  <c:v>130.46357615894038</c:v>
                </c:pt>
                <c:pt idx="9">
                  <c:v>130.7579102281089</c:v>
                </c:pt>
              </c:numCache>
            </c:numRef>
          </c:val>
        </c:ser>
        <c:ser>
          <c:idx val="3"/>
          <c:order val="3"/>
          <c:tx>
            <c:strRef>
              <c:f>'図表５～13'!$O$33</c:f>
              <c:strCache>
                <c:ptCount val="1"/>
                <c:pt idx="0">
                  <c:v>業務用電力消費量</c:v>
                </c:pt>
              </c:strCache>
            </c:strRef>
          </c:tx>
          <c:cat>
            <c:strRef>
              <c:f>'図表５～13'!$P$29:$Y$29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'図表５～13'!$P$33:$Y$33</c:f>
              <c:numCache>
                <c:formatCode>#,##0;[Red]\-#,##0</c:formatCode>
                <c:ptCount val="10"/>
                <c:pt idx="0">
                  <c:v>100</c:v>
                </c:pt>
                <c:pt idx="1">
                  <c:v>168.72239977936047</c:v>
                </c:pt>
                <c:pt idx="2">
                  <c:v>169.40800467236653</c:v>
                </c:pt>
                <c:pt idx="3">
                  <c:v>167.93653368808711</c:v>
                </c:pt>
                <c:pt idx="4">
                  <c:v>173.40493302400537</c:v>
                </c:pt>
                <c:pt idx="5">
                  <c:v>169.96392976308289</c:v>
                </c:pt>
                <c:pt idx="6">
                  <c:v>167.6518362292272</c:v>
                </c:pt>
                <c:pt idx="7">
                  <c:v>173.23800104911933</c:v>
                </c:pt>
                <c:pt idx="8">
                  <c:v>167.36351984944596</c:v>
                </c:pt>
                <c:pt idx="9">
                  <c:v>161.40332592460402</c:v>
                </c:pt>
              </c:numCache>
            </c:numRef>
          </c:val>
        </c:ser>
        <c:ser>
          <c:idx val="4"/>
          <c:order val="4"/>
          <c:tx>
            <c:strRef>
              <c:f>'図表５～13'!$O$34</c:f>
              <c:strCache>
                <c:ptCount val="1"/>
                <c:pt idx="0">
                  <c:v>石油類消費量</c:v>
                </c:pt>
              </c:strCache>
            </c:strRef>
          </c:tx>
          <c:cat>
            <c:strRef>
              <c:f>'図表５～13'!$P$29:$Y$29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'図表５～13'!$P$34:$Y$34</c:f>
              <c:numCache>
                <c:formatCode>#,##0;[Red]\-#,##0</c:formatCode>
                <c:ptCount val="10"/>
                <c:pt idx="0">
                  <c:v>100</c:v>
                </c:pt>
                <c:pt idx="1">
                  <c:v>120.96774193548387</c:v>
                </c:pt>
                <c:pt idx="2">
                  <c:v>119.35483870967742</c:v>
                </c:pt>
                <c:pt idx="3">
                  <c:v>112.09677419354837</c:v>
                </c:pt>
                <c:pt idx="4">
                  <c:v>110.48387096774192</c:v>
                </c:pt>
                <c:pt idx="5">
                  <c:v>104.03225806451613</c:v>
                </c:pt>
                <c:pt idx="6">
                  <c:v>101.75183272679081</c:v>
                </c:pt>
                <c:pt idx="7">
                  <c:v>108.06451612903226</c:v>
                </c:pt>
                <c:pt idx="8">
                  <c:v>113.70967741935485</c:v>
                </c:pt>
                <c:pt idx="9">
                  <c:v>111.87437949234713</c:v>
                </c:pt>
              </c:numCache>
            </c:numRef>
          </c:val>
        </c:ser>
        <c:marker val="1"/>
        <c:axId val="83232640"/>
        <c:axId val="83234176"/>
      </c:lineChart>
      <c:catAx>
        <c:axId val="8323264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83234176"/>
        <c:crosses val="autoZero"/>
        <c:auto val="1"/>
        <c:lblAlgn val="ctr"/>
        <c:lblOffset val="100"/>
      </c:catAx>
      <c:valAx>
        <c:axId val="83234176"/>
        <c:scaling>
          <c:orientation val="minMax"/>
          <c:max val="200"/>
          <c:min val="70"/>
        </c:scaling>
        <c:axPos val="l"/>
        <c:majorGridlines/>
        <c:numFmt formatCode="#,##0;[Red]\-#,##0" sourceLinked="1"/>
        <c:maj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83232640"/>
        <c:crosses val="autoZero"/>
        <c:crossBetween val="between"/>
        <c:majorUnit val="1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160973245327956"/>
          <c:y val="0.13073886028759099"/>
          <c:w val="0.17272272122521357"/>
          <c:h val="0.72804734007929461"/>
        </c:manualLayout>
      </c:layout>
      <c:spPr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</c:chart>
  <c:spPr>
    <a:ln>
      <a:solidFill>
        <a:schemeClr val="tx1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（指数）</a:t>
            </a:r>
          </a:p>
        </c:rich>
      </c:tx>
      <c:layout>
        <c:manualLayout>
          <c:xMode val="edge"/>
          <c:yMode val="edge"/>
          <c:x val="9.3370667876711312E-3"/>
          <c:y val="2.7041940254650568E-2"/>
        </c:manualLayout>
      </c:layout>
    </c:title>
    <c:plotArea>
      <c:layout>
        <c:manualLayout>
          <c:layoutTarget val="inner"/>
          <c:xMode val="edge"/>
          <c:yMode val="edge"/>
          <c:x val="5.8283155839164394E-2"/>
          <c:y val="0.12900227033065437"/>
          <c:w val="0.69128054521016757"/>
          <c:h val="0.77221186301937206"/>
        </c:manualLayout>
      </c:layout>
      <c:lineChart>
        <c:grouping val="standard"/>
        <c:ser>
          <c:idx val="0"/>
          <c:order val="0"/>
          <c:tx>
            <c:strRef>
              <c:f>'図表５～13'!$O$42</c:f>
              <c:strCache>
                <c:ptCount val="1"/>
                <c:pt idx="0">
                  <c:v>排出量</c:v>
                </c:pt>
              </c:strCache>
            </c:strRef>
          </c:tx>
          <c:cat>
            <c:strRef>
              <c:f>'図表５～13'!$P$41:$Y$41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'図表５～13'!$P$42:$Y$42</c:f>
              <c:numCache>
                <c:formatCode>#,##0;[Red]\-#,##0</c:formatCode>
                <c:ptCount val="10"/>
                <c:pt idx="0">
                  <c:v>100</c:v>
                </c:pt>
                <c:pt idx="1">
                  <c:v>111.45490454246215</c:v>
                </c:pt>
                <c:pt idx="2">
                  <c:v>109.15075707702435</c:v>
                </c:pt>
                <c:pt idx="3">
                  <c:v>111.19157340355497</c:v>
                </c:pt>
                <c:pt idx="4">
                  <c:v>109.28242264647794</c:v>
                </c:pt>
                <c:pt idx="5">
                  <c:v>108.16326530612245</c:v>
                </c:pt>
                <c:pt idx="6">
                  <c:v>100.85582620144832</c:v>
                </c:pt>
                <c:pt idx="7">
                  <c:v>94.601711652402898</c:v>
                </c:pt>
                <c:pt idx="8">
                  <c:v>93.219223173140222</c:v>
                </c:pt>
                <c:pt idx="9">
                  <c:v>91.04674127715603</c:v>
                </c:pt>
              </c:numCache>
            </c:numRef>
          </c:val>
        </c:ser>
        <c:ser>
          <c:idx val="1"/>
          <c:order val="1"/>
          <c:tx>
            <c:strRef>
              <c:f>'図表５～13'!$O$43</c:f>
              <c:strCache>
                <c:ptCount val="1"/>
                <c:pt idx="0">
                  <c:v>自動車保有台数</c:v>
                </c:pt>
              </c:strCache>
            </c:strRef>
          </c:tx>
          <c:cat>
            <c:strRef>
              <c:f>'図表５～13'!$P$41:$Y$41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'図表５～13'!$P$43:$Y$43</c:f>
              <c:numCache>
                <c:formatCode>#,##0;[Red]\-#,##0</c:formatCode>
                <c:ptCount val="10"/>
                <c:pt idx="0">
                  <c:v>100</c:v>
                </c:pt>
                <c:pt idx="1">
                  <c:v>126.15556221191977</c:v>
                </c:pt>
                <c:pt idx="2">
                  <c:v>126.32634266068786</c:v>
                </c:pt>
                <c:pt idx="3">
                  <c:v>125.85848470352603</c:v>
                </c:pt>
                <c:pt idx="4">
                  <c:v>124.5959611765074</c:v>
                </c:pt>
                <c:pt idx="5">
                  <c:v>123.82431967238767</c:v>
                </c:pt>
                <c:pt idx="6">
                  <c:v>123.70271683975697</c:v>
                </c:pt>
                <c:pt idx="7">
                  <c:v>123.6477273235306</c:v>
                </c:pt>
                <c:pt idx="8">
                  <c:v>123.89585075040573</c:v>
                </c:pt>
                <c:pt idx="9">
                  <c:v>124.28927167950501</c:v>
                </c:pt>
              </c:numCache>
            </c:numRef>
          </c:val>
        </c:ser>
        <c:ser>
          <c:idx val="2"/>
          <c:order val="2"/>
          <c:tx>
            <c:strRef>
              <c:f>'図表５～13'!$O$44</c:f>
              <c:strCache>
                <c:ptCount val="1"/>
                <c:pt idx="0">
                  <c:v>自動車保有台数（うち乗用車）</c:v>
                </c:pt>
              </c:strCache>
            </c:strRef>
          </c:tx>
          <c:cat>
            <c:strRef>
              <c:f>'図表５～13'!$P$41:$Y$41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'図表５～13'!$P$44:$Y$44</c:f>
              <c:numCache>
                <c:formatCode>#,##0;[Red]\-#,##0</c:formatCode>
                <c:ptCount val="10"/>
                <c:pt idx="0">
                  <c:v>100</c:v>
                </c:pt>
                <c:pt idx="1">
                  <c:v>167.23774537940534</c:v>
                </c:pt>
                <c:pt idx="2">
                  <c:v>168.94593043278613</c:v>
                </c:pt>
                <c:pt idx="3">
                  <c:v>169.74813454253243</c:v>
                </c:pt>
                <c:pt idx="4">
                  <c:v>169.01848237860179</c:v>
                </c:pt>
                <c:pt idx="5">
                  <c:v>169.293996096889</c:v>
                </c:pt>
                <c:pt idx="6">
                  <c:v>170.4667661577316</c:v>
                </c:pt>
                <c:pt idx="7">
                  <c:v>171.72724141889566</c:v>
                </c:pt>
                <c:pt idx="8">
                  <c:v>173.29537366548041</c:v>
                </c:pt>
                <c:pt idx="9">
                  <c:v>175.40075766272528</c:v>
                </c:pt>
              </c:numCache>
            </c:numRef>
          </c:val>
        </c:ser>
        <c:ser>
          <c:idx val="3"/>
          <c:order val="3"/>
          <c:tx>
            <c:strRef>
              <c:f>'図表５～13'!$O$45</c:f>
              <c:strCache>
                <c:ptCount val="1"/>
                <c:pt idx="0">
                  <c:v>自動車保有台数（うち乗用車以外）</c:v>
                </c:pt>
              </c:strCache>
            </c:strRef>
          </c:tx>
          <c:cat>
            <c:strRef>
              <c:f>'図表５～13'!$P$41:$Y$41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'図表５～13'!$P$45:$Y$45</c:f>
              <c:numCache>
                <c:formatCode>#,##0;[Red]\-#,##0</c:formatCode>
                <c:ptCount val="10"/>
                <c:pt idx="0">
                  <c:v>100</c:v>
                </c:pt>
                <c:pt idx="1">
                  <c:v>87.186333482879832</c:v>
                </c:pt>
                <c:pt idx="2">
                  <c:v>85.898781704220255</c:v>
                </c:pt>
                <c:pt idx="3">
                  <c:v>84.226183994459518</c:v>
                </c:pt>
                <c:pt idx="4">
                  <c:v>82.45819594656399</c:v>
                </c:pt>
                <c:pt idx="5">
                  <c:v>80.6932569049102</c:v>
                </c:pt>
                <c:pt idx="6">
                  <c:v>79.343853856775112</c:v>
                </c:pt>
                <c:pt idx="7">
                  <c:v>78.041057046906786</c:v>
                </c:pt>
                <c:pt idx="8">
                  <c:v>77.037062848730088</c:v>
                </c:pt>
                <c:pt idx="9">
                  <c:v>75.8065710440233</c:v>
                </c:pt>
              </c:numCache>
            </c:numRef>
          </c:val>
        </c:ser>
        <c:ser>
          <c:idx val="4"/>
          <c:order val="4"/>
          <c:tx>
            <c:strRef>
              <c:f>'図表５～13'!$O$46</c:f>
              <c:strCache>
                <c:ptCount val="1"/>
                <c:pt idx="0">
                  <c:v>内航入港総トン数</c:v>
                </c:pt>
              </c:strCache>
            </c:strRef>
          </c:tx>
          <c:cat>
            <c:strRef>
              <c:f>'図表５～13'!$P$41:$Y$41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'図表５～13'!$P$46:$Y$46</c:f>
              <c:numCache>
                <c:formatCode>#,##0;[Red]\-#,##0</c:formatCode>
                <c:ptCount val="10"/>
                <c:pt idx="0">
                  <c:v>100</c:v>
                </c:pt>
                <c:pt idx="1">
                  <c:v>61.988355799257931</c:v>
                </c:pt>
                <c:pt idx="2">
                  <c:v>58.944624667660591</c:v>
                </c:pt>
                <c:pt idx="3">
                  <c:v>56.336617330154006</c:v>
                </c:pt>
                <c:pt idx="4">
                  <c:v>59.066236942039104</c:v>
                </c:pt>
                <c:pt idx="5">
                  <c:v>51.441081017231525</c:v>
                </c:pt>
                <c:pt idx="6">
                  <c:v>48.672509873492515</c:v>
                </c:pt>
                <c:pt idx="7">
                  <c:v>49.755585158890419</c:v>
                </c:pt>
                <c:pt idx="8">
                  <c:v>44.526627363515701</c:v>
                </c:pt>
                <c:pt idx="9">
                  <c:v>39.961720058318043</c:v>
                </c:pt>
              </c:numCache>
            </c:numRef>
          </c:val>
        </c:ser>
        <c:ser>
          <c:idx val="5"/>
          <c:order val="5"/>
          <c:tx>
            <c:strRef>
              <c:f>'図表５～13'!$O$47</c:f>
              <c:strCache>
                <c:ptCount val="1"/>
                <c:pt idx="0">
                  <c:v>航空燃料供給量</c:v>
                </c:pt>
              </c:strCache>
            </c:strRef>
          </c:tx>
          <c:cat>
            <c:strRef>
              <c:f>'図表５～13'!$P$41:$Y$41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'図表５～13'!$P$47:$Y$47</c:f>
              <c:numCache>
                <c:formatCode>#,##0;[Red]\-#,##0</c:formatCode>
                <c:ptCount val="10"/>
                <c:pt idx="0">
                  <c:v>100</c:v>
                </c:pt>
                <c:pt idx="1">
                  <c:v>106.53008324609941</c:v>
                </c:pt>
                <c:pt idx="2">
                  <c:v>122.37176611335427</c:v>
                </c:pt>
                <c:pt idx="3">
                  <c:v>129.37540501470514</c:v>
                </c:pt>
                <c:pt idx="4">
                  <c:v>129.25078510542843</c:v>
                </c:pt>
                <c:pt idx="5">
                  <c:v>121.76362095608395</c:v>
                </c:pt>
                <c:pt idx="6">
                  <c:v>109.97457753850755</c:v>
                </c:pt>
                <c:pt idx="7">
                  <c:v>120.10866856088929</c:v>
                </c:pt>
                <c:pt idx="8">
                  <c:v>117.30222820397786</c:v>
                </c:pt>
                <c:pt idx="9">
                  <c:v>107.60181446587906</c:v>
                </c:pt>
              </c:numCache>
            </c:numRef>
          </c:val>
        </c:ser>
        <c:ser>
          <c:idx val="6"/>
          <c:order val="6"/>
          <c:tx>
            <c:strRef>
              <c:f>'図表５～13'!$O$48</c:f>
              <c:strCache>
                <c:ptCount val="1"/>
                <c:pt idx="0">
                  <c:v>JR高知駅輸送人員数</c:v>
                </c:pt>
              </c:strCache>
            </c:strRef>
          </c:tx>
          <c:cat>
            <c:strRef>
              <c:f>'図表５～13'!$P$41:$Y$41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'図表５～13'!$P$48:$Y$48</c:f>
              <c:numCache>
                <c:formatCode>#,##0;[Red]\-#,##0</c:formatCode>
                <c:ptCount val="10"/>
                <c:pt idx="0">
                  <c:v>100</c:v>
                </c:pt>
                <c:pt idx="1">
                  <c:v>89.598066599314592</c:v>
                </c:pt>
                <c:pt idx="2">
                  <c:v>88.389313848397464</c:v>
                </c:pt>
                <c:pt idx="3">
                  <c:v>86.54472545540473</c:v>
                </c:pt>
                <c:pt idx="4">
                  <c:v>86.833754519616519</c:v>
                </c:pt>
                <c:pt idx="5">
                  <c:v>89.012792177349141</c:v>
                </c:pt>
                <c:pt idx="6">
                  <c:v>85.085053216627472</c:v>
                </c:pt>
                <c:pt idx="7">
                  <c:v>87.148866004276954</c:v>
                </c:pt>
                <c:pt idx="8">
                  <c:v>86.619765475176422</c:v>
                </c:pt>
                <c:pt idx="9">
                  <c:v>87.648488210085645</c:v>
                </c:pt>
              </c:numCache>
            </c:numRef>
          </c:val>
        </c:ser>
        <c:marker val="1"/>
        <c:axId val="83283328"/>
        <c:axId val="83571840"/>
      </c:lineChart>
      <c:catAx>
        <c:axId val="8328332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83571840"/>
        <c:crosses val="autoZero"/>
        <c:auto val="1"/>
        <c:lblAlgn val="ctr"/>
        <c:lblOffset val="100"/>
      </c:catAx>
      <c:valAx>
        <c:axId val="83571840"/>
        <c:scaling>
          <c:orientation val="minMax"/>
          <c:max val="180"/>
          <c:min val="20"/>
        </c:scaling>
        <c:axPos val="l"/>
        <c:majorGridlines/>
        <c:numFmt formatCode="#,##0;[Red]\-#,##0" sourceLinked="1"/>
        <c:maj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83283328"/>
        <c:crosses val="autoZero"/>
        <c:crossBetween val="between"/>
        <c:majorUnit val="2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21801696183146"/>
          <c:y val="0.11848811748496905"/>
          <c:w val="0.20451057597988417"/>
          <c:h val="0.79901617251647883"/>
        </c:manualLayout>
      </c:layout>
      <c:spPr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</c:chart>
  <c:spPr>
    <a:ln>
      <a:solidFill>
        <a:schemeClr val="tx1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（指数）</a:t>
            </a:r>
          </a:p>
        </c:rich>
      </c:tx>
      <c:layout>
        <c:manualLayout>
          <c:xMode val="edge"/>
          <c:yMode val="edge"/>
          <c:x val="9.3370667876711312E-3"/>
          <c:y val="2.7041940254650568E-2"/>
        </c:manualLayout>
      </c:layout>
    </c:title>
    <c:plotArea>
      <c:layout>
        <c:manualLayout>
          <c:layoutTarget val="inner"/>
          <c:xMode val="edge"/>
          <c:yMode val="edge"/>
          <c:x val="5.8283155839164394E-2"/>
          <c:y val="0.12900227033065437"/>
          <c:w val="0.75618999746675364"/>
          <c:h val="0.72240486189618114"/>
        </c:manualLayout>
      </c:layout>
      <c:lineChart>
        <c:grouping val="standard"/>
        <c:ser>
          <c:idx val="0"/>
          <c:order val="0"/>
          <c:tx>
            <c:strRef>
              <c:f>'図表５～13'!$O$56</c:f>
              <c:strCache>
                <c:ptCount val="1"/>
                <c:pt idx="0">
                  <c:v>排出量</c:v>
                </c:pt>
              </c:strCache>
            </c:strRef>
          </c:tx>
          <c:cat>
            <c:strRef>
              <c:f>'図表５～13'!$P$55:$Y$55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'図表５～13'!$P$56:$Y$56</c:f>
              <c:numCache>
                <c:formatCode>#,##0;[Red]\-#,##0</c:formatCode>
                <c:ptCount val="10"/>
                <c:pt idx="0">
                  <c:v>100</c:v>
                </c:pt>
                <c:pt idx="1">
                  <c:v>114.57094307561597</c:v>
                </c:pt>
                <c:pt idx="2">
                  <c:v>116.31265930331351</c:v>
                </c:pt>
                <c:pt idx="3">
                  <c:v>108.87850467289719</c:v>
                </c:pt>
                <c:pt idx="4">
                  <c:v>104.67289719626167</c:v>
                </c:pt>
                <c:pt idx="5">
                  <c:v>97.153780798640611</c:v>
                </c:pt>
                <c:pt idx="6">
                  <c:v>83.262531860662705</c:v>
                </c:pt>
                <c:pt idx="7">
                  <c:v>63.848768054375526</c:v>
                </c:pt>
                <c:pt idx="8">
                  <c:v>71.750212404418008</c:v>
                </c:pt>
                <c:pt idx="9">
                  <c:v>74.426508071367877</c:v>
                </c:pt>
              </c:numCache>
            </c:numRef>
          </c:val>
        </c:ser>
        <c:ser>
          <c:idx val="1"/>
          <c:order val="1"/>
          <c:tx>
            <c:strRef>
              <c:f>'図表５～13'!$O$57</c:f>
              <c:strCache>
                <c:ptCount val="1"/>
                <c:pt idx="0">
                  <c:v>クリンカ製造量</c:v>
                </c:pt>
              </c:strCache>
            </c:strRef>
          </c:tx>
          <c:cat>
            <c:strRef>
              <c:f>'図表５～13'!$P$55:$Y$55</c:f>
              <c:strCache>
                <c:ptCount val="10"/>
                <c:pt idx="0">
                  <c:v>基準年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'図表５～13'!$P$57:$Y$57</c:f>
              <c:numCache>
                <c:formatCode>#,##0;[Red]\-#,##0</c:formatCode>
                <c:ptCount val="10"/>
                <c:pt idx="0">
                  <c:v>100</c:v>
                </c:pt>
                <c:pt idx="1">
                  <c:v>112.56599142086384</c:v>
                </c:pt>
                <c:pt idx="2">
                  <c:v>114.52965738664697</c:v>
                </c:pt>
                <c:pt idx="3">
                  <c:v>106.42811592719244</c:v>
                </c:pt>
                <c:pt idx="4">
                  <c:v>102.46904418695462</c:v>
                </c:pt>
                <c:pt idx="5">
                  <c:v>95.241755640577495</c:v>
                </c:pt>
                <c:pt idx="6">
                  <c:v>81.591648585779168</c:v>
                </c:pt>
                <c:pt idx="7">
                  <c:v>62.119119501944276</c:v>
                </c:pt>
                <c:pt idx="8">
                  <c:v>70.265074341561018</c:v>
                </c:pt>
                <c:pt idx="9">
                  <c:v>73.547238781933416</c:v>
                </c:pt>
              </c:numCache>
            </c:numRef>
          </c:val>
        </c:ser>
        <c:marker val="1"/>
        <c:axId val="83592704"/>
        <c:axId val="83594240"/>
      </c:lineChart>
      <c:catAx>
        <c:axId val="8359270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83594240"/>
        <c:crosses val="autoZero"/>
        <c:auto val="1"/>
        <c:lblAlgn val="ctr"/>
        <c:lblOffset val="100"/>
      </c:catAx>
      <c:valAx>
        <c:axId val="83594240"/>
        <c:scaling>
          <c:orientation val="minMax"/>
          <c:max val="120"/>
          <c:min val="60"/>
        </c:scaling>
        <c:axPos val="l"/>
        <c:majorGridlines/>
        <c:numFmt formatCode="#,##0;[Red]\-#,##0" sourceLinked="1"/>
        <c:maj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83592704"/>
        <c:crosses val="autoZero"/>
        <c:crossBetween val="between"/>
        <c:majorUnit val="1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3159799973271198"/>
          <c:y val="0.36881069885792112"/>
          <c:w val="0.14909188104513393"/>
          <c:h val="0.48460003550505942"/>
        </c:manualLayout>
      </c:layout>
      <c:spPr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</c:chart>
  <c:spPr>
    <a:ln>
      <a:solidFill>
        <a:schemeClr val="tx1"/>
      </a:solidFill>
    </a:ln>
  </c:spPr>
  <c:txPr>
    <a:bodyPr/>
    <a:lstStyle/>
    <a:p>
      <a:pPr>
        <a:defRPr sz="140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311525</xdr:colOff>
      <xdr:row>80</xdr:row>
      <xdr:rowOff>86926</xdr:rowOff>
    </xdr:from>
    <xdr:to>
      <xdr:col>25</xdr:col>
      <xdr:colOff>482075</xdr:colOff>
      <xdr:row>101</xdr:row>
      <xdr:rowOff>68686</xdr:rowOff>
    </xdr:to>
    <xdr:graphicFrame macro="">
      <xdr:nvGraphicFramePr>
        <xdr:cNvPr id="2" name="グラフ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476565</xdr:colOff>
      <xdr:row>86</xdr:row>
      <xdr:rowOff>66927</xdr:rowOff>
    </xdr:from>
    <xdr:to>
      <xdr:col>17</xdr:col>
      <xdr:colOff>328730</xdr:colOff>
      <xdr:row>88</xdr:row>
      <xdr:rowOff>97421</xdr:rowOff>
    </xdr:to>
    <xdr:sp macro="" textlink="">
      <xdr:nvSpPr>
        <xdr:cNvPr id="3" name="テキスト ボックス 2"/>
        <xdr:cNvSpPr txBox="1"/>
      </xdr:nvSpPr>
      <xdr:spPr>
        <a:xfrm>
          <a:off x="8448990" y="14944977"/>
          <a:ext cx="1223765" cy="3733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</a:t>
          </a:r>
          <a:endParaRPr kumimoji="1" lang="ja-JP" altLang="en-US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2</xdr:col>
      <xdr:colOff>0</xdr:colOff>
      <xdr:row>78</xdr:row>
      <xdr:rowOff>0</xdr:rowOff>
    </xdr:from>
    <xdr:to>
      <xdr:col>14</xdr:col>
      <xdr:colOff>413438</xdr:colOff>
      <xdr:row>103</xdr:row>
      <xdr:rowOff>92523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500063</xdr:colOff>
      <xdr:row>108</xdr:row>
      <xdr:rowOff>97116</xdr:rowOff>
    </xdr:from>
    <xdr:to>
      <xdr:col>21</xdr:col>
      <xdr:colOff>566063</xdr:colOff>
      <xdr:row>128</xdr:row>
      <xdr:rowOff>146680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150813</xdr:colOff>
      <xdr:row>108</xdr:row>
      <xdr:rowOff>97116</xdr:rowOff>
    </xdr:from>
    <xdr:to>
      <xdr:col>12</xdr:col>
      <xdr:colOff>110981</xdr:colOff>
      <xdr:row>128</xdr:row>
      <xdr:rowOff>146680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0.02432</cdr:x>
      <cdr:y>0.11304</cdr:y>
    </cdr:from>
    <cdr:to>
      <cdr:x>0.07944</cdr:x>
      <cdr:y>0.88254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75309" y="399908"/>
          <a:ext cx="397324" cy="2722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none" rtlCol="0"/>
        <a:lstStyle xmlns:a="http://schemas.openxmlformats.org/drawingml/2006/main"/>
        <a:p xmlns:a="http://schemas.openxmlformats.org/drawingml/2006/main"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基準年を　　とした場合の指数（％）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0.00119</cdr:x>
      <cdr:y>0.01272</cdr:y>
    </cdr:from>
    <cdr:to>
      <cdr:x>0.13225</cdr:x>
      <cdr:y>0.0685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8666" y="55026"/>
          <a:ext cx="954417" cy="2413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（千</a:t>
          </a:r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t-CO</a:t>
          </a:r>
          <a:r>
            <a:rPr lang="en-US" altLang="ja-JP" sz="1100" baseline="-25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</a:t>
          </a:r>
        </a:p>
      </cdr:txBody>
    </cdr:sp>
  </cdr:relSizeAnchor>
  <cdr:relSizeAnchor xmlns:cdr="http://schemas.openxmlformats.org/drawingml/2006/chartDrawing">
    <cdr:from>
      <cdr:x>0.09157</cdr:x>
      <cdr:y>0.1786</cdr:y>
    </cdr:from>
    <cdr:to>
      <cdr:x>0.15987</cdr:x>
      <cdr:y>0.24465</cdr:y>
    </cdr:to>
    <cdr:sp macro="" textlink="">
      <cdr:nvSpPr>
        <cdr:cNvPr id="13" name="テキスト ボックス 1"/>
        <cdr:cNvSpPr txBox="1"/>
      </cdr:nvSpPr>
      <cdr:spPr>
        <a:xfrm xmlns:a="http://schemas.openxmlformats.org/drawingml/2006/main">
          <a:off x="666789" y="772584"/>
          <a:ext cx="497377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8,667</a:t>
          </a:r>
          <a:endParaRPr lang="ja-JP" altLang="en-US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0.1864</cdr:x>
      <cdr:y>0.15658</cdr:y>
    </cdr:from>
    <cdr:to>
      <cdr:x>0.25288</cdr:x>
      <cdr:y>0.22263</cdr:y>
    </cdr:to>
    <cdr:sp macro="" textlink="">
      <cdr:nvSpPr>
        <cdr:cNvPr id="14" name="テキスト ボックス 1"/>
        <cdr:cNvSpPr txBox="1"/>
      </cdr:nvSpPr>
      <cdr:spPr>
        <a:xfrm xmlns:a="http://schemas.openxmlformats.org/drawingml/2006/main">
          <a:off x="1357342" y="677333"/>
          <a:ext cx="484157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9,186</a:t>
          </a:r>
          <a:endParaRPr lang="ja-JP" altLang="en-US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0.26706</cdr:x>
      <cdr:y>0.12722</cdr:y>
    </cdr:from>
    <cdr:to>
      <cdr:x>0.34154</cdr:x>
      <cdr:y>0.18961</cdr:y>
    </cdr:to>
    <cdr:sp macro="" textlink="">
      <cdr:nvSpPr>
        <cdr:cNvPr id="15" name="テキスト ボックス 1"/>
        <cdr:cNvSpPr txBox="1"/>
      </cdr:nvSpPr>
      <cdr:spPr>
        <a:xfrm xmlns:a="http://schemas.openxmlformats.org/drawingml/2006/main">
          <a:off x="1944732" y="550333"/>
          <a:ext cx="542350" cy="26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9,370</a:t>
          </a:r>
          <a:endParaRPr lang="ja-JP" altLang="en-US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0.35915</cdr:x>
      <cdr:y>0.16611</cdr:y>
    </cdr:from>
    <cdr:to>
      <cdr:x>0.42874</cdr:x>
      <cdr:y>0.22508</cdr:y>
    </cdr:to>
    <cdr:sp macro="" textlink="">
      <cdr:nvSpPr>
        <cdr:cNvPr id="16" name="テキスト ボックス 1"/>
        <cdr:cNvSpPr txBox="1"/>
      </cdr:nvSpPr>
      <cdr:spPr>
        <a:xfrm xmlns:a="http://schemas.openxmlformats.org/drawingml/2006/main">
          <a:off x="2615358" y="718552"/>
          <a:ext cx="506724" cy="2551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9,092</a:t>
          </a:r>
          <a:endParaRPr lang="ja-JP" altLang="en-US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0.44401</cdr:x>
      <cdr:y>0.16392</cdr:y>
    </cdr:from>
    <cdr:to>
      <cdr:x>0.52321</cdr:x>
      <cdr:y>0.22753</cdr:y>
    </cdr:to>
    <cdr:sp macro="" textlink="">
      <cdr:nvSpPr>
        <cdr:cNvPr id="17" name="テキスト ボックス 1"/>
        <cdr:cNvSpPr txBox="1"/>
      </cdr:nvSpPr>
      <cdr:spPr>
        <a:xfrm xmlns:a="http://schemas.openxmlformats.org/drawingml/2006/main">
          <a:off x="3233310" y="709083"/>
          <a:ext cx="576690" cy="275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9,102</a:t>
          </a:r>
          <a:endParaRPr lang="ja-JP" altLang="en-US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0.53184</cdr:x>
      <cdr:y>0.18349</cdr:y>
    </cdr:from>
    <cdr:to>
      <cdr:x>0.61186</cdr:x>
      <cdr:y>0.24879</cdr:y>
    </cdr:to>
    <cdr:sp macro="" textlink="">
      <cdr:nvSpPr>
        <cdr:cNvPr id="18" name="テキスト ボックス 1"/>
        <cdr:cNvSpPr txBox="1"/>
      </cdr:nvSpPr>
      <cdr:spPr>
        <a:xfrm xmlns:a="http://schemas.openxmlformats.org/drawingml/2006/main">
          <a:off x="3872839" y="793750"/>
          <a:ext cx="582756" cy="282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8,723</a:t>
          </a:r>
          <a:endParaRPr lang="ja-JP" altLang="en-US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0.62335</cdr:x>
      <cdr:y>0.23242</cdr:y>
    </cdr:from>
    <cdr:to>
      <cdr:x>0.69653</cdr:x>
      <cdr:y>0.29213</cdr:y>
    </cdr:to>
    <cdr:sp macro="" textlink="">
      <cdr:nvSpPr>
        <cdr:cNvPr id="19" name="テキスト ボックス 1"/>
        <cdr:cNvSpPr txBox="1"/>
      </cdr:nvSpPr>
      <cdr:spPr>
        <a:xfrm xmlns:a="http://schemas.openxmlformats.org/drawingml/2006/main">
          <a:off x="4539216" y="1005418"/>
          <a:ext cx="532940" cy="258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8,076</a:t>
          </a:r>
          <a:endParaRPr lang="ja-JP" altLang="en-US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0.71749</cdr:x>
      <cdr:y>0.29358</cdr:y>
    </cdr:from>
    <cdr:to>
      <cdr:x>0.7898</cdr:x>
      <cdr:y>0.35256</cdr:y>
    </cdr:to>
    <cdr:sp macro="" textlink="">
      <cdr:nvSpPr>
        <cdr:cNvPr id="20" name="テキスト ボックス 1"/>
        <cdr:cNvSpPr txBox="1"/>
      </cdr:nvSpPr>
      <cdr:spPr>
        <a:xfrm xmlns:a="http://schemas.openxmlformats.org/drawingml/2006/main">
          <a:off x="5224794" y="1270000"/>
          <a:ext cx="526542" cy="2551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7,216</a:t>
          </a:r>
          <a:endParaRPr lang="ja-JP" altLang="en-US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0.80584</cdr:x>
      <cdr:y>0.18327</cdr:y>
    </cdr:from>
    <cdr:to>
      <cdr:x>0.88073</cdr:x>
      <cdr:y>0.24437</cdr:y>
    </cdr:to>
    <cdr:sp macro="" textlink="">
      <cdr:nvSpPr>
        <cdr:cNvPr id="21" name="テキスト ボックス 1"/>
        <cdr:cNvSpPr txBox="1"/>
      </cdr:nvSpPr>
      <cdr:spPr>
        <a:xfrm xmlns:a="http://schemas.openxmlformats.org/drawingml/2006/main">
          <a:off x="5868159" y="792788"/>
          <a:ext cx="545340" cy="264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8,391</a:t>
          </a:r>
          <a:endParaRPr lang="ja-JP" altLang="en-US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0.90903</cdr:x>
      <cdr:y>0.17951</cdr:y>
    </cdr:from>
    <cdr:to>
      <cdr:x>0.96453</cdr:x>
      <cdr:y>0.22479</cdr:y>
    </cdr:to>
    <cdr:sp macro="" textlink="">
      <cdr:nvSpPr>
        <cdr:cNvPr id="22" name="テキスト ボックス 1"/>
        <cdr:cNvSpPr txBox="1"/>
      </cdr:nvSpPr>
      <cdr:spPr>
        <a:xfrm xmlns:a="http://schemas.openxmlformats.org/drawingml/2006/main">
          <a:off x="6619576" y="776549"/>
          <a:ext cx="404152" cy="195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ja-JP" altLang="en-US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0.89886</cdr:x>
      <cdr:y>0.16239</cdr:y>
    </cdr:from>
    <cdr:to>
      <cdr:x>0.9697</cdr:x>
      <cdr:y>0.22019</cdr:y>
    </cdr:to>
    <cdr:sp macro="" textlink="">
      <cdr:nvSpPr>
        <cdr:cNvPr id="23" name="テキスト ボックス 1"/>
        <cdr:cNvSpPr txBox="1"/>
      </cdr:nvSpPr>
      <cdr:spPr>
        <a:xfrm xmlns:a="http://schemas.openxmlformats.org/drawingml/2006/main">
          <a:off x="6545492" y="702467"/>
          <a:ext cx="515897" cy="250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9,084</a:t>
          </a:r>
          <a:endParaRPr lang="ja-JP" altLang="en-US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625474</xdr:colOff>
      <xdr:row>1</xdr:row>
      <xdr:rowOff>76199</xdr:rowOff>
    </xdr:from>
    <xdr:to>
      <xdr:col>36</xdr:col>
      <xdr:colOff>309574</xdr:colOff>
      <xdr:row>19</xdr:row>
      <xdr:rowOff>186149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36</xdr:col>
      <xdr:colOff>1184499</xdr:colOff>
      <xdr:row>1</xdr:row>
      <xdr:rowOff>84366</xdr:rowOff>
    </xdr:from>
    <xdr:to>
      <xdr:col>54</xdr:col>
      <xdr:colOff>411399</xdr:colOff>
      <xdr:row>19</xdr:row>
      <xdr:rowOff>194316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26</xdr:col>
      <xdr:colOff>625248</xdr:colOff>
      <xdr:row>21</xdr:row>
      <xdr:rowOff>153079</xdr:rowOff>
    </xdr:from>
    <xdr:to>
      <xdr:col>36</xdr:col>
      <xdr:colOff>309348</xdr:colOff>
      <xdr:row>39</xdr:row>
      <xdr:rowOff>53479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37</xdr:col>
      <xdr:colOff>24488</xdr:colOff>
      <xdr:row>21</xdr:row>
      <xdr:rowOff>164646</xdr:rowOff>
    </xdr:from>
    <xdr:to>
      <xdr:col>54</xdr:col>
      <xdr:colOff>451538</xdr:colOff>
      <xdr:row>39</xdr:row>
      <xdr:rowOff>65046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26</xdr:col>
      <xdr:colOff>562815</xdr:colOff>
      <xdr:row>42</xdr:row>
      <xdr:rowOff>15328</xdr:rowOff>
    </xdr:from>
    <xdr:to>
      <xdr:col>36</xdr:col>
      <xdr:colOff>246915</xdr:colOff>
      <xdr:row>58</xdr:row>
      <xdr:rowOff>125278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37</xdr:col>
      <xdr:colOff>78040</xdr:colOff>
      <xdr:row>42</xdr:row>
      <xdr:rowOff>65234</xdr:rowOff>
    </xdr:from>
    <xdr:to>
      <xdr:col>54</xdr:col>
      <xdr:colOff>505090</xdr:colOff>
      <xdr:row>59</xdr:row>
      <xdr:rowOff>3734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26</xdr:col>
      <xdr:colOff>572862</xdr:colOff>
      <xdr:row>62</xdr:row>
      <xdr:rowOff>93890</xdr:rowOff>
    </xdr:from>
    <xdr:to>
      <xdr:col>36</xdr:col>
      <xdr:colOff>256962</xdr:colOff>
      <xdr:row>78</xdr:row>
      <xdr:rowOff>146690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193223</xdr:colOff>
      <xdr:row>118</xdr:row>
      <xdr:rowOff>134708</xdr:rowOff>
    </xdr:from>
    <xdr:to>
      <xdr:col>20</xdr:col>
      <xdr:colOff>245838</xdr:colOff>
      <xdr:row>163</xdr:row>
      <xdr:rowOff>151036</xdr:rowOff>
    </xdr:to>
    <xdr:grpSp>
      <xdr:nvGrpSpPr>
        <xdr:cNvPr id="9" name="グループ化 8"/>
        <xdr:cNvGrpSpPr/>
      </xdr:nvGrpSpPr>
      <xdr:grpSpPr>
        <a:xfrm>
          <a:off x="2253004" y="29114521"/>
          <a:ext cx="13494772" cy="7517265"/>
          <a:chOff x="526598" y="27900083"/>
          <a:chExt cx="15641865" cy="7874453"/>
        </a:xfrm>
      </xdr:grpSpPr>
      <xdr:graphicFrame macro="">
        <xdr:nvGraphicFramePr>
          <xdr:cNvPr id="10" name="グラフ 9"/>
          <xdr:cNvGraphicFramePr/>
        </xdr:nvGraphicFramePr>
        <xdr:xfrm>
          <a:off x="526598" y="27900083"/>
          <a:ext cx="15641865" cy="787445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sp macro="" textlink="">
        <xdr:nvSpPr>
          <xdr:cNvPr id="11" name="角丸四角形 10"/>
          <xdr:cNvSpPr/>
        </xdr:nvSpPr>
        <xdr:spPr>
          <a:xfrm>
            <a:off x="3464352" y="30682746"/>
            <a:ext cx="961602" cy="613133"/>
          </a:xfrm>
          <a:prstGeom prst="roundRect">
            <a:avLst/>
          </a:prstGeom>
          <a:solidFill>
            <a:schemeClr val="bg1"/>
          </a:solidFill>
          <a:ln>
            <a:solidFill>
              <a:schemeClr val="tx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>
              <a:lnSpc>
                <a:spcPts val="1600"/>
              </a:lnSpc>
            </a:pPr>
            <a:r>
              <a:rPr kumimoji="1" lang="en-US" altLang="ja-JP" sz="16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3.3%</a:t>
            </a:r>
          </a:p>
          <a:p>
            <a:pPr algn="ctr">
              <a:lnSpc>
                <a:spcPts val="1600"/>
              </a:lnSpc>
            </a:pPr>
            <a:r>
              <a:rPr kumimoji="1" lang="ja-JP" altLang="en-US" sz="16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減少</a:t>
            </a:r>
          </a:p>
        </xdr:txBody>
      </xdr:sp>
      <xdr:sp macro="" textlink="">
        <xdr:nvSpPr>
          <xdr:cNvPr id="12" name="角丸四角形 11"/>
          <xdr:cNvSpPr/>
        </xdr:nvSpPr>
        <xdr:spPr>
          <a:xfrm>
            <a:off x="4771999" y="30688642"/>
            <a:ext cx="954596" cy="613133"/>
          </a:xfrm>
          <a:prstGeom prst="roundRect">
            <a:avLst/>
          </a:prstGeom>
          <a:solidFill>
            <a:schemeClr val="bg1"/>
          </a:solidFill>
          <a:ln>
            <a:solidFill>
              <a:schemeClr val="tx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>
              <a:lnSpc>
                <a:spcPts val="1600"/>
              </a:lnSpc>
            </a:pPr>
            <a:r>
              <a:rPr kumimoji="1" lang="en-US" altLang="ja-JP" sz="16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3.0%</a:t>
            </a:r>
          </a:p>
          <a:p>
            <a:pPr algn="ctr">
              <a:lnSpc>
                <a:spcPts val="1600"/>
              </a:lnSpc>
            </a:pPr>
            <a:r>
              <a:rPr kumimoji="1" lang="ja-JP" altLang="en-US" sz="16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減少</a:t>
            </a:r>
          </a:p>
        </xdr:txBody>
      </xdr:sp>
      <xdr:sp macro="" textlink="">
        <xdr:nvSpPr>
          <xdr:cNvPr id="13" name="角丸四角形 12"/>
          <xdr:cNvSpPr/>
        </xdr:nvSpPr>
        <xdr:spPr>
          <a:xfrm>
            <a:off x="6172176" y="31085518"/>
            <a:ext cx="954595" cy="603609"/>
          </a:xfrm>
          <a:prstGeom prst="roundRect">
            <a:avLst/>
          </a:prstGeom>
          <a:solidFill>
            <a:schemeClr val="bg1"/>
          </a:solidFill>
          <a:ln>
            <a:solidFill>
              <a:schemeClr val="tx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>
              <a:lnSpc>
                <a:spcPts val="1600"/>
              </a:lnSpc>
            </a:pPr>
            <a:r>
              <a:rPr kumimoji="1" lang="en-US" altLang="ja-JP" sz="16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7.4%</a:t>
            </a:r>
          </a:p>
          <a:p>
            <a:pPr algn="ctr">
              <a:lnSpc>
                <a:spcPts val="1600"/>
              </a:lnSpc>
            </a:pPr>
            <a:r>
              <a:rPr kumimoji="1" lang="ja-JP" altLang="en-US" sz="16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減少</a:t>
            </a:r>
          </a:p>
        </xdr:txBody>
      </xdr:sp>
      <xdr:sp macro="" textlink="">
        <xdr:nvSpPr>
          <xdr:cNvPr id="14" name="角丸四角形 13"/>
          <xdr:cNvSpPr/>
        </xdr:nvSpPr>
        <xdr:spPr>
          <a:xfrm>
            <a:off x="7496831" y="31393494"/>
            <a:ext cx="961603" cy="605196"/>
          </a:xfrm>
          <a:prstGeom prst="roundRect">
            <a:avLst/>
          </a:prstGeom>
          <a:solidFill>
            <a:schemeClr val="bg1"/>
          </a:solidFill>
          <a:ln>
            <a:solidFill>
              <a:schemeClr val="tx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>
              <a:lnSpc>
                <a:spcPts val="1600"/>
              </a:lnSpc>
            </a:pPr>
            <a:r>
              <a:rPr kumimoji="1" lang="en-US" altLang="ja-JP" sz="16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11.0%</a:t>
            </a:r>
          </a:p>
          <a:p>
            <a:pPr algn="ctr">
              <a:lnSpc>
                <a:spcPts val="1600"/>
              </a:lnSpc>
            </a:pPr>
            <a:r>
              <a:rPr kumimoji="1" lang="ja-JP" altLang="en-US" sz="16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減少</a:t>
            </a:r>
          </a:p>
        </xdr:txBody>
      </xdr:sp>
      <xdr:sp macro="" textlink="">
        <xdr:nvSpPr>
          <xdr:cNvPr id="15" name="角丸四角形 14"/>
          <xdr:cNvSpPr/>
        </xdr:nvSpPr>
        <xdr:spPr>
          <a:xfrm>
            <a:off x="8855731" y="31803067"/>
            <a:ext cx="954594" cy="605196"/>
          </a:xfrm>
          <a:prstGeom prst="roundRect">
            <a:avLst/>
          </a:prstGeom>
          <a:solidFill>
            <a:schemeClr val="bg1"/>
          </a:solidFill>
          <a:ln>
            <a:solidFill>
              <a:schemeClr val="tx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>
              <a:lnSpc>
                <a:spcPts val="1600"/>
              </a:lnSpc>
            </a:pPr>
            <a:r>
              <a:rPr kumimoji="1" lang="en-US" altLang="ja-JP" sz="16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14.7%</a:t>
            </a:r>
          </a:p>
          <a:p>
            <a:pPr algn="ctr">
              <a:lnSpc>
                <a:spcPts val="1600"/>
              </a:lnSpc>
            </a:pPr>
            <a:r>
              <a:rPr kumimoji="1" lang="ja-JP" altLang="en-US" sz="16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減少</a:t>
            </a:r>
          </a:p>
        </xdr:txBody>
      </xdr:sp>
      <xdr:sp macro="" textlink="">
        <xdr:nvSpPr>
          <xdr:cNvPr id="16" name="角丸四角形 15"/>
          <xdr:cNvSpPr/>
        </xdr:nvSpPr>
        <xdr:spPr>
          <a:xfrm>
            <a:off x="10235497" y="32394071"/>
            <a:ext cx="954594" cy="613135"/>
          </a:xfrm>
          <a:prstGeom prst="roundRect">
            <a:avLst/>
          </a:prstGeom>
          <a:solidFill>
            <a:schemeClr val="bg1"/>
          </a:solidFill>
          <a:ln>
            <a:solidFill>
              <a:schemeClr val="tx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>
              <a:lnSpc>
                <a:spcPts val="1600"/>
              </a:lnSpc>
            </a:pPr>
            <a:r>
              <a:rPr kumimoji="1" lang="en-US" altLang="ja-JP" sz="16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22.2%</a:t>
            </a:r>
          </a:p>
          <a:p>
            <a:pPr algn="ctr">
              <a:lnSpc>
                <a:spcPts val="1600"/>
              </a:lnSpc>
            </a:pPr>
            <a:r>
              <a:rPr kumimoji="1" lang="ja-JP" altLang="en-US" sz="16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減少</a:t>
            </a:r>
          </a:p>
        </xdr:txBody>
      </xdr:sp>
      <xdr:sp macro="" textlink="">
        <xdr:nvSpPr>
          <xdr:cNvPr id="17" name="角丸四角形 16"/>
          <xdr:cNvSpPr/>
        </xdr:nvSpPr>
        <xdr:spPr>
          <a:xfrm>
            <a:off x="11218473" y="33072040"/>
            <a:ext cx="976621" cy="662715"/>
          </a:xfrm>
          <a:prstGeom prst="roundRect">
            <a:avLst/>
          </a:prstGeom>
          <a:solidFill>
            <a:schemeClr val="bg1"/>
          </a:solidFill>
          <a:ln>
            <a:solidFill>
              <a:schemeClr val="tx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>
              <a:lnSpc>
                <a:spcPts val="1600"/>
              </a:lnSpc>
            </a:pPr>
            <a:r>
              <a:rPr kumimoji="1" lang="en-US" altLang="ja-JP" sz="16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33.2%</a:t>
            </a:r>
          </a:p>
          <a:p>
            <a:pPr algn="ctr">
              <a:lnSpc>
                <a:spcPts val="1600"/>
              </a:lnSpc>
            </a:pPr>
            <a:r>
              <a:rPr kumimoji="1" lang="ja-JP" altLang="en-US" sz="16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減少</a:t>
            </a:r>
          </a:p>
        </xdr:txBody>
      </xdr:sp>
      <xdr:sp macro="" textlink="">
        <xdr:nvSpPr>
          <xdr:cNvPr id="18" name="角丸四角形 17"/>
          <xdr:cNvSpPr/>
        </xdr:nvSpPr>
        <xdr:spPr>
          <a:xfrm>
            <a:off x="12879137" y="32009427"/>
            <a:ext cx="969612" cy="613134"/>
          </a:xfrm>
          <a:prstGeom prst="roundRect">
            <a:avLst/>
          </a:prstGeom>
          <a:solidFill>
            <a:schemeClr val="bg1"/>
          </a:solidFill>
          <a:ln>
            <a:solidFill>
              <a:schemeClr val="tx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>
              <a:lnSpc>
                <a:spcPts val="1600"/>
              </a:lnSpc>
            </a:pPr>
            <a:r>
              <a:rPr kumimoji="1" lang="en-US" altLang="ja-JP" sz="16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17.6%</a:t>
            </a:r>
          </a:p>
          <a:p>
            <a:pPr algn="ctr">
              <a:lnSpc>
                <a:spcPts val="1600"/>
              </a:lnSpc>
            </a:pPr>
            <a:r>
              <a:rPr kumimoji="1" lang="ja-JP" altLang="en-US" sz="16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減少</a:t>
            </a:r>
          </a:p>
        </xdr:txBody>
      </xdr:sp>
      <xdr:sp macro="" textlink="">
        <xdr:nvSpPr>
          <xdr:cNvPr id="19" name="角丸四角形 18"/>
          <xdr:cNvSpPr/>
        </xdr:nvSpPr>
        <xdr:spPr>
          <a:xfrm>
            <a:off x="14212637" y="30558014"/>
            <a:ext cx="969612" cy="613134"/>
          </a:xfrm>
          <a:prstGeom prst="roundRect">
            <a:avLst/>
          </a:prstGeom>
          <a:solidFill>
            <a:schemeClr val="bg1"/>
          </a:solidFill>
          <a:ln>
            <a:solidFill>
              <a:schemeClr val="tx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>
              <a:lnSpc>
                <a:spcPts val="1600"/>
              </a:lnSpc>
            </a:pPr>
            <a:r>
              <a:rPr kumimoji="1" lang="en-US" altLang="ja-JP" sz="16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2.1%</a:t>
            </a:r>
          </a:p>
          <a:p>
            <a:pPr algn="ctr">
              <a:lnSpc>
                <a:spcPts val="1600"/>
              </a:lnSpc>
            </a:pPr>
            <a:r>
              <a:rPr kumimoji="1" lang="ja-JP" altLang="en-US" sz="160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減少</a:t>
            </a:r>
          </a:p>
        </xdr:txBody>
      </xdr:sp>
    </xdr:grp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0.11155</cdr:x>
      <cdr:y>0.2987</cdr:y>
    </cdr:from>
    <cdr:to>
      <cdr:x>0.96477</cdr:x>
      <cdr:y>0.2987</cdr:y>
    </cdr:to>
    <cdr:cxnSp macro="">
      <cdr:nvCxnSpPr>
        <cdr:cNvPr id="3" name="直線コネクタ 2"/>
        <cdr:cNvCxnSpPr/>
      </cdr:nvCxnSpPr>
      <cdr:spPr>
        <a:xfrm xmlns:a="http://schemas.openxmlformats.org/drawingml/2006/main">
          <a:off x="1537607" y="2254959"/>
          <a:ext cx="11760817" cy="0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0.09887</cdr:x>
      <cdr:y>0.23059</cdr:y>
    </cdr:from>
    <cdr:to>
      <cdr:x>0.15997</cdr:x>
      <cdr:y>0.28677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546526" y="1815804"/>
          <a:ext cx="955718" cy="44238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altLang="ja-JP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8,667</a:t>
          </a:r>
          <a:endParaRPr lang="ja-JP" altLang="en-US" sz="2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0.19139</cdr:x>
      <cdr:y>0.17016</cdr:y>
    </cdr:from>
    <cdr:to>
      <cdr:x>0.25249</cdr:x>
      <cdr:y>0.22634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993714" y="1339887"/>
          <a:ext cx="955718" cy="442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9,186</a:t>
          </a:r>
          <a:endParaRPr lang="ja-JP" altLang="en-US" sz="2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0.2716</cdr:x>
      <cdr:y>0.1494</cdr:y>
    </cdr:from>
    <cdr:to>
      <cdr:x>0.3327</cdr:x>
      <cdr:y>0.20558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4248296" y="1176476"/>
          <a:ext cx="955718" cy="442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9,370</a:t>
          </a:r>
          <a:endParaRPr lang="ja-JP" altLang="en-US" sz="2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0.3589</cdr:x>
      <cdr:y>0.18468</cdr:y>
    </cdr:from>
    <cdr:to>
      <cdr:x>0.42</cdr:x>
      <cdr:y>0.24086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5613916" y="1454271"/>
          <a:ext cx="955718" cy="4423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9,092</a:t>
          </a:r>
          <a:endParaRPr lang="ja-JP" altLang="en-US" sz="2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0.44537</cdr:x>
      <cdr:y>0.18122</cdr:y>
    </cdr:from>
    <cdr:to>
      <cdr:x>0.50648</cdr:x>
      <cdr:y>0.2374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6966480" y="1426994"/>
          <a:ext cx="955874" cy="4423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9,102</a:t>
          </a:r>
          <a:endParaRPr lang="ja-JP" altLang="en-US" sz="2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0.52948</cdr:x>
      <cdr:y>0.22997</cdr:y>
    </cdr:from>
    <cdr:to>
      <cdr:x>0.59058</cdr:x>
      <cdr:y>0.28615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8281979" y="1810907"/>
          <a:ext cx="955718" cy="44238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8,723</a:t>
          </a:r>
          <a:endParaRPr lang="ja-JP" altLang="en-US" sz="2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0.61626</cdr:x>
      <cdr:y>0.23994</cdr:y>
    </cdr:from>
    <cdr:to>
      <cdr:x>0.67736</cdr:x>
      <cdr:y>0.29612</cdr:y>
    </cdr:to>
    <cdr:sp macro="" textlink="">
      <cdr:nvSpPr>
        <cdr:cNvPr id="11" name="テキスト ボックス 1"/>
        <cdr:cNvSpPr txBox="1"/>
      </cdr:nvSpPr>
      <cdr:spPr>
        <a:xfrm xmlns:a="http://schemas.openxmlformats.org/drawingml/2006/main">
          <a:off x="9639469" y="1889414"/>
          <a:ext cx="955718" cy="44238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8,076</a:t>
          </a:r>
          <a:endParaRPr lang="ja-JP" altLang="en-US" sz="2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0.71366</cdr:x>
      <cdr:y>0.23625</cdr:y>
    </cdr:from>
    <cdr:to>
      <cdr:x>0.77476</cdr:x>
      <cdr:y>0.29243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11162980" y="1860357"/>
          <a:ext cx="955718" cy="44238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7,216</a:t>
          </a:r>
          <a:endParaRPr lang="ja-JP" altLang="en-US" sz="2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0.78834</cdr:x>
      <cdr:y>0.23705</cdr:y>
    </cdr:from>
    <cdr:to>
      <cdr:x>0.84945</cdr:x>
      <cdr:y>0.29323</cdr:y>
    </cdr:to>
    <cdr:sp macro="" textlink="">
      <cdr:nvSpPr>
        <cdr:cNvPr id="13" name="テキスト ボックス 1"/>
        <cdr:cNvSpPr txBox="1"/>
      </cdr:nvSpPr>
      <cdr:spPr>
        <a:xfrm xmlns:a="http://schemas.openxmlformats.org/drawingml/2006/main">
          <a:off x="12331151" y="1866610"/>
          <a:ext cx="955874" cy="44238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8,391</a:t>
          </a:r>
          <a:endParaRPr lang="ja-JP" altLang="en-US" sz="2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0.23078</cdr:x>
      <cdr:y>0.30238</cdr:y>
    </cdr:from>
    <cdr:to>
      <cdr:x>0.25473</cdr:x>
      <cdr:y>0.34161</cdr:y>
    </cdr:to>
    <cdr:sp macro="" textlink="">
      <cdr:nvSpPr>
        <cdr:cNvPr id="14" name="上下矢印 13"/>
        <cdr:cNvSpPr/>
      </cdr:nvSpPr>
      <cdr:spPr>
        <a:xfrm xmlns:a="http://schemas.openxmlformats.org/drawingml/2006/main">
          <a:off x="3107871" y="2273070"/>
          <a:ext cx="322534" cy="294939"/>
        </a:xfrm>
        <a:prstGeom xmlns:a="http://schemas.openxmlformats.org/drawingml/2006/main" prst="upDownArrow">
          <a:avLst>
            <a:gd name="adj1" fmla="val 50000"/>
            <a:gd name="adj2" fmla="val 19558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0.31501</cdr:x>
      <cdr:y>0.302</cdr:y>
    </cdr:from>
    <cdr:to>
      <cdr:x>0.33896</cdr:x>
      <cdr:y>0.33686</cdr:y>
    </cdr:to>
    <cdr:sp macro="" textlink="">
      <cdr:nvSpPr>
        <cdr:cNvPr id="15" name="上下矢印 14"/>
        <cdr:cNvSpPr/>
      </cdr:nvSpPr>
      <cdr:spPr>
        <a:xfrm xmlns:a="http://schemas.openxmlformats.org/drawingml/2006/main">
          <a:off x="4242196" y="2270214"/>
          <a:ext cx="322535" cy="262078"/>
        </a:xfrm>
        <a:prstGeom xmlns:a="http://schemas.openxmlformats.org/drawingml/2006/main" prst="upDownArrow">
          <a:avLst>
            <a:gd name="adj1" fmla="val 50000"/>
            <a:gd name="adj2" fmla="val 19558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0.40196</cdr:x>
      <cdr:y>0.302</cdr:y>
    </cdr:from>
    <cdr:to>
      <cdr:x>0.42591</cdr:x>
      <cdr:y>0.38438</cdr:y>
    </cdr:to>
    <cdr:sp macro="" textlink="">
      <cdr:nvSpPr>
        <cdr:cNvPr id="16" name="上下矢印 15"/>
        <cdr:cNvSpPr/>
      </cdr:nvSpPr>
      <cdr:spPr>
        <a:xfrm xmlns:a="http://schemas.openxmlformats.org/drawingml/2006/main">
          <a:off x="5413230" y="2270214"/>
          <a:ext cx="322534" cy="619265"/>
        </a:xfrm>
        <a:prstGeom xmlns:a="http://schemas.openxmlformats.org/drawingml/2006/main" prst="upDownArrow">
          <a:avLst>
            <a:gd name="adj1" fmla="val 50000"/>
            <a:gd name="adj2" fmla="val 41761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0.48851</cdr:x>
      <cdr:y>0.3003</cdr:y>
    </cdr:from>
    <cdr:to>
      <cdr:x>0.51246</cdr:x>
      <cdr:y>0.43031</cdr:y>
    </cdr:to>
    <cdr:sp macro="" textlink="">
      <cdr:nvSpPr>
        <cdr:cNvPr id="17" name="上下矢印 16"/>
        <cdr:cNvSpPr/>
      </cdr:nvSpPr>
      <cdr:spPr>
        <a:xfrm xmlns:a="http://schemas.openxmlformats.org/drawingml/2006/main">
          <a:off x="6578743" y="2257435"/>
          <a:ext cx="322534" cy="977325"/>
        </a:xfrm>
        <a:prstGeom xmlns:a="http://schemas.openxmlformats.org/drawingml/2006/main" prst="upDownArrow">
          <a:avLst>
            <a:gd name="adj1" fmla="val 50000"/>
            <a:gd name="adj2" fmla="val 49661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0.57391</cdr:x>
      <cdr:y>0.29861</cdr:y>
    </cdr:from>
    <cdr:to>
      <cdr:x>0.59785</cdr:x>
      <cdr:y>0.47149</cdr:y>
    </cdr:to>
    <cdr:sp macro="" textlink="">
      <cdr:nvSpPr>
        <cdr:cNvPr id="18" name="上下矢印 17"/>
        <cdr:cNvSpPr/>
      </cdr:nvSpPr>
      <cdr:spPr>
        <a:xfrm xmlns:a="http://schemas.openxmlformats.org/drawingml/2006/main">
          <a:off x="7728792" y="2244731"/>
          <a:ext cx="322400" cy="1299592"/>
        </a:xfrm>
        <a:prstGeom xmlns:a="http://schemas.openxmlformats.org/drawingml/2006/main" prst="upDownArrow">
          <a:avLst>
            <a:gd name="adj1" fmla="val 50000"/>
            <a:gd name="adj2" fmla="val 59410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0.66038</cdr:x>
      <cdr:y>0.30281</cdr:y>
    </cdr:from>
    <cdr:to>
      <cdr:x>0.68433</cdr:x>
      <cdr:y>0.55702</cdr:y>
    </cdr:to>
    <cdr:sp macro="" textlink="">
      <cdr:nvSpPr>
        <cdr:cNvPr id="19" name="上下矢印 18"/>
        <cdr:cNvSpPr/>
      </cdr:nvSpPr>
      <cdr:spPr>
        <a:xfrm xmlns:a="http://schemas.openxmlformats.org/drawingml/2006/main">
          <a:off x="8893361" y="2276303"/>
          <a:ext cx="322535" cy="1910957"/>
        </a:xfrm>
        <a:prstGeom xmlns:a="http://schemas.openxmlformats.org/drawingml/2006/main" prst="upDownArrow">
          <a:avLst>
            <a:gd name="adj1" fmla="val 50000"/>
            <a:gd name="adj2" fmla="val 59410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0.74595</cdr:x>
      <cdr:y>0.30365</cdr:y>
    </cdr:from>
    <cdr:to>
      <cdr:x>0.7699</cdr:x>
      <cdr:y>0.68735</cdr:y>
    </cdr:to>
    <cdr:sp macro="" textlink="">
      <cdr:nvSpPr>
        <cdr:cNvPr id="20" name="上下矢印 19"/>
        <cdr:cNvSpPr/>
      </cdr:nvSpPr>
      <cdr:spPr>
        <a:xfrm xmlns:a="http://schemas.openxmlformats.org/drawingml/2006/main">
          <a:off x="10045740" y="2282618"/>
          <a:ext cx="322534" cy="2884374"/>
        </a:xfrm>
        <a:prstGeom xmlns:a="http://schemas.openxmlformats.org/drawingml/2006/main" prst="upDownArrow">
          <a:avLst>
            <a:gd name="adj1" fmla="val 50000"/>
            <a:gd name="adj2" fmla="val 59410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0.83104</cdr:x>
      <cdr:y>0.29996</cdr:y>
    </cdr:from>
    <cdr:to>
      <cdr:x>0.85499</cdr:x>
      <cdr:y>0.50475</cdr:y>
    </cdr:to>
    <cdr:sp macro="" textlink="">
      <cdr:nvSpPr>
        <cdr:cNvPr id="21" name="上下矢印 20"/>
        <cdr:cNvSpPr/>
      </cdr:nvSpPr>
      <cdr:spPr>
        <a:xfrm xmlns:a="http://schemas.openxmlformats.org/drawingml/2006/main">
          <a:off x="11191607" y="2254878"/>
          <a:ext cx="322535" cy="1539475"/>
        </a:xfrm>
        <a:prstGeom xmlns:a="http://schemas.openxmlformats.org/drawingml/2006/main" prst="upDownArrow">
          <a:avLst>
            <a:gd name="adj1" fmla="val 50000"/>
            <a:gd name="adj2" fmla="val 59410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0.87359</cdr:x>
      <cdr:y>0.17858</cdr:y>
    </cdr:from>
    <cdr:to>
      <cdr:x>0.9347</cdr:x>
      <cdr:y>0.23476</cdr:y>
    </cdr:to>
    <cdr:sp macro="" textlink="">
      <cdr:nvSpPr>
        <cdr:cNvPr id="22" name="テキスト ボックス 1"/>
        <cdr:cNvSpPr txBox="1"/>
      </cdr:nvSpPr>
      <cdr:spPr>
        <a:xfrm xmlns:a="http://schemas.openxmlformats.org/drawingml/2006/main">
          <a:off x="13664651" y="1406235"/>
          <a:ext cx="955874" cy="44238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9,084</a:t>
          </a:r>
          <a:endParaRPr lang="ja-JP" altLang="en-US" sz="2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0.92104</cdr:x>
      <cdr:y>0.29996</cdr:y>
    </cdr:from>
    <cdr:to>
      <cdr:x>0.93873</cdr:x>
      <cdr:y>0.32894</cdr:y>
    </cdr:to>
    <cdr:sp macro="" textlink="">
      <cdr:nvSpPr>
        <cdr:cNvPr id="23" name="上下矢印 22"/>
        <cdr:cNvSpPr/>
      </cdr:nvSpPr>
      <cdr:spPr>
        <a:xfrm xmlns:a="http://schemas.openxmlformats.org/drawingml/2006/main">
          <a:off x="12403590" y="2254879"/>
          <a:ext cx="238278" cy="217881"/>
        </a:xfrm>
        <a:prstGeom xmlns:a="http://schemas.openxmlformats.org/drawingml/2006/main" prst="upDownArrow">
          <a:avLst>
            <a:gd name="adj1" fmla="val 50000"/>
            <a:gd name="adj2" fmla="val 59410"/>
          </a:avLst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er-kyoutu\&#20849;&#36890;\Documents%20and%20Settings\AIZAWA\My%20Documents\Inventory\JNGI_2005\JNGI2005_CRF_050524\CRF-2003-v01-JPN-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/&#29872;&#22659;/&#28201;&#26262;&#21270;/H21&#12288;&#39640;&#30693;&#30476;/H22/&#23455;&#34892;&#35336;&#30011;&#65288;&#21306;&#22495;&#26045;&#31574;&#65289;/&#12487;&#12540;&#12479;/2001&#24180;&#24230;&#29256;/CRF1990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wrd2202\jngi2003\Documents%20and%20Settings\&#30456;&#27810;&#26234;&#20043;\My%20Documents\Inventory\JNGI_2002\Jngi2002(&#29694;&#22312;&#20316;&#26989;0719&#30456;&#27810;&#12373;&#12435;&#12408;)\category-2\HFCs-PFCs-SF6\Actual%20Emissions\HFC_CRF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/&#29872;&#22659;/&#28201;&#26262;&#21270;/H21&#12288;&#39640;&#30693;&#30476;/H22/&#23455;&#34892;&#35336;&#30011;&#65288;&#21306;&#22495;&#26045;&#31574;&#65289;/&#12487;&#12540;&#12479;/2001&#24180;&#24230;&#29256;/Summary1-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39640;&#30693;&#30476;_&#25490;&#20986;&#37327;&#31639;&#23450;&#65288;&#26032;&#25163;&#27861;&#65289;&#65288;H26&#65289;&#65288;150317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(1990)"/>
      <sheetName val="Table8(a)s2(1990)"/>
      <sheetName val="Table8(a)s1(1991)"/>
      <sheetName val="Table8(a)s2(1991)"/>
      <sheetName val="Table8(a)s1(1992)"/>
      <sheetName val="Table8(a)s2(1992)"/>
      <sheetName val="Table8(a)s1(1993)"/>
      <sheetName val="Table8(a)s2(1993)"/>
      <sheetName val="Table8(a)s1(1994)"/>
      <sheetName val="Table8(a)s2(1994)"/>
      <sheetName val="Table8(a)s1(1995)"/>
      <sheetName val="Table8(a)s2(1995)"/>
      <sheetName val="Table8(a)s1(1996)"/>
      <sheetName val="Table8(a)s2(1996)"/>
      <sheetName val="Table8(a)s1(1997)"/>
      <sheetName val="Table8(a)s2(1997)"/>
      <sheetName val="Table8(a)s1(1998)"/>
      <sheetName val="Table8(a)s2(1998)"/>
      <sheetName val="Table8(a)s1(1999)"/>
      <sheetName val="Table8(a)s2(1999)"/>
      <sheetName val="Table8(a)s1(2000)"/>
      <sheetName val="Table8(a)s2(2000)"/>
      <sheetName val="Table8(a)s1(2001)"/>
      <sheetName val="Table8(a)s2(2001)"/>
      <sheetName val="Table8(a)s1(2002)"/>
      <sheetName val="Table8(a)s2(2002)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  <row r="6">
          <cell r="C6">
            <v>1990</v>
          </cell>
        </row>
        <row r="30">
          <cell r="C30">
            <v>2002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3">
          <cell r="M3" t="str">
            <v>C2F6</v>
          </cell>
        </row>
        <row r="4">
          <cell r="M4" t="str">
            <v>C3F8</v>
          </cell>
        </row>
        <row r="5">
          <cell r="M5" t="str">
            <v>C4F10</v>
          </cell>
        </row>
        <row r="6">
          <cell r="M6" t="str">
            <v>C5F12</v>
          </cell>
        </row>
        <row r="7">
          <cell r="M7" t="str">
            <v>C6F14</v>
          </cell>
        </row>
        <row r="8">
          <cell r="M8" t="str">
            <v>c-C4F8</v>
          </cell>
        </row>
        <row r="9">
          <cell r="M9" t="str">
            <v>CF4</v>
          </cell>
        </row>
        <row r="10">
          <cell r="M10" t="str">
            <v>HFC-125</v>
          </cell>
        </row>
        <row r="11">
          <cell r="M11" t="str">
            <v>HFC-134</v>
          </cell>
        </row>
        <row r="12">
          <cell r="M12" t="str">
            <v>HFC-134a</v>
          </cell>
        </row>
        <row r="13">
          <cell r="M13" t="str">
            <v>HFC-143</v>
          </cell>
        </row>
        <row r="14">
          <cell r="M14" t="str">
            <v>HFC-143a</v>
          </cell>
        </row>
        <row r="15">
          <cell r="M15" t="str">
            <v>HFC-152a</v>
          </cell>
        </row>
        <row r="16">
          <cell r="M16" t="str">
            <v>HFC-227ea</v>
          </cell>
        </row>
        <row r="17">
          <cell r="M17" t="str">
            <v>HFC-23</v>
          </cell>
        </row>
        <row r="18">
          <cell r="M18" t="str">
            <v>HFC-236fa</v>
          </cell>
        </row>
        <row r="19">
          <cell r="M19" t="str">
            <v>HFC-245ca</v>
          </cell>
        </row>
        <row r="20">
          <cell r="M20" t="str">
            <v>HFC-32</v>
          </cell>
        </row>
        <row r="21">
          <cell r="M21" t="str">
            <v>HFC-41</v>
          </cell>
        </row>
        <row r="22">
          <cell r="M22" t="str">
            <v>HFC-43-10 mee</v>
          </cell>
        </row>
        <row r="23">
          <cell r="M23" t="str">
            <v>SF6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B1A_1990"/>
      <sheetName val="SB1A_1991"/>
      <sheetName val="SB1A_1992"/>
      <sheetName val="SB1A_1993"/>
      <sheetName val="SB1A_1994"/>
      <sheetName val="SB1A_1995"/>
      <sheetName val="SB1A_1996"/>
      <sheetName val="SB1A_1997"/>
      <sheetName val="SB1A_1998"/>
      <sheetName val="SB1A_1999"/>
      <sheetName val="SB1A_2000"/>
      <sheetName val="SB1A_2001"/>
      <sheetName val="F1990"/>
      <sheetName val="F1991"/>
      <sheetName val="F1992"/>
      <sheetName val="F1993"/>
      <sheetName val="F1994"/>
      <sheetName val="F1995"/>
      <sheetName val="F1996"/>
      <sheetName val="F1997"/>
      <sheetName val="F1998"/>
      <sheetName val="F1999"/>
      <sheetName val="F2000"/>
      <sheetName val="F2001"/>
      <sheetName val="S2_1990"/>
      <sheetName val="S2_1991"/>
      <sheetName val="S2_1992"/>
      <sheetName val="S2_1993"/>
      <sheetName val="S2_1994"/>
      <sheetName val="S2_1995"/>
      <sheetName val="S2_1996"/>
      <sheetName val="S2_1997"/>
      <sheetName val="S2_1998"/>
      <sheetName val="S2_1999"/>
      <sheetName val="S2_2000"/>
      <sheetName val="S2_2001"/>
      <sheetName val="Input"/>
      <sheetName val="Total_J"/>
      <sheetName val="Total_E"/>
      <sheetName val="CO2-capita_J"/>
      <sheetName val="CO2-capita_E"/>
      <sheetName val="CO2-GDP_J"/>
      <sheetName val="CO2-GDP_E"/>
      <sheetName val="CO2-Sector_J"/>
      <sheetName val="CO2-Sector_E"/>
      <sheetName val="CO2-Source_J"/>
      <sheetName val="CO2-Source_E"/>
      <sheetName val="Allocated_CO2-Sector_J"/>
      <sheetName val="AllocatedCO2-Sector_E"/>
      <sheetName val="CO2-Share-1990_J"/>
      <sheetName val="CO2-Share-1990_E"/>
      <sheetName val="CO2-Share-2000_J"/>
      <sheetName val="CO2-Share-2000_E"/>
      <sheetName val="CO2_LUCF_J"/>
      <sheetName val="CO2_LUCF_E"/>
      <sheetName val="CH4_J"/>
      <sheetName val="CH4_E"/>
      <sheetName val="N2O_J"/>
      <sheetName val="N2O_E"/>
      <sheetName val="HFC_J"/>
      <sheetName val="HFC_E"/>
      <sheetName val="PFC_J"/>
      <sheetName val="PFC_E"/>
      <sheetName val="SF6_J"/>
      <sheetName val="SF6_E"/>
    </sheetNames>
    <sheetDataSet>
      <sheetData sheetId="0" refreshError="1">
        <row r="15">
          <cell r="B15" t="str">
            <v>b.  Petroleum Refining</v>
          </cell>
          <cell r="I15">
            <v>14321.946527989665</v>
          </cell>
          <cell r="J15">
            <v>-0.12149199999999999</v>
          </cell>
        </row>
        <row r="16">
          <cell r="B16" t="str">
            <v>c.  Manufacture of Solid Fuels and Other Energy Industries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温室効果ガス排出量算定結果"/>
      <sheetName val="データ"/>
      <sheetName val="ごみ組成2012"/>
      <sheetName val="単位発熱量"/>
      <sheetName val="排出係数 (元)"/>
      <sheetName val="排出係数"/>
      <sheetName val="排出源別エネルギー消費量"/>
      <sheetName val="排出源別発熱量"/>
      <sheetName val="排出源別温室効果ガス排出量"/>
      <sheetName val="算定結果（表・グラフ）"/>
      <sheetName val="増減要因"/>
      <sheetName val="参考資料"/>
    </sheetNames>
    <sheetDataSet>
      <sheetData sheetId="0">
        <row r="4">
          <cell r="E4">
            <v>8667</v>
          </cell>
          <cell r="F4">
            <v>9186</v>
          </cell>
          <cell r="G4">
            <v>9370</v>
          </cell>
          <cell r="H4">
            <v>9092</v>
          </cell>
          <cell r="I4">
            <v>9102</v>
          </cell>
          <cell r="J4">
            <v>8723</v>
          </cell>
          <cell r="K4">
            <v>8076</v>
          </cell>
          <cell r="L4">
            <v>7216</v>
          </cell>
          <cell r="M4">
            <v>8391</v>
          </cell>
          <cell r="N4">
            <v>9084</v>
          </cell>
        </row>
        <row r="5">
          <cell r="E5">
            <v>8667</v>
          </cell>
          <cell r="F5">
            <v>8382</v>
          </cell>
          <cell r="G5">
            <v>8405</v>
          </cell>
          <cell r="H5">
            <v>8029</v>
          </cell>
          <cell r="I5">
            <v>7712</v>
          </cell>
          <cell r="J5">
            <v>7392</v>
          </cell>
          <cell r="K5">
            <v>6745</v>
          </cell>
          <cell r="L5">
            <v>5793.333333333333</v>
          </cell>
          <cell r="M5">
            <v>7144.333333333333</v>
          </cell>
          <cell r="N5">
            <v>8482.6666666666661</v>
          </cell>
        </row>
        <row r="7">
          <cell r="E7">
            <v>5726</v>
          </cell>
          <cell r="F7">
            <v>5845</v>
          </cell>
          <cell r="G7">
            <v>5913</v>
          </cell>
          <cell r="H7">
            <v>5835</v>
          </cell>
          <cell r="I7">
            <v>5950</v>
          </cell>
          <cell r="J7">
            <v>5769</v>
          </cell>
          <cell r="K7">
            <v>5487</v>
          </cell>
          <cell r="L7">
            <v>5090</v>
          </cell>
          <cell r="M7">
            <v>6056</v>
          </cell>
          <cell r="N7">
            <v>6677</v>
          </cell>
        </row>
        <row r="8">
          <cell r="E8">
            <v>2718</v>
          </cell>
          <cell r="F8">
            <v>2255</v>
          </cell>
          <cell r="G8">
            <v>2270</v>
          </cell>
          <cell r="H8">
            <v>2273</v>
          </cell>
          <cell r="I8">
            <v>2275</v>
          </cell>
          <cell r="J8">
            <v>2188</v>
          </cell>
          <cell r="K8">
            <v>1953</v>
          </cell>
          <cell r="L8">
            <v>1846</v>
          </cell>
          <cell r="M8">
            <v>2081</v>
          </cell>
          <cell r="N8">
            <v>2310</v>
          </cell>
        </row>
        <row r="9">
          <cell r="E9">
            <v>711</v>
          </cell>
          <cell r="F9">
            <v>409</v>
          </cell>
          <cell r="G9">
            <v>391</v>
          </cell>
          <cell r="H9">
            <v>382</v>
          </cell>
          <cell r="I9">
            <v>461</v>
          </cell>
          <cell r="J9">
            <v>485</v>
          </cell>
          <cell r="K9">
            <v>438</v>
          </cell>
          <cell r="L9">
            <v>438</v>
          </cell>
          <cell r="M9">
            <v>454</v>
          </cell>
          <cell r="N9">
            <v>540</v>
          </cell>
        </row>
        <row r="10">
          <cell r="E10">
            <v>169</v>
          </cell>
          <cell r="F10">
            <v>146</v>
          </cell>
          <cell r="G10">
            <v>141</v>
          </cell>
          <cell r="H10">
            <v>155</v>
          </cell>
          <cell r="I10">
            <v>112</v>
          </cell>
          <cell r="J10">
            <v>104</v>
          </cell>
          <cell r="K10">
            <v>93</v>
          </cell>
          <cell r="L10">
            <v>105</v>
          </cell>
          <cell r="M10">
            <v>126</v>
          </cell>
          <cell r="N10">
            <v>130</v>
          </cell>
        </row>
        <row r="11">
          <cell r="E11">
            <v>1838</v>
          </cell>
          <cell r="F11">
            <v>1700</v>
          </cell>
          <cell r="G11">
            <v>1738</v>
          </cell>
          <cell r="H11">
            <v>1736</v>
          </cell>
          <cell r="I11">
            <v>1702</v>
          </cell>
          <cell r="J11">
            <v>1599</v>
          </cell>
          <cell r="K11">
            <v>1422</v>
          </cell>
          <cell r="L11">
            <v>1303</v>
          </cell>
          <cell r="M11">
            <v>1501</v>
          </cell>
          <cell r="N11">
            <v>1640</v>
          </cell>
        </row>
        <row r="12">
          <cell r="E12">
            <v>704</v>
          </cell>
          <cell r="F12">
            <v>869</v>
          </cell>
          <cell r="G12">
            <v>928</v>
          </cell>
          <cell r="H12">
            <v>861</v>
          </cell>
          <cell r="I12">
            <v>945</v>
          </cell>
          <cell r="J12">
            <v>919</v>
          </cell>
          <cell r="K12">
            <v>955</v>
          </cell>
          <cell r="L12">
            <v>846</v>
          </cell>
          <cell r="M12">
            <v>1251</v>
          </cell>
          <cell r="N12">
            <v>1494</v>
          </cell>
        </row>
        <row r="13">
          <cell r="E13">
            <v>785</v>
          </cell>
          <cell r="F13">
            <v>1028</v>
          </cell>
          <cell r="G13">
            <v>1057</v>
          </cell>
          <cell r="H13">
            <v>1012</v>
          </cell>
          <cell r="I13">
            <v>1070</v>
          </cell>
          <cell r="J13">
            <v>1019</v>
          </cell>
          <cell r="K13">
            <v>1047</v>
          </cell>
          <cell r="L13">
            <v>961</v>
          </cell>
          <cell r="M13">
            <v>1308</v>
          </cell>
          <cell r="N13">
            <v>1490</v>
          </cell>
        </row>
        <row r="14">
          <cell r="E14">
            <v>1519</v>
          </cell>
          <cell r="F14">
            <v>1693</v>
          </cell>
          <cell r="G14">
            <v>1658</v>
          </cell>
          <cell r="H14">
            <v>1689</v>
          </cell>
          <cell r="I14">
            <v>1660</v>
          </cell>
          <cell r="J14">
            <v>1643</v>
          </cell>
          <cell r="K14">
            <v>1532</v>
          </cell>
          <cell r="L14">
            <v>1437</v>
          </cell>
          <cell r="M14">
            <v>1416</v>
          </cell>
          <cell r="N14">
            <v>1383</v>
          </cell>
        </row>
        <row r="15">
          <cell r="E15">
            <v>1193</v>
          </cell>
          <cell r="F15">
            <v>1545</v>
          </cell>
          <cell r="G15">
            <v>1506</v>
          </cell>
          <cell r="H15">
            <v>1533</v>
          </cell>
          <cell r="I15">
            <v>1500</v>
          </cell>
          <cell r="J15">
            <v>1501</v>
          </cell>
          <cell r="K15">
            <v>1399</v>
          </cell>
          <cell r="L15">
            <v>1297</v>
          </cell>
          <cell r="M15">
            <v>1280</v>
          </cell>
          <cell r="N15">
            <v>1260</v>
          </cell>
        </row>
        <row r="16">
          <cell r="E16">
            <v>24</v>
          </cell>
          <cell r="F16">
            <v>19</v>
          </cell>
          <cell r="G16">
            <v>21</v>
          </cell>
          <cell r="H16">
            <v>21</v>
          </cell>
          <cell r="I16">
            <v>21</v>
          </cell>
          <cell r="J16">
            <v>20</v>
          </cell>
          <cell r="K16">
            <v>20</v>
          </cell>
          <cell r="L16">
            <v>18</v>
          </cell>
          <cell r="M16">
            <v>19</v>
          </cell>
          <cell r="N16">
            <v>18</v>
          </cell>
        </row>
        <row r="17">
          <cell r="E17">
            <v>253</v>
          </cell>
          <cell r="F17">
            <v>77</v>
          </cell>
          <cell r="G17">
            <v>71</v>
          </cell>
          <cell r="H17">
            <v>71</v>
          </cell>
          <cell r="I17">
            <v>75</v>
          </cell>
          <cell r="J17">
            <v>62</v>
          </cell>
          <cell r="K17">
            <v>59</v>
          </cell>
          <cell r="L17">
            <v>63</v>
          </cell>
          <cell r="M17">
            <v>59</v>
          </cell>
          <cell r="N17">
            <v>52</v>
          </cell>
        </row>
        <row r="18">
          <cell r="E18">
            <v>49</v>
          </cell>
          <cell r="F18">
            <v>52</v>
          </cell>
          <cell r="G18">
            <v>60</v>
          </cell>
          <cell r="H18">
            <v>64</v>
          </cell>
          <cell r="I18">
            <v>64</v>
          </cell>
          <cell r="J18">
            <v>60</v>
          </cell>
          <cell r="K18">
            <v>54</v>
          </cell>
          <cell r="L18">
            <v>59</v>
          </cell>
          <cell r="M18">
            <v>58</v>
          </cell>
          <cell r="N18">
            <v>53</v>
          </cell>
        </row>
        <row r="20">
          <cell r="E20">
            <v>2354</v>
          </cell>
          <cell r="F20">
            <v>2697</v>
          </cell>
          <cell r="G20">
            <v>2738</v>
          </cell>
          <cell r="H20">
            <v>2563</v>
          </cell>
          <cell r="I20">
            <v>2464</v>
          </cell>
          <cell r="J20">
            <v>2287</v>
          </cell>
          <cell r="K20">
            <v>1960</v>
          </cell>
          <cell r="L20">
            <v>1503</v>
          </cell>
          <cell r="M20">
            <v>1689</v>
          </cell>
          <cell r="N20">
            <v>1752</v>
          </cell>
        </row>
        <row r="21">
          <cell r="E21">
            <v>2282</v>
          </cell>
          <cell r="F21">
            <v>2568</v>
          </cell>
          <cell r="G21">
            <v>2613</v>
          </cell>
          <cell r="H21">
            <v>2428</v>
          </cell>
          <cell r="I21">
            <v>2338</v>
          </cell>
          <cell r="J21">
            <v>2173</v>
          </cell>
          <cell r="K21">
            <v>1862</v>
          </cell>
          <cell r="L21">
            <v>1395</v>
          </cell>
          <cell r="M21">
            <v>1578</v>
          </cell>
          <cell r="N21">
            <v>1652</v>
          </cell>
        </row>
        <row r="22">
          <cell r="E22">
            <v>72</v>
          </cell>
          <cell r="F22">
            <v>129</v>
          </cell>
          <cell r="G22">
            <v>125</v>
          </cell>
          <cell r="H22">
            <v>135</v>
          </cell>
          <cell r="I22">
            <v>126</v>
          </cell>
          <cell r="J22">
            <v>114</v>
          </cell>
          <cell r="K22">
            <v>98</v>
          </cell>
          <cell r="L22">
            <v>108</v>
          </cell>
          <cell r="M22">
            <v>111</v>
          </cell>
          <cell r="N22">
            <v>100</v>
          </cell>
        </row>
        <row r="24">
          <cell r="E24">
            <v>96</v>
          </cell>
          <cell r="F24">
            <v>122</v>
          </cell>
          <cell r="G24">
            <v>125</v>
          </cell>
          <cell r="H24">
            <v>117</v>
          </cell>
          <cell r="I24">
            <v>115</v>
          </cell>
          <cell r="J24">
            <v>111</v>
          </cell>
          <cell r="K24">
            <v>124</v>
          </cell>
          <cell r="L24">
            <v>120</v>
          </cell>
          <cell r="M24">
            <v>112</v>
          </cell>
          <cell r="N24">
            <v>117</v>
          </cell>
        </row>
        <row r="25">
          <cell r="E25">
            <v>65</v>
          </cell>
          <cell r="F25">
            <v>72</v>
          </cell>
          <cell r="G25">
            <v>76</v>
          </cell>
          <cell r="H25">
            <v>71</v>
          </cell>
          <cell r="I25">
            <v>68</v>
          </cell>
          <cell r="J25">
            <v>72</v>
          </cell>
          <cell r="K25">
            <v>78</v>
          </cell>
          <cell r="L25">
            <v>78</v>
          </cell>
          <cell r="M25">
            <v>70</v>
          </cell>
          <cell r="N25">
            <v>79</v>
          </cell>
        </row>
        <row r="26">
          <cell r="E26">
            <v>31</v>
          </cell>
          <cell r="F26">
            <v>50</v>
          </cell>
          <cell r="G26">
            <v>49</v>
          </cell>
          <cell r="H26">
            <v>46</v>
          </cell>
          <cell r="I26">
            <v>47</v>
          </cell>
          <cell r="J26">
            <v>39</v>
          </cell>
          <cell r="K26">
            <v>46</v>
          </cell>
          <cell r="L26">
            <v>42</v>
          </cell>
          <cell r="M26">
            <v>42</v>
          </cell>
          <cell r="N26">
            <v>38</v>
          </cell>
        </row>
        <row r="28">
          <cell r="E28">
            <v>491</v>
          </cell>
          <cell r="F28">
            <v>522</v>
          </cell>
          <cell r="G28">
            <v>594</v>
          </cell>
          <cell r="H28">
            <v>577</v>
          </cell>
          <cell r="I28">
            <v>573</v>
          </cell>
          <cell r="J28">
            <v>556</v>
          </cell>
          <cell r="K28">
            <v>505</v>
          </cell>
          <cell r="L28">
            <v>503</v>
          </cell>
          <cell r="M28">
            <v>534</v>
          </cell>
          <cell r="N28">
            <v>538</v>
          </cell>
        </row>
        <row r="29">
          <cell r="E29">
            <v>197</v>
          </cell>
          <cell r="F29">
            <v>136</v>
          </cell>
          <cell r="G29">
            <v>127</v>
          </cell>
          <cell r="H29">
            <v>124</v>
          </cell>
          <cell r="I29">
            <v>125</v>
          </cell>
          <cell r="J29">
            <v>126</v>
          </cell>
          <cell r="K29">
            <v>118</v>
          </cell>
          <cell r="L29">
            <v>119</v>
          </cell>
          <cell r="M29">
            <v>119</v>
          </cell>
          <cell r="N29">
            <v>121</v>
          </cell>
        </row>
        <row r="30">
          <cell r="E30">
            <v>156</v>
          </cell>
          <cell r="F30">
            <v>259</v>
          </cell>
          <cell r="G30">
            <v>327</v>
          </cell>
          <cell r="H30">
            <v>320</v>
          </cell>
          <cell r="I30">
            <v>314</v>
          </cell>
          <cell r="J30">
            <v>306</v>
          </cell>
          <cell r="K30">
            <v>278</v>
          </cell>
          <cell r="L30">
            <v>263</v>
          </cell>
          <cell r="M30">
            <v>283</v>
          </cell>
          <cell r="N30">
            <v>283</v>
          </cell>
        </row>
        <row r="31">
          <cell r="E31">
            <v>18</v>
          </cell>
          <cell r="F31">
            <v>56</v>
          </cell>
          <cell r="G31">
            <v>58</v>
          </cell>
          <cell r="H31">
            <v>61</v>
          </cell>
          <cell r="I31">
            <v>70</v>
          </cell>
          <cell r="J31">
            <v>78</v>
          </cell>
          <cell r="K31">
            <v>90</v>
          </cell>
          <cell r="L31">
            <v>96</v>
          </cell>
          <cell r="M31">
            <v>106</v>
          </cell>
          <cell r="N31">
            <v>117</v>
          </cell>
        </row>
        <row r="32">
          <cell r="E32">
            <v>105</v>
          </cell>
          <cell r="F32">
            <v>45</v>
          </cell>
          <cell r="G32">
            <v>50</v>
          </cell>
          <cell r="H32">
            <v>40</v>
          </cell>
          <cell r="I32">
            <v>32</v>
          </cell>
          <cell r="J32">
            <v>21</v>
          </cell>
          <cell r="K32">
            <v>7</v>
          </cell>
          <cell r="L32">
            <v>8</v>
          </cell>
          <cell r="M32">
            <v>8</v>
          </cell>
          <cell r="N32">
            <v>8</v>
          </cell>
        </row>
        <row r="33">
          <cell r="E33">
            <v>15</v>
          </cell>
          <cell r="F33">
            <v>26</v>
          </cell>
          <cell r="G33">
            <v>32</v>
          </cell>
          <cell r="H33">
            <v>32</v>
          </cell>
          <cell r="I33">
            <v>32</v>
          </cell>
          <cell r="J33">
            <v>25</v>
          </cell>
          <cell r="K33">
            <v>12</v>
          </cell>
          <cell r="L33">
            <v>17</v>
          </cell>
          <cell r="M33">
            <v>18</v>
          </cell>
          <cell r="N33">
            <v>9</v>
          </cell>
        </row>
        <row r="35">
          <cell r="E35">
            <v>0</v>
          </cell>
          <cell r="F35">
            <v>804</v>
          </cell>
          <cell r="G35">
            <v>965</v>
          </cell>
          <cell r="H35">
            <v>1063</v>
          </cell>
          <cell r="I35">
            <v>1390</v>
          </cell>
          <cell r="J35">
            <v>1331</v>
          </cell>
          <cell r="K35">
            <v>1331</v>
          </cell>
          <cell r="L35">
            <v>1422.6666666666667</v>
          </cell>
          <cell r="M35">
            <v>1246.6666666666667</v>
          </cell>
          <cell r="N35">
            <v>601.33333333333337</v>
          </cell>
        </row>
      </sheetData>
      <sheetData sheetId="1">
        <row r="98">
          <cell r="C98">
            <v>1209648</v>
          </cell>
          <cell r="D98">
            <v>1813945</v>
          </cell>
          <cell r="E98">
            <v>1840567</v>
          </cell>
          <cell r="F98">
            <v>1810036</v>
          </cell>
          <cell r="G98">
            <v>1856564</v>
          </cell>
          <cell r="H98">
            <v>1819302</v>
          </cell>
          <cell r="I98">
            <v>1798800.7890000001</v>
          </cell>
          <cell r="J98">
            <v>1905472.26</v>
          </cell>
          <cell r="K98">
            <v>1846313</v>
          </cell>
          <cell r="L98">
            <v>1804234.4809999999</v>
          </cell>
        </row>
        <row r="138">
          <cell r="C138">
            <v>307745</v>
          </cell>
          <cell r="D138">
            <v>343143</v>
          </cell>
          <cell r="E138">
            <v>345184</v>
          </cell>
          <cell r="F138">
            <v>346228</v>
          </cell>
          <cell r="G138">
            <v>347102</v>
          </cell>
          <cell r="H138">
            <v>347669</v>
          </cell>
          <cell r="I138">
            <v>349612</v>
          </cell>
          <cell r="J138">
            <v>350151</v>
          </cell>
          <cell r="K138">
            <v>350332</v>
          </cell>
          <cell r="L138">
            <v>351945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C166">
            <v>1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J166">
            <v>0</v>
          </cell>
          <cell r="K166">
            <v>0</v>
          </cell>
          <cell r="L166">
            <v>0.12906301453819266</v>
          </cell>
        </row>
        <row r="173">
          <cell r="C173">
            <v>462</v>
          </cell>
          <cell r="D173">
            <v>480</v>
          </cell>
          <cell r="E173">
            <v>516</v>
          </cell>
          <cell r="F173">
            <v>510</v>
          </cell>
          <cell r="G173">
            <v>472</v>
          </cell>
          <cell r="H173">
            <v>440</v>
          </cell>
          <cell r="J173">
            <v>338</v>
          </cell>
          <cell r="K173">
            <v>334</v>
          </cell>
          <cell r="L173">
            <v>349.35457270576711</v>
          </cell>
        </row>
        <row r="174">
          <cell r="C174">
            <v>26</v>
          </cell>
          <cell r="D174">
            <v>18</v>
          </cell>
          <cell r="E174">
            <v>16</v>
          </cell>
          <cell r="F174">
            <v>17</v>
          </cell>
          <cell r="G174">
            <v>17</v>
          </cell>
          <cell r="H174">
            <v>17</v>
          </cell>
          <cell r="J174">
            <v>15</v>
          </cell>
          <cell r="K174">
            <v>15</v>
          </cell>
          <cell r="L174">
            <v>14.145175097276264</v>
          </cell>
        </row>
        <row r="179">
          <cell r="C179">
            <v>4</v>
          </cell>
          <cell r="D179">
            <v>5</v>
          </cell>
          <cell r="E179">
            <v>5</v>
          </cell>
          <cell r="F179">
            <v>5</v>
          </cell>
          <cell r="G179">
            <v>4</v>
          </cell>
          <cell r="H179">
            <v>4</v>
          </cell>
          <cell r="J179">
            <v>5</v>
          </cell>
          <cell r="K179">
            <v>4</v>
          </cell>
          <cell r="L179">
            <v>4.8028626847892291</v>
          </cell>
        </row>
        <row r="180">
          <cell r="C180">
            <v>5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J180">
            <v>0</v>
          </cell>
          <cell r="K180">
            <v>1</v>
          </cell>
          <cell r="L180">
            <v>0.48273651600898315</v>
          </cell>
        </row>
        <row r="182">
          <cell r="C182">
            <v>72</v>
          </cell>
          <cell r="D182">
            <v>78</v>
          </cell>
          <cell r="E182">
            <v>78</v>
          </cell>
          <cell r="F182">
            <v>72</v>
          </cell>
          <cell r="G182">
            <v>72</v>
          </cell>
          <cell r="H182">
            <v>68</v>
          </cell>
          <cell r="I182">
            <v>68.349962006118147</v>
          </cell>
          <cell r="J182">
            <v>69</v>
          </cell>
          <cell r="K182">
            <v>76</v>
          </cell>
          <cell r="L182">
            <v>73.631115957324909</v>
          </cell>
        </row>
        <row r="183">
          <cell r="C183">
            <v>52</v>
          </cell>
          <cell r="D183">
            <v>72</v>
          </cell>
          <cell r="E183">
            <v>70</v>
          </cell>
          <cell r="F183">
            <v>67</v>
          </cell>
          <cell r="G183">
            <v>65</v>
          </cell>
          <cell r="H183">
            <v>61</v>
          </cell>
          <cell r="I183">
            <v>57.822310575102463</v>
          </cell>
          <cell r="J183">
            <v>65</v>
          </cell>
          <cell r="K183">
            <v>65</v>
          </cell>
          <cell r="L183">
            <v>65.093114613185534</v>
          </cell>
        </row>
        <row r="222">
          <cell r="C222">
            <v>217775</v>
          </cell>
          <cell r="D222">
            <v>364202</v>
          </cell>
          <cell r="E222">
            <v>367922</v>
          </cell>
          <cell r="F222">
            <v>369669</v>
          </cell>
          <cell r="G222">
            <v>368080</v>
          </cell>
          <cell r="H222">
            <v>368680</v>
          </cell>
          <cell r="I222">
            <v>371234</v>
          </cell>
          <cell r="J222">
            <v>373979</v>
          </cell>
          <cell r="K222">
            <v>377394</v>
          </cell>
          <cell r="L222">
            <v>381979</v>
          </cell>
        </row>
        <row r="225">
          <cell r="C225">
            <v>447358</v>
          </cell>
          <cell r="D225">
            <v>564367</v>
          </cell>
          <cell r="E225">
            <v>565131</v>
          </cell>
          <cell r="F225">
            <v>563038</v>
          </cell>
          <cell r="G225">
            <v>557390</v>
          </cell>
          <cell r="H225">
            <v>553938</v>
          </cell>
          <cell r="I225">
            <v>553394</v>
          </cell>
          <cell r="J225">
            <v>553148</v>
          </cell>
          <cell r="K225">
            <v>554258</v>
          </cell>
          <cell r="L225">
            <v>556018</v>
          </cell>
        </row>
        <row r="253">
          <cell r="C253">
            <v>10275693</v>
          </cell>
          <cell r="D253">
            <v>10051329</v>
          </cell>
          <cell r="E253">
            <v>10514569</v>
          </cell>
          <cell r="F253">
            <v>11070885</v>
          </cell>
          <cell r="G253">
            <v>11730973</v>
          </cell>
          <cell r="H253">
            <v>10671972</v>
          </cell>
          <cell r="I253">
            <v>9951713</v>
          </cell>
          <cell r="J253">
            <v>8845286</v>
          </cell>
          <cell r="K253">
            <v>7798879</v>
          </cell>
          <cell r="L253">
            <v>8703791</v>
          </cell>
        </row>
        <row r="254">
          <cell r="C254">
            <v>3088980</v>
          </cell>
          <cell r="D254">
            <v>1354894</v>
          </cell>
          <cell r="E254">
            <v>1555727</v>
          </cell>
          <cell r="F254">
            <v>1606146</v>
          </cell>
          <cell r="G254">
            <v>1686368</v>
          </cell>
          <cell r="H254">
            <v>1523247</v>
          </cell>
          <cell r="I254">
            <v>1185321</v>
          </cell>
          <cell r="J254">
            <v>2728622</v>
          </cell>
          <cell r="K254">
            <v>2740878</v>
          </cell>
          <cell r="L254">
            <v>1114535</v>
          </cell>
        </row>
        <row r="255">
          <cell r="C255">
            <v>11494877</v>
          </cell>
          <cell r="D255">
            <v>4852176</v>
          </cell>
          <cell r="E255">
            <v>3658990</v>
          </cell>
          <cell r="F255">
            <v>2224518</v>
          </cell>
          <cell r="G255">
            <v>2136000</v>
          </cell>
          <cell r="H255">
            <v>1329000</v>
          </cell>
          <cell r="I255">
            <v>1095000</v>
          </cell>
          <cell r="J255">
            <v>1041000</v>
          </cell>
          <cell r="K255">
            <v>1071927</v>
          </cell>
          <cell r="L255">
            <v>1051947</v>
          </cell>
        </row>
        <row r="256">
          <cell r="C256">
            <v>1973258</v>
          </cell>
          <cell r="D256">
            <v>611496</v>
          </cell>
          <cell r="E256">
            <v>394841</v>
          </cell>
          <cell r="F256">
            <v>420300</v>
          </cell>
          <cell r="G256">
            <v>425725</v>
          </cell>
          <cell r="H256">
            <v>289721</v>
          </cell>
          <cell r="I256">
            <v>344850</v>
          </cell>
          <cell r="J256">
            <v>355338</v>
          </cell>
          <cell r="K256">
            <v>340667</v>
          </cell>
          <cell r="L256">
            <v>263223</v>
          </cell>
        </row>
        <row r="257"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C258">
            <v>1815616</v>
          </cell>
          <cell r="D258">
            <v>888792</v>
          </cell>
          <cell r="E258">
            <v>762579</v>
          </cell>
          <cell r="F258">
            <v>817704</v>
          </cell>
          <cell r="G258">
            <v>942480</v>
          </cell>
          <cell r="H258">
            <v>923119</v>
          </cell>
          <cell r="I258">
            <v>1367023</v>
          </cell>
          <cell r="J258">
            <v>1283945</v>
          </cell>
          <cell r="K258">
            <v>803826</v>
          </cell>
          <cell r="L258">
            <v>314907</v>
          </cell>
        </row>
        <row r="269">
          <cell r="C269">
            <v>20061</v>
          </cell>
          <cell r="D269">
            <v>21371</v>
          </cell>
          <cell r="E269">
            <v>24549</v>
          </cell>
          <cell r="F269">
            <v>25954</v>
          </cell>
          <cell r="G269">
            <v>25929</v>
          </cell>
          <cell r="H269">
            <v>24427</v>
          </cell>
          <cell r="I269">
            <v>22062</v>
          </cell>
          <cell r="J269">
            <v>24095</v>
          </cell>
          <cell r="K269">
            <v>23532</v>
          </cell>
          <cell r="L269">
            <v>21586</v>
          </cell>
        </row>
        <row r="288">
          <cell r="C288">
            <v>1090787</v>
          </cell>
          <cell r="D288">
            <v>1081164</v>
          </cell>
          <cell r="E288">
            <v>1187316</v>
          </cell>
          <cell r="F288">
            <v>1156521</v>
          </cell>
          <cell r="G288">
            <v>1044939</v>
          </cell>
          <cell r="H288">
            <v>890656</v>
          </cell>
          <cell r="I288">
            <v>799600</v>
          </cell>
          <cell r="J288">
            <v>0</v>
          </cell>
          <cell r="K288">
            <v>0</v>
          </cell>
          <cell r="L288">
            <v>0</v>
          </cell>
        </row>
        <row r="289">
          <cell r="C289">
            <v>3383090</v>
          </cell>
          <cell r="D289">
            <v>3954900</v>
          </cell>
          <cell r="E289">
            <v>3936600</v>
          </cell>
          <cell r="F289">
            <v>3604942</v>
          </cell>
          <cell r="G289">
            <v>3539400</v>
          </cell>
          <cell r="H289">
            <v>3370343</v>
          </cell>
          <cell r="I289">
            <v>2850710</v>
          </cell>
          <cell r="J289">
            <v>2779133</v>
          </cell>
          <cell r="K289">
            <v>3143573</v>
          </cell>
          <cell r="L289">
            <v>3290413</v>
          </cell>
        </row>
        <row r="306">
          <cell r="C306">
            <v>201276</v>
          </cell>
          <cell r="D306">
            <v>221520</v>
          </cell>
          <cell r="E306">
            <v>221633</v>
          </cell>
          <cell r="F306">
            <v>227680</v>
          </cell>
          <cell r="G306">
            <v>220469</v>
          </cell>
          <cell r="H306">
            <v>225440</v>
          </cell>
          <cell r="I306">
            <v>212477</v>
          </cell>
          <cell r="J306">
            <v>209207</v>
          </cell>
          <cell r="K306">
            <v>210005</v>
          </cell>
          <cell r="L306">
            <v>212047</v>
          </cell>
        </row>
        <row r="316">
          <cell r="C316">
            <v>22.678321428571426</v>
          </cell>
          <cell r="D316">
            <v>22.678321428571426</v>
          </cell>
          <cell r="E316">
            <v>21.384374999999999</v>
          </cell>
          <cell r="F316">
            <v>19.954375000000002</v>
          </cell>
          <cell r="G316">
            <v>20.371387500000001</v>
          </cell>
          <cell r="H316">
            <v>22.633750000000006</v>
          </cell>
          <cell r="I316">
            <v>24.005312500000002</v>
          </cell>
          <cell r="J316">
            <v>25.3165625</v>
          </cell>
          <cell r="K316">
            <v>22.58</v>
          </cell>
          <cell r="L316">
            <v>27.093937499999999</v>
          </cell>
        </row>
      </sheetData>
      <sheetData sheetId="2" refreshError="1"/>
      <sheetData sheetId="3" refreshError="1"/>
      <sheetData sheetId="4" refreshError="1"/>
      <sheetData sheetId="5">
        <row r="4">
          <cell r="M4">
            <v>0.7</v>
          </cell>
        </row>
      </sheetData>
      <sheetData sheetId="6">
        <row r="41">
          <cell r="G41">
            <v>33286007</v>
          </cell>
          <cell r="H41">
            <v>37523030</v>
          </cell>
          <cell r="I41">
            <v>45381340</v>
          </cell>
          <cell r="J41">
            <v>30252364</v>
          </cell>
          <cell r="K41">
            <v>32443624</v>
          </cell>
          <cell r="L41">
            <v>32268898</v>
          </cell>
          <cell r="M41">
            <v>31158121</v>
          </cell>
          <cell r="N41">
            <v>30796131</v>
          </cell>
          <cell r="O41">
            <v>36395291</v>
          </cell>
          <cell r="P41">
            <v>38912447</v>
          </cell>
        </row>
        <row r="44">
          <cell r="G44">
            <v>924585</v>
          </cell>
          <cell r="H44">
            <v>1559982</v>
          </cell>
          <cell r="I44">
            <v>1566321</v>
          </cell>
          <cell r="J44">
            <v>1552716</v>
          </cell>
          <cell r="K44">
            <v>1603276</v>
          </cell>
          <cell r="L44">
            <v>1571461</v>
          </cell>
          <cell r="M44">
            <v>1550083.7300000002</v>
          </cell>
          <cell r="N44">
            <v>1601732.5719999999</v>
          </cell>
          <cell r="O44">
            <v>1547418</v>
          </cell>
          <cell r="P44">
            <v>1492310.9410000001</v>
          </cell>
        </row>
      </sheetData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66FF"/>
    <pageSetUpPr fitToPage="1"/>
  </sheetPr>
  <dimension ref="B1:S107"/>
  <sheetViews>
    <sheetView showGridLines="0" tabSelected="1" zoomScale="70" zoomScaleNormal="70" workbookViewId="0">
      <selection activeCell="F160" sqref="F160"/>
    </sheetView>
  </sheetViews>
  <sheetFormatPr defaultRowHeight="13.5"/>
  <cols>
    <col min="1" max="1" width="3.625" style="1" customWidth="1"/>
    <col min="2" max="3" width="3.375" style="1" customWidth="1"/>
    <col min="4" max="5" width="9" style="1"/>
    <col min="6" max="15" width="7.625" style="1" customWidth="1"/>
    <col min="16" max="17" width="9" style="1"/>
    <col min="18" max="18" width="11.125" style="1" bestFit="1" customWidth="1"/>
    <col min="19" max="249" width="9" style="1"/>
    <col min="250" max="252" width="3.375" style="1" customWidth="1"/>
    <col min="253" max="254" width="9" style="1"/>
    <col min="255" max="260" width="10.125" style="1" customWidth="1"/>
    <col min="261" max="262" width="9" style="1"/>
    <col min="263" max="264" width="3.375" style="1" customWidth="1"/>
    <col min="265" max="266" width="9" style="1"/>
    <col min="267" max="272" width="10.125" style="1" customWidth="1"/>
    <col min="273" max="505" width="9" style="1"/>
    <col min="506" max="508" width="3.375" style="1" customWidth="1"/>
    <col min="509" max="510" width="9" style="1"/>
    <col min="511" max="516" width="10.125" style="1" customWidth="1"/>
    <col min="517" max="518" width="9" style="1"/>
    <col min="519" max="520" width="3.375" style="1" customWidth="1"/>
    <col min="521" max="522" width="9" style="1"/>
    <col min="523" max="528" width="10.125" style="1" customWidth="1"/>
    <col min="529" max="761" width="9" style="1"/>
    <col min="762" max="764" width="3.375" style="1" customWidth="1"/>
    <col min="765" max="766" width="9" style="1"/>
    <col min="767" max="772" width="10.125" style="1" customWidth="1"/>
    <col min="773" max="774" width="9" style="1"/>
    <col min="775" max="776" width="3.375" style="1" customWidth="1"/>
    <col min="777" max="778" width="9" style="1"/>
    <col min="779" max="784" width="10.125" style="1" customWidth="1"/>
    <col min="785" max="1017" width="9" style="1"/>
    <col min="1018" max="1020" width="3.375" style="1" customWidth="1"/>
    <col min="1021" max="1022" width="9" style="1"/>
    <col min="1023" max="1028" width="10.125" style="1" customWidth="1"/>
    <col min="1029" max="1030" width="9" style="1"/>
    <col min="1031" max="1032" width="3.375" style="1" customWidth="1"/>
    <col min="1033" max="1034" width="9" style="1"/>
    <col min="1035" max="1040" width="10.125" style="1" customWidth="1"/>
    <col min="1041" max="1273" width="9" style="1"/>
    <col min="1274" max="1276" width="3.375" style="1" customWidth="1"/>
    <col min="1277" max="1278" width="9" style="1"/>
    <col min="1279" max="1284" width="10.125" style="1" customWidth="1"/>
    <col min="1285" max="1286" width="9" style="1"/>
    <col min="1287" max="1288" width="3.375" style="1" customWidth="1"/>
    <col min="1289" max="1290" width="9" style="1"/>
    <col min="1291" max="1296" width="10.125" style="1" customWidth="1"/>
    <col min="1297" max="1529" width="9" style="1"/>
    <col min="1530" max="1532" width="3.375" style="1" customWidth="1"/>
    <col min="1533" max="1534" width="9" style="1"/>
    <col min="1535" max="1540" width="10.125" style="1" customWidth="1"/>
    <col min="1541" max="1542" width="9" style="1"/>
    <col min="1543" max="1544" width="3.375" style="1" customWidth="1"/>
    <col min="1545" max="1546" width="9" style="1"/>
    <col min="1547" max="1552" width="10.125" style="1" customWidth="1"/>
    <col min="1553" max="1785" width="9" style="1"/>
    <col min="1786" max="1788" width="3.375" style="1" customWidth="1"/>
    <col min="1789" max="1790" width="9" style="1"/>
    <col min="1791" max="1796" width="10.125" style="1" customWidth="1"/>
    <col min="1797" max="1798" width="9" style="1"/>
    <col min="1799" max="1800" width="3.375" style="1" customWidth="1"/>
    <col min="1801" max="1802" width="9" style="1"/>
    <col min="1803" max="1808" width="10.125" style="1" customWidth="1"/>
    <col min="1809" max="2041" width="9" style="1"/>
    <col min="2042" max="2044" width="3.375" style="1" customWidth="1"/>
    <col min="2045" max="2046" width="9" style="1"/>
    <col min="2047" max="2052" width="10.125" style="1" customWidth="1"/>
    <col min="2053" max="2054" width="9" style="1"/>
    <col min="2055" max="2056" width="3.375" style="1" customWidth="1"/>
    <col min="2057" max="2058" width="9" style="1"/>
    <col min="2059" max="2064" width="10.125" style="1" customWidth="1"/>
    <col min="2065" max="2297" width="9" style="1"/>
    <col min="2298" max="2300" width="3.375" style="1" customWidth="1"/>
    <col min="2301" max="2302" width="9" style="1"/>
    <col min="2303" max="2308" width="10.125" style="1" customWidth="1"/>
    <col min="2309" max="2310" width="9" style="1"/>
    <col min="2311" max="2312" width="3.375" style="1" customWidth="1"/>
    <col min="2313" max="2314" width="9" style="1"/>
    <col min="2315" max="2320" width="10.125" style="1" customWidth="1"/>
    <col min="2321" max="2553" width="9" style="1"/>
    <col min="2554" max="2556" width="3.375" style="1" customWidth="1"/>
    <col min="2557" max="2558" width="9" style="1"/>
    <col min="2559" max="2564" width="10.125" style="1" customWidth="1"/>
    <col min="2565" max="2566" width="9" style="1"/>
    <col min="2567" max="2568" width="3.375" style="1" customWidth="1"/>
    <col min="2569" max="2570" width="9" style="1"/>
    <col min="2571" max="2576" width="10.125" style="1" customWidth="1"/>
    <col min="2577" max="2809" width="9" style="1"/>
    <col min="2810" max="2812" width="3.375" style="1" customWidth="1"/>
    <col min="2813" max="2814" width="9" style="1"/>
    <col min="2815" max="2820" width="10.125" style="1" customWidth="1"/>
    <col min="2821" max="2822" width="9" style="1"/>
    <col min="2823" max="2824" width="3.375" style="1" customWidth="1"/>
    <col min="2825" max="2826" width="9" style="1"/>
    <col min="2827" max="2832" width="10.125" style="1" customWidth="1"/>
    <col min="2833" max="3065" width="9" style="1"/>
    <col min="3066" max="3068" width="3.375" style="1" customWidth="1"/>
    <col min="3069" max="3070" width="9" style="1"/>
    <col min="3071" max="3076" width="10.125" style="1" customWidth="1"/>
    <col min="3077" max="3078" width="9" style="1"/>
    <col min="3079" max="3080" width="3.375" style="1" customWidth="1"/>
    <col min="3081" max="3082" width="9" style="1"/>
    <col min="3083" max="3088" width="10.125" style="1" customWidth="1"/>
    <col min="3089" max="3321" width="9" style="1"/>
    <col min="3322" max="3324" width="3.375" style="1" customWidth="1"/>
    <col min="3325" max="3326" width="9" style="1"/>
    <col min="3327" max="3332" width="10.125" style="1" customWidth="1"/>
    <col min="3333" max="3334" width="9" style="1"/>
    <col min="3335" max="3336" width="3.375" style="1" customWidth="1"/>
    <col min="3337" max="3338" width="9" style="1"/>
    <col min="3339" max="3344" width="10.125" style="1" customWidth="1"/>
    <col min="3345" max="3577" width="9" style="1"/>
    <col min="3578" max="3580" width="3.375" style="1" customWidth="1"/>
    <col min="3581" max="3582" width="9" style="1"/>
    <col min="3583" max="3588" width="10.125" style="1" customWidth="1"/>
    <col min="3589" max="3590" width="9" style="1"/>
    <col min="3591" max="3592" width="3.375" style="1" customWidth="1"/>
    <col min="3593" max="3594" width="9" style="1"/>
    <col min="3595" max="3600" width="10.125" style="1" customWidth="1"/>
    <col min="3601" max="3833" width="9" style="1"/>
    <col min="3834" max="3836" width="3.375" style="1" customWidth="1"/>
    <col min="3837" max="3838" width="9" style="1"/>
    <col min="3839" max="3844" width="10.125" style="1" customWidth="1"/>
    <col min="3845" max="3846" width="9" style="1"/>
    <col min="3847" max="3848" width="3.375" style="1" customWidth="1"/>
    <col min="3849" max="3850" width="9" style="1"/>
    <col min="3851" max="3856" width="10.125" style="1" customWidth="1"/>
    <col min="3857" max="4089" width="9" style="1"/>
    <col min="4090" max="4092" width="3.375" style="1" customWidth="1"/>
    <col min="4093" max="4094" width="9" style="1"/>
    <col min="4095" max="4100" width="10.125" style="1" customWidth="1"/>
    <col min="4101" max="4102" width="9" style="1"/>
    <col min="4103" max="4104" width="3.375" style="1" customWidth="1"/>
    <col min="4105" max="4106" width="9" style="1"/>
    <col min="4107" max="4112" width="10.125" style="1" customWidth="1"/>
    <col min="4113" max="4345" width="9" style="1"/>
    <col min="4346" max="4348" width="3.375" style="1" customWidth="1"/>
    <col min="4349" max="4350" width="9" style="1"/>
    <col min="4351" max="4356" width="10.125" style="1" customWidth="1"/>
    <col min="4357" max="4358" width="9" style="1"/>
    <col min="4359" max="4360" width="3.375" style="1" customWidth="1"/>
    <col min="4361" max="4362" width="9" style="1"/>
    <col min="4363" max="4368" width="10.125" style="1" customWidth="1"/>
    <col min="4369" max="4601" width="9" style="1"/>
    <col min="4602" max="4604" width="3.375" style="1" customWidth="1"/>
    <col min="4605" max="4606" width="9" style="1"/>
    <col min="4607" max="4612" width="10.125" style="1" customWidth="1"/>
    <col min="4613" max="4614" width="9" style="1"/>
    <col min="4615" max="4616" width="3.375" style="1" customWidth="1"/>
    <col min="4617" max="4618" width="9" style="1"/>
    <col min="4619" max="4624" width="10.125" style="1" customWidth="1"/>
    <col min="4625" max="4857" width="9" style="1"/>
    <col min="4858" max="4860" width="3.375" style="1" customWidth="1"/>
    <col min="4861" max="4862" width="9" style="1"/>
    <col min="4863" max="4868" width="10.125" style="1" customWidth="1"/>
    <col min="4869" max="4870" width="9" style="1"/>
    <col min="4871" max="4872" width="3.375" style="1" customWidth="1"/>
    <col min="4873" max="4874" width="9" style="1"/>
    <col min="4875" max="4880" width="10.125" style="1" customWidth="1"/>
    <col min="4881" max="5113" width="9" style="1"/>
    <col min="5114" max="5116" width="3.375" style="1" customWidth="1"/>
    <col min="5117" max="5118" width="9" style="1"/>
    <col min="5119" max="5124" width="10.125" style="1" customWidth="1"/>
    <col min="5125" max="5126" width="9" style="1"/>
    <col min="5127" max="5128" width="3.375" style="1" customWidth="1"/>
    <col min="5129" max="5130" width="9" style="1"/>
    <col min="5131" max="5136" width="10.125" style="1" customWidth="1"/>
    <col min="5137" max="5369" width="9" style="1"/>
    <col min="5370" max="5372" width="3.375" style="1" customWidth="1"/>
    <col min="5373" max="5374" width="9" style="1"/>
    <col min="5375" max="5380" width="10.125" style="1" customWidth="1"/>
    <col min="5381" max="5382" width="9" style="1"/>
    <col min="5383" max="5384" width="3.375" style="1" customWidth="1"/>
    <col min="5385" max="5386" width="9" style="1"/>
    <col min="5387" max="5392" width="10.125" style="1" customWidth="1"/>
    <col min="5393" max="5625" width="9" style="1"/>
    <col min="5626" max="5628" width="3.375" style="1" customWidth="1"/>
    <col min="5629" max="5630" width="9" style="1"/>
    <col min="5631" max="5636" width="10.125" style="1" customWidth="1"/>
    <col min="5637" max="5638" width="9" style="1"/>
    <col min="5639" max="5640" width="3.375" style="1" customWidth="1"/>
    <col min="5641" max="5642" width="9" style="1"/>
    <col min="5643" max="5648" width="10.125" style="1" customWidth="1"/>
    <col min="5649" max="5881" width="9" style="1"/>
    <col min="5882" max="5884" width="3.375" style="1" customWidth="1"/>
    <col min="5885" max="5886" width="9" style="1"/>
    <col min="5887" max="5892" width="10.125" style="1" customWidth="1"/>
    <col min="5893" max="5894" width="9" style="1"/>
    <col min="5895" max="5896" width="3.375" style="1" customWidth="1"/>
    <col min="5897" max="5898" width="9" style="1"/>
    <col min="5899" max="5904" width="10.125" style="1" customWidth="1"/>
    <col min="5905" max="6137" width="9" style="1"/>
    <col min="6138" max="6140" width="3.375" style="1" customWidth="1"/>
    <col min="6141" max="6142" width="9" style="1"/>
    <col min="6143" max="6148" width="10.125" style="1" customWidth="1"/>
    <col min="6149" max="6150" width="9" style="1"/>
    <col min="6151" max="6152" width="3.375" style="1" customWidth="1"/>
    <col min="6153" max="6154" width="9" style="1"/>
    <col min="6155" max="6160" width="10.125" style="1" customWidth="1"/>
    <col min="6161" max="6393" width="9" style="1"/>
    <col min="6394" max="6396" width="3.375" style="1" customWidth="1"/>
    <col min="6397" max="6398" width="9" style="1"/>
    <col min="6399" max="6404" width="10.125" style="1" customWidth="1"/>
    <col min="6405" max="6406" width="9" style="1"/>
    <col min="6407" max="6408" width="3.375" style="1" customWidth="1"/>
    <col min="6409" max="6410" width="9" style="1"/>
    <col min="6411" max="6416" width="10.125" style="1" customWidth="1"/>
    <col min="6417" max="6649" width="9" style="1"/>
    <col min="6650" max="6652" width="3.375" style="1" customWidth="1"/>
    <col min="6653" max="6654" width="9" style="1"/>
    <col min="6655" max="6660" width="10.125" style="1" customWidth="1"/>
    <col min="6661" max="6662" width="9" style="1"/>
    <col min="6663" max="6664" width="3.375" style="1" customWidth="1"/>
    <col min="6665" max="6666" width="9" style="1"/>
    <col min="6667" max="6672" width="10.125" style="1" customWidth="1"/>
    <col min="6673" max="6905" width="9" style="1"/>
    <col min="6906" max="6908" width="3.375" style="1" customWidth="1"/>
    <col min="6909" max="6910" width="9" style="1"/>
    <col min="6911" max="6916" width="10.125" style="1" customWidth="1"/>
    <col min="6917" max="6918" width="9" style="1"/>
    <col min="6919" max="6920" width="3.375" style="1" customWidth="1"/>
    <col min="6921" max="6922" width="9" style="1"/>
    <col min="6923" max="6928" width="10.125" style="1" customWidth="1"/>
    <col min="6929" max="7161" width="9" style="1"/>
    <col min="7162" max="7164" width="3.375" style="1" customWidth="1"/>
    <col min="7165" max="7166" width="9" style="1"/>
    <col min="7167" max="7172" width="10.125" style="1" customWidth="1"/>
    <col min="7173" max="7174" width="9" style="1"/>
    <col min="7175" max="7176" width="3.375" style="1" customWidth="1"/>
    <col min="7177" max="7178" width="9" style="1"/>
    <col min="7179" max="7184" width="10.125" style="1" customWidth="1"/>
    <col min="7185" max="7417" width="9" style="1"/>
    <col min="7418" max="7420" width="3.375" style="1" customWidth="1"/>
    <col min="7421" max="7422" width="9" style="1"/>
    <col min="7423" max="7428" width="10.125" style="1" customWidth="1"/>
    <col min="7429" max="7430" width="9" style="1"/>
    <col min="7431" max="7432" width="3.375" style="1" customWidth="1"/>
    <col min="7433" max="7434" width="9" style="1"/>
    <col min="7435" max="7440" width="10.125" style="1" customWidth="1"/>
    <col min="7441" max="7673" width="9" style="1"/>
    <col min="7674" max="7676" width="3.375" style="1" customWidth="1"/>
    <col min="7677" max="7678" width="9" style="1"/>
    <col min="7679" max="7684" width="10.125" style="1" customWidth="1"/>
    <col min="7685" max="7686" width="9" style="1"/>
    <col min="7687" max="7688" width="3.375" style="1" customWidth="1"/>
    <col min="7689" max="7690" width="9" style="1"/>
    <col min="7691" max="7696" width="10.125" style="1" customWidth="1"/>
    <col min="7697" max="7929" width="9" style="1"/>
    <col min="7930" max="7932" width="3.375" style="1" customWidth="1"/>
    <col min="7933" max="7934" width="9" style="1"/>
    <col min="7935" max="7940" width="10.125" style="1" customWidth="1"/>
    <col min="7941" max="7942" width="9" style="1"/>
    <col min="7943" max="7944" width="3.375" style="1" customWidth="1"/>
    <col min="7945" max="7946" width="9" style="1"/>
    <col min="7947" max="7952" width="10.125" style="1" customWidth="1"/>
    <col min="7953" max="8185" width="9" style="1"/>
    <col min="8186" max="8188" width="3.375" style="1" customWidth="1"/>
    <col min="8189" max="8190" width="9" style="1"/>
    <col min="8191" max="8196" width="10.125" style="1" customWidth="1"/>
    <col min="8197" max="8198" width="9" style="1"/>
    <col min="8199" max="8200" width="3.375" style="1" customWidth="1"/>
    <col min="8201" max="8202" width="9" style="1"/>
    <col min="8203" max="8208" width="10.125" style="1" customWidth="1"/>
    <col min="8209" max="8441" width="9" style="1"/>
    <col min="8442" max="8444" width="3.375" style="1" customWidth="1"/>
    <col min="8445" max="8446" width="9" style="1"/>
    <col min="8447" max="8452" width="10.125" style="1" customWidth="1"/>
    <col min="8453" max="8454" width="9" style="1"/>
    <col min="8455" max="8456" width="3.375" style="1" customWidth="1"/>
    <col min="8457" max="8458" width="9" style="1"/>
    <col min="8459" max="8464" width="10.125" style="1" customWidth="1"/>
    <col min="8465" max="8697" width="9" style="1"/>
    <col min="8698" max="8700" width="3.375" style="1" customWidth="1"/>
    <col min="8701" max="8702" width="9" style="1"/>
    <col min="8703" max="8708" width="10.125" style="1" customWidth="1"/>
    <col min="8709" max="8710" width="9" style="1"/>
    <col min="8711" max="8712" width="3.375" style="1" customWidth="1"/>
    <col min="8713" max="8714" width="9" style="1"/>
    <col min="8715" max="8720" width="10.125" style="1" customWidth="1"/>
    <col min="8721" max="8953" width="9" style="1"/>
    <col min="8954" max="8956" width="3.375" style="1" customWidth="1"/>
    <col min="8957" max="8958" width="9" style="1"/>
    <col min="8959" max="8964" width="10.125" style="1" customWidth="1"/>
    <col min="8965" max="8966" width="9" style="1"/>
    <col min="8967" max="8968" width="3.375" style="1" customWidth="1"/>
    <col min="8969" max="8970" width="9" style="1"/>
    <col min="8971" max="8976" width="10.125" style="1" customWidth="1"/>
    <col min="8977" max="9209" width="9" style="1"/>
    <col min="9210" max="9212" width="3.375" style="1" customWidth="1"/>
    <col min="9213" max="9214" width="9" style="1"/>
    <col min="9215" max="9220" width="10.125" style="1" customWidth="1"/>
    <col min="9221" max="9222" width="9" style="1"/>
    <col min="9223" max="9224" width="3.375" style="1" customWidth="1"/>
    <col min="9225" max="9226" width="9" style="1"/>
    <col min="9227" max="9232" width="10.125" style="1" customWidth="1"/>
    <col min="9233" max="9465" width="9" style="1"/>
    <col min="9466" max="9468" width="3.375" style="1" customWidth="1"/>
    <col min="9469" max="9470" width="9" style="1"/>
    <col min="9471" max="9476" width="10.125" style="1" customWidth="1"/>
    <col min="9477" max="9478" width="9" style="1"/>
    <col min="9479" max="9480" width="3.375" style="1" customWidth="1"/>
    <col min="9481" max="9482" width="9" style="1"/>
    <col min="9483" max="9488" width="10.125" style="1" customWidth="1"/>
    <col min="9489" max="9721" width="9" style="1"/>
    <col min="9722" max="9724" width="3.375" style="1" customWidth="1"/>
    <col min="9725" max="9726" width="9" style="1"/>
    <col min="9727" max="9732" width="10.125" style="1" customWidth="1"/>
    <col min="9733" max="9734" width="9" style="1"/>
    <col min="9735" max="9736" width="3.375" style="1" customWidth="1"/>
    <col min="9737" max="9738" width="9" style="1"/>
    <col min="9739" max="9744" width="10.125" style="1" customWidth="1"/>
    <col min="9745" max="9977" width="9" style="1"/>
    <col min="9978" max="9980" width="3.375" style="1" customWidth="1"/>
    <col min="9981" max="9982" width="9" style="1"/>
    <col min="9983" max="9988" width="10.125" style="1" customWidth="1"/>
    <col min="9989" max="9990" width="9" style="1"/>
    <col min="9991" max="9992" width="3.375" style="1" customWidth="1"/>
    <col min="9993" max="9994" width="9" style="1"/>
    <col min="9995" max="10000" width="10.125" style="1" customWidth="1"/>
    <col min="10001" max="10233" width="9" style="1"/>
    <col min="10234" max="10236" width="3.375" style="1" customWidth="1"/>
    <col min="10237" max="10238" width="9" style="1"/>
    <col min="10239" max="10244" width="10.125" style="1" customWidth="1"/>
    <col min="10245" max="10246" width="9" style="1"/>
    <col min="10247" max="10248" width="3.375" style="1" customWidth="1"/>
    <col min="10249" max="10250" width="9" style="1"/>
    <col min="10251" max="10256" width="10.125" style="1" customWidth="1"/>
    <col min="10257" max="10489" width="9" style="1"/>
    <col min="10490" max="10492" width="3.375" style="1" customWidth="1"/>
    <col min="10493" max="10494" width="9" style="1"/>
    <col min="10495" max="10500" width="10.125" style="1" customWidth="1"/>
    <col min="10501" max="10502" width="9" style="1"/>
    <col min="10503" max="10504" width="3.375" style="1" customWidth="1"/>
    <col min="10505" max="10506" width="9" style="1"/>
    <col min="10507" max="10512" width="10.125" style="1" customWidth="1"/>
    <col min="10513" max="10745" width="9" style="1"/>
    <col min="10746" max="10748" width="3.375" style="1" customWidth="1"/>
    <col min="10749" max="10750" width="9" style="1"/>
    <col min="10751" max="10756" width="10.125" style="1" customWidth="1"/>
    <col min="10757" max="10758" width="9" style="1"/>
    <col min="10759" max="10760" width="3.375" style="1" customWidth="1"/>
    <col min="10761" max="10762" width="9" style="1"/>
    <col min="10763" max="10768" width="10.125" style="1" customWidth="1"/>
    <col min="10769" max="11001" width="9" style="1"/>
    <col min="11002" max="11004" width="3.375" style="1" customWidth="1"/>
    <col min="11005" max="11006" width="9" style="1"/>
    <col min="11007" max="11012" width="10.125" style="1" customWidth="1"/>
    <col min="11013" max="11014" width="9" style="1"/>
    <col min="11015" max="11016" width="3.375" style="1" customWidth="1"/>
    <col min="11017" max="11018" width="9" style="1"/>
    <col min="11019" max="11024" width="10.125" style="1" customWidth="1"/>
    <col min="11025" max="11257" width="9" style="1"/>
    <col min="11258" max="11260" width="3.375" style="1" customWidth="1"/>
    <col min="11261" max="11262" width="9" style="1"/>
    <col min="11263" max="11268" width="10.125" style="1" customWidth="1"/>
    <col min="11269" max="11270" width="9" style="1"/>
    <col min="11271" max="11272" width="3.375" style="1" customWidth="1"/>
    <col min="11273" max="11274" width="9" style="1"/>
    <col min="11275" max="11280" width="10.125" style="1" customWidth="1"/>
    <col min="11281" max="11513" width="9" style="1"/>
    <col min="11514" max="11516" width="3.375" style="1" customWidth="1"/>
    <col min="11517" max="11518" width="9" style="1"/>
    <col min="11519" max="11524" width="10.125" style="1" customWidth="1"/>
    <col min="11525" max="11526" width="9" style="1"/>
    <col min="11527" max="11528" width="3.375" style="1" customWidth="1"/>
    <col min="11529" max="11530" width="9" style="1"/>
    <col min="11531" max="11536" width="10.125" style="1" customWidth="1"/>
    <col min="11537" max="11769" width="9" style="1"/>
    <col min="11770" max="11772" width="3.375" style="1" customWidth="1"/>
    <col min="11773" max="11774" width="9" style="1"/>
    <col min="11775" max="11780" width="10.125" style="1" customWidth="1"/>
    <col min="11781" max="11782" width="9" style="1"/>
    <col min="11783" max="11784" width="3.375" style="1" customWidth="1"/>
    <col min="11785" max="11786" width="9" style="1"/>
    <col min="11787" max="11792" width="10.125" style="1" customWidth="1"/>
    <col min="11793" max="12025" width="9" style="1"/>
    <col min="12026" max="12028" width="3.375" style="1" customWidth="1"/>
    <col min="12029" max="12030" width="9" style="1"/>
    <col min="12031" max="12036" width="10.125" style="1" customWidth="1"/>
    <col min="12037" max="12038" width="9" style="1"/>
    <col min="12039" max="12040" width="3.375" style="1" customWidth="1"/>
    <col min="12041" max="12042" width="9" style="1"/>
    <col min="12043" max="12048" width="10.125" style="1" customWidth="1"/>
    <col min="12049" max="12281" width="9" style="1"/>
    <col min="12282" max="12284" width="3.375" style="1" customWidth="1"/>
    <col min="12285" max="12286" width="9" style="1"/>
    <col min="12287" max="12292" width="10.125" style="1" customWidth="1"/>
    <col min="12293" max="12294" width="9" style="1"/>
    <col min="12295" max="12296" width="3.375" style="1" customWidth="1"/>
    <col min="12297" max="12298" width="9" style="1"/>
    <col min="12299" max="12304" width="10.125" style="1" customWidth="1"/>
    <col min="12305" max="12537" width="9" style="1"/>
    <col min="12538" max="12540" width="3.375" style="1" customWidth="1"/>
    <col min="12541" max="12542" width="9" style="1"/>
    <col min="12543" max="12548" width="10.125" style="1" customWidth="1"/>
    <col min="12549" max="12550" width="9" style="1"/>
    <col min="12551" max="12552" width="3.375" style="1" customWidth="1"/>
    <col min="12553" max="12554" width="9" style="1"/>
    <col min="12555" max="12560" width="10.125" style="1" customWidth="1"/>
    <col min="12561" max="12793" width="9" style="1"/>
    <col min="12794" max="12796" width="3.375" style="1" customWidth="1"/>
    <col min="12797" max="12798" width="9" style="1"/>
    <col min="12799" max="12804" width="10.125" style="1" customWidth="1"/>
    <col min="12805" max="12806" width="9" style="1"/>
    <col min="12807" max="12808" width="3.375" style="1" customWidth="1"/>
    <col min="12809" max="12810" width="9" style="1"/>
    <col min="12811" max="12816" width="10.125" style="1" customWidth="1"/>
    <col min="12817" max="13049" width="9" style="1"/>
    <col min="13050" max="13052" width="3.375" style="1" customWidth="1"/>
    <col min="13053" max="13054" width="9" style="1"/>
    <col min="13055" max="13060" width="10.125" style="1" customWidth="1"/>
    <col min="13061" max="13062" width="9" style="1"/>
    <col min="13063" max="13064" width="3.375" style="1" customWidth="1"/>
    <col min="13065" max="13066" width="9" style="1"/>
    <col min="13067" max="13072" width="10.125" style="1" customWidth="1"/>
    <col min="13073" max="13305" width="9" style="1"/>
    <col min="13306" max="13308" width="3.375" style="1" customWidth="1"/>
    <col min="13309" max="13310" width="9" style="1"/>
    <col min="13311" max="13316" width="10.125" style="1" customWidth="1"/>
    <col min="13317" max="13318" width="9" style="1"/>
    <col min="13319" max="13320" width="3.375" style="1" customWidth="1"/>
    <col min="13321" max="13322" width="9" style="1"/>
    <col min="13323" max="13328" width="10.125" style="1" customWidth="1"/>
    <col min="13329" max="13561" width="9" style="1"/>
    <col min="13562" max="13564" width="3.375" style="1" customWidth="1"/>
    <col min="13565" max="13566" width="9" style="1"/>
    <col min="13567" max="13572" width="10.125" style="1" customWidth="1"/>
    <col min="13573" max="13574" width="9" style="1"/>
    <col min="13575" max="13576" width="3.375" style="1" customWidth="1"/>
    <col min="13577" max="13578" width="9" style="1"/>
    <col min="13579" max="13584" width="10.125" style="1" customWidth="1"/>
    <col min="13585" max="13817" width="9" style="1"/>
    <col min="13818" max="13820" width="3.375" style="1" customWidth="1"/>
    <col min="13821" max="13822" width="9" style="1"/>
    <col min="13823" max="13828" width="10.125" style="1" customWidth="1"/>
    <col min="13829" max="13830" width="9" style="1"/>
    <col min="13831" max="13832" width="3.375" style="1" customWidth="1"/>
    <col min="13833" max="13834" width="9" style="1"/>
    <col min="13835" max="13840" width="10.125" style="1" customWidth="1"/>
    <col min="13841" max="14073" width="9" style="1"/>
    <col min="14074" max="14076" width="3.375" style="1" customWidth="1"/>
    <col min="14077" max="14078" width="9" style="1"/>
    <col min="14079" max="14084" width="10.125" style="1" customWidth="1"/>
    <col min="14085" max="14086" width="9" style="1"/>
    <col min="14087" max="14088" width="3.375" style="1" customWidth="1"/>
    <col min="14089" max="14090" width="9" style="1"/>
    <col min="14091" max="14096" width="10.125" style="1" customWidth="1"/>
    <col min="14097" max="14329" width="9" style="1"/>
    <col min="14330" max="14332" width="3.375" style="1" customWidth="1"/>
    <col min="14333" max="14334" width="9" style="1"/>
    <col min="14335" max="14340" width="10.125" style="1" customWidth="1"/>
    <col min="14341" max="14342" width="9" style="1"/>
    <col min="14343" max="14344" width="3.375" style="1" customWidth="1"/>
    <col min="14345" max="14346" width="9" style="1"/>
    <col min="14347" max="14352" width="10.125" style="1" customWidth="1"/>
    <col min="14353" max="14585" width="9" style="1"/>
    <col min="14586" max="14588" width="3.375" style="1" customWidth="1"/>
    <col min="14589" max="14590" width="9" style="1"/>
    <col min="14591" max="14596" width="10.125" style="1" customWidth="1"/>
    <col min="14597" max="14598" width="9" style="1"/>
    <col min="14599" max="14600" width="3.375" style="1" customWidth="1"/>
    <col min="14601" max="14602" width="9" style="1"/>
    <col min="14603" max="14608" width="10.125" style="1" customWidth="1"/>
    <col min="14609" max="14841" width="9" style="1"/>
    <col min="14842" max="14844" width="3.375" style="1" customWidth="1"/>
    <col min="14845" max="14846" width="9" style="1"/>
    <col min="14847" max="14852" width="10.125" style="1" customWidth="1"/>
    <col min="14853" max="14854" width="9" style="1"/>
    <col min="14855" max="14856" width="3.375" style="1" customWidth="1"/>
    <col min="14857" max="14858" width="9" style="1"/>
    <col min="14859" max="14864" width="10.125" style="1" customWidth="1"/>
    <col min="14865" max="15097" width="9" style="1"/>
    <col min="15098" max="15100" width="3.375" style="1" customWidth="1"/>
    <col min="15101" max="15102" width="9" style="1"/>
    <col min="15103" max="15108" width="10.125" style="1" customWidth="1"/>
    <col min="15109" max="15110" width="9" style="1"/>
    <col min="15111" max="15112" width="3.375" style="1" customWidth="1"/>
    <col min="15113" max="15114" width="9" style="1"/>
    <col min="15115" max="15120" width="10.125" style="1" customWidth="1"/>
    <col min="15121" max="15353" width="9" style="1"/>
    <col min="15354" max="15356" width="3.375" style="1" customWidth="1"/>
    <col min="15357" max="15358" width="9" style="1"/>
    <col min="15359" max="15364" width="10.125" style="1" customWidth="1"/>
    <col min="15365" max="15366" width="9" style="1"/>
    <col min="15367" max="15368" width="3.375" style="1" customWidth="1"/>
    <col min="15369" max="15370" width="9" style="1"/>
    <col min="15371" max="15376" width="10.125" style="1" customWidth="1"/>
    <col min="15377" max="15609" width="9" style="1"/>
    <col min="15610" max="15612" width="3.375" style="1" customWidth="1"/>
    <col min="15613" max="15614" width="9" style="1"/>
    <col min="15615" max="15620" width="10.125" style="1" customWidth="1"/>
    <col min="15621" max="15622" width="9" style="1"/>
    <col min="15623" max="15624" width="3.375" style="1" customWidth="1"/>
    <col min="15625" max="15626" width="9" style="1"/>
    <col min="15627" max="15632" width="10.125" style="1" customWidth="1"/>
    <col min="15633" max="15865" width="9" style="1"/>
    <col min="15866" max="15868" width="3.375" style="1" customWidth="1"/>
    <col min="15869" max="15870" width="9" style="1"/>
    <col min="15871" max="15876" width="10.125" style="1" customWidth="1"/>
    <col min="15877" max="15878" width="9" style="1"/>
    <col min="15879" max="15880" width="3.375" style="1" customWidth="1"/>
    <col min="15881" max="15882" width="9" style="1"/>
    <col min="15883" max="15888" width="10.125" style="1" customWidth="1"/>
    <col min="15889" max="16121" width="9" style="1"/>
    <col min="16122" max="16124" width="3.375" style="1" customWidth="1"/>
    <col min="16125" max="16126" width="9" style="1"/>
    <col min="16127" max="16132" width="10.125" style="1" customWidth="1"/>
    <col min="16133" max="16134" width="9" style="1"/>
    <col min="16135" max="16136" width="3.375" style="1" customWidth="1"/>
    <col min="16137" max="16138" width="9" style="1"/>
    <col min="16139" max="16144" width="10.125" style="1" customWidth="1"/>
    <col min="16145" max="16384" width="9" style="1"/>
  </cols>
  <sheetData>
    <row r="1" spans="2:19" ht="33" customHeight="1">
      <c r="B1" s="1" t="s">
        <v>0</v>
      </c>
    </row>
    <row r="2" spans="2:19">
      <c r="B2" s="2"/>
      <c r="C2" s="3"/>
      <c r="D2" s="3"/>
      <c r="E2" s="4"/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6</v>
      </c>
      <c r="L2" s="5" t="s">
        <v>7</v>
      </c>
      <c r="M2" s="5" t="s">
        <v>8</v>
      </c>
      <c r="N2" s="5" t="s">
        <v>9</v>
      </c>
      <c r="O2" s="5" t="s">
        <v>10</v>
      </c>
    </row>
    <row r="3" spans="2:19" ht="16.5">
      <c r="B3" s="6"/>
      <c r="C3" s="7"/>
      <c r="D3" s="7"/>
      <c r="E3" s="8" t="s">
        <v>11</v>
      </c>
      <c r="F3" s="9" t="s">
        <v>12</v>
      </c>
      <c r="G3" s="10">
        <v>2004</v>
      </c>
      <c r="H3" s="10">
        <v>2005</v>
      </c>
      <c r="I3" s="10">
        <v>2006</v>
      </c>
      <c r="J3" s="10">
        <v>2007</v>
      </c>
      <c r="K3" s="10">
        <v>2008</v>
      </c>
      <c r="L3" s="10">
        <v>2009</v>
      </c>
      <c r="M3" s="10">
        <v>2010</v>
      </c>
      <c r="N3" s="10">
        <v>2011</v>
      </c>
      <c r="O3" s="10">
        <v>2012</v>
      </c>
    </row>
    <row r="4" spans="2:19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2:19">
      <c r="B5" s="12" t="s">
        <v>13</v>
      </c>
      <c r="C5" s="13"/>
      <c r="D5" s="13"/>
      <c r="E5" s="14"/>
      <c r="F5" s="15">
        <f>[5]温室効果ガス排出量算定結果!E4</f>
        <v>8667</v>
      </c>
      <c r="G5" s="15">
        <f>[5]温室効果ガス排出量算定結果!F4</f>
        <v>9186</v>
      </c>
      <c r="H5" s="15">
        <f>[5]温室効果ガス排出量算定結果!G4</f>
        <v>9370</v>
      </c>
      <c r="I5" s="15">
        <f>[5]温室効果ガス排出量算定結果!H4</f>
        <v>9092</v>
      </c>
      <c r="J5" s="15">
        <f>[5]温室効果ガス排出量算定結果!I4</f>
        <v>9102</v>
      </c>
      <c r="K5" s="15">
        <f>[5]温室効果ガス排出量算定結果!J4</f>
        <v>8723</v>
      </c>
      <c r="L5" s="15">
        <f>[5]温室効果ガス排出量算定結果!K4</f>
        <v>8076</v>
      </c>
      <c r="M5" s="15">
        <f>[5]温室効果ガス排出量算定結果!L4</f>
        <v>7216</v>
      </c>
      <c r="N5" s="15">
        <f>[5]温室効果ガス排出量算定結果!M4</f>
        <v>8391</v>
      </c>
      <c r="O5" s="15">
        <f>[5]温室効果ガス排出量算定結果!N4</f>
        <v>9084</v>
      </c>
      <c r="P5" s="16"/>
      <c r="Q5" s="16"/>
      <c r="R5" s="17"/>
      <c r="S5" s="17"/>
    </row>
    <row r="6" spans="2:19">
      <c r="B6" s="18" t="s">
        <v>14</v>
      </c>
      <c r="C6" s="19"/>
      <c r="D6" s="19"/>
      <c r="E6" s="20"/>
      <c r="F6" s="21">
        <f>[5]温室効果ガス排出量算定結果!E5</f>
        <v>8667</v>
      </c>
      <c r="G6" s="21">
        <f>[5]温室効果ガス排出量算定結果!F5</f>
        <v>8382</v>
      </c>
      <c r="H6" s="21">
        <f>[5]温室効果ガス排出量算定結果!G5</f>
        <v>8405</v>
      </c>
      <c r="I6" s="21">
        <f>[5]温室効果ガス排出量算定結果!H5</f>
        <v>8029</v>
      </c>
      <c r="J6" s="21">
        <f>[5]温室効果ガス排出量算定結果!I5</f>
        <v>7712</v>
      </c>
      <c r="K6" s="21">
        <f>[5]温室効果ガス排出量算定結果!J5</f>
        <v>7392</v>
      </c>
      <c r="L6" s="21">
        <f>[5]温室効果ガス排出量算定結果!K5</f>
        <v>6745</v>
      </c>
      <c r="M6" s="21">
        <f>[5]温室効果ガス排出量算定結果!L5</f>
        <v>5793.333333333333</v>
      </c>
      <c r="N6" s="21">
        <f>[5]温室効果ガス排出量算定結果!M5</f>
        <v>7144.333333333333</v>
      </c>
      <c r="O6" s="21">
        <f>[5]温室効果ガス排出量算定結果!N5</f>
        <v>8482.6666666666661</v>
      </c>
      <c r="P6" s="16"/>
      <c r="Q6" s="16"/>
      <c r="S6" s="17"/>
    </row>
    <row r="7" spans="2:19" ht="10.5" customHeight="1">
      <c r="B7" s="11"/>
      <c r="C7" s="11"/>
      <c r="D7" s="11"/>
      <c r="E7" s="11"/>
      <c r="F7" s="22"/>
      <c r="G7" s="22"/>
      <c r="H7" s="22"/>
      <c r="I7" s="22"/>
      <c r="J7" s="22"/>
      <c r="K7" s="22"/>
      <c r="L7" s="22"/>
      <c r="M7" s="22"/>
      <c r="N7" s="22"/>
      <c r="O7" s="22"/>
      <c r="P7" s="23"/>
      <c r="Q7" s="23"/>
      <c r="S7" s="17"/>
    </row>
    <row r="8" spans="2:19" ht="16.5">
      <c r="B8" s="24" t="s">
        <v>15</v>
      </c>
      <c r="C8" s="25"/>
      <c r="D8" s="26"/>
      <c r="E8" s="27"/>
      <c r="F8" s="28">
        <f>[5]温室効果ガス排出量算定結果!E7</f>
        <v>5726</v>
      </c>
      <c r="G8" s="28">
        <f>[5]温室効果ガス排出量算定結果!F7</f>
        <v>5845</v>
      </c>
      <c r="H8" s="28">
        <f>[5]温室効果ガス排出量算定結果!G7</f>
        <v>5913</v>
      </c>
      <c r="I8" s="28">
        <f>[5]温室効果ガス排出量算定結果!H7</f>
        <v>5835</v>
      </c>
      <c r="J8" s="28">
        <f>[5]温室効果ガス排出量算定結果!I7</f>
        <v>5950</v>
      </c>
      <c r="K8" s="28">
        <f>[5]温室効果ガス排出量算定結果!J7</f>
        <v>5769</v>
      </c>
      <c r="L8" s="28">
        <f>[5]温室効果ガス排出量算定結果!K7</f>
        <v>5487</v>
      </c>
      <c r="M8" s="28">
        <f>[5]温室効果ガス排出量算定結果!L7</f>
        <v>5090</v>
      </c>
      <c r="N8" s="28">
        <f>[5]温室効果ガス排出量算定結果!M7</f>
        <v>6056</v>
      </c>
      <c r="O8" s="28">
        <f>[5]温室効果ガス排出量算定結果!N7</f>
        <v>6677</v>
      </c>
      <c r="P8" s="16"/>
      <c r="Q8" s="16"/>
      <c r="S8" s="17"/>
    </row>
    <row r="9" spans="2:19">
      <c r="B9" s="29"/>
      <c r="C9" s="30" t="s">
        <v>16</v>
      </c>
      <c r="D9" s="31"/>
      <c r="E9" s="32"/>
      <c r="F9" s="33">
        <f>[5]温室効果ガス排出量算定結果!E8</f>
        <v>2718</v>
      </c>
      <c r="G9" s="33">
        <f>[5]温室効果ガス排出量算定結果!F8</f>
        <v>2255</v>
      </c>
      <c r="H9" s="33">
        <f>[5]温室効果ガス排出量算定結果!G8</f>
        <v>2270</v>
      </c>
      <c r="I9" s="33">
        <f>[5]温室効果ガス排出量算定結果!H8</f>
        <v>2273</v>
      </c>
      <c r="J9" s="33">
        <f>[5]温室効果ガス排出量算定結果!I8</f>
        <v>2275</v>
      </c>
      <c r="K9" s="33">
        <f>[5]温室効果ガス排出量算定結果!J8</f>
        <v>2188</v>
      </c>
      <c r="L9" s="33">
        <f>[5]温室効果ガス排出量算定結果!K8</f>
        <v>1953</v>
      </c>
      <c r="M9" s="33">
        <f>[5]温室効果ガス排出量算定結果!L8</f>
        <v>1846</v>
      </c>
      <c r="N9" s="33">
        <f>[5]温室効果ガス排出量算定結果!M8</f>
        <v>2081</v>
      </c>
      <c r="O9" s="33">
        <f>[5]温室効果ガス排出量算定結果!N8</f>
        <v>2310</v>
      </c>
      <c r="P9" s="16"/>
      <c r="Q9" s="16"/>
      <c r="R9" s="17"/>
      <c r="S9" s="17"/>
    </row>
    <row r="10" spans="2:19">
      <c r="B10" s="29"/>
      <c r="C10" s="34"/>
      <c r="D10" s="35" t="s">
        <v>17</v>
      </c>
      <c r="E10" s="35"/>
      <c r="F10" s="36">
        <f>[5]温室効果ガス排出量算定結果!E9</f>
        <v>711</v>
      </c>
      <c r="G10" s="36">
        <f>[5]温室効果ガス排出量算定結果!F9</f>
        <v>409</v>
      </c>
      <c r="H10" s="36">
        <f>[5]温室効果ガス排出量算定結果!G9</f>
        <v>391</v>
      </c>
      <c r="I10" s="36">
        <f>[5]温室効果ガス排出量算定結果!H9</f>
        <v>382</v>
      </c>
      <c r="J10" s="36">
        <f>[5]温室効果ガス排出量算定結果!I9</f>
        <v>461</v>
      </c>
      <c r="K10" s="36">
        <f>[5]温室効果ガス排出量算定結果!J9</f>
        <v>485</v>
      </c>
      <c r="L10" s="36">
        <f>[5]温室効果ガス排出量算定結果!K9</f>
        <v>438</v>
      </c>
      <c r="M10" s="36">
        <f>[5]温室効果ガス排出量算定結果!L9</f>
        <v>438</v>
      </c>
      <c r="N10" s="36">
        <f>[5]温室効果ガス排出量算定結果!M9</f>
        <v>454</v>
      </c>
      <c r="O10" s="36">
        <f>[5]温室効果ガス排出量算定結果!N9</f>
        <v>540</v>
      </c>
      <c r="P10" s="23"/>
      <c r="Q10" s="23"/>
      <c r="S10" s="17"/>
    </row>
    <row r="11" spans="2:19">
      <c r="B11" s="29"/>
      <c r="C11" s="34"/>
      <c r="D11" s="35" t="s">
        <v>18</v>
      </c>
      <c r="E11" s="35"/>
      <c r="F11" s="36">
        <f>[5]温室効果ガス排出量算定結果!E10</f>
        <v>169</v>
      </c>
      <c r="G11" s="36">
        <f>[5]温室効果ガス排出量算定結果!F10</f>
        <v>146</v>
      </c>
      <c r="H11" s="36">
        <f>[5]温室効果ガス排出量算定結果!G10</f>
        <v>141</v>
      </c>
      <c r="I11" s="36">
        <f>[5]温室効果ガス排出量算定結果!H10</f>
        <v>155</v>
      </c>
      <c r="J11" s="36">
        <f>[5]温室効果ガス排出量算定結果!I10</f>
        <v>112</v>
      </c>
      <c r="K11" s="36">
        <f>[5]温室効果ガス排出量算定結果!J10</f>
        <v>104</v>
      </c>
      <c r="L11" s="36">
        <f>[5]温室効果ガス排出量算定結果!K10</f>
        <v>93</v>
      </c>
      <c r="M11" s="36">
        <f>[5]温室効果ガス排出量算定結果!L10</f>
        <v>105</v>
      </c>
      <c r="N11" s="36">
        <f>[5]温室効果ガス排出量算定結果!M10</f>
        <v>126</v>
      </c>
      <c r="O11" s="36">
        <f>[5]温室効果ガス排出量算定結果!N10</f>
        <v>130</v>
      </c>
      <c r="P11" s="23"/>
      <c r="Q11" s="23"/>
      <c r="R11" s="23"/>
      <c r="S11" s="17"/>
    </row>
    <row r="12" spans="2:19">
      <c r="B12" s="29"/>
      <c r="C12" s="34"/>
      <c r="D12" s="37" t="s">
        <v>19</v>
      </c>
      <c r="E12" s="38"/>
      <c r="F12" s="39">
        <f>[5]温室効果ガス排出量算定結果!E11</f>
        <v>1838</v>
      </c>
      <c r="G12" s="39">
        <f>[5]温室効果ガス排出量算定結果!F11</f>
        <v>1700</v>
      </c>
      <c r="H12" s="39">
        <f>[5]温室効果ガス排出量算定結果!G11</f>
        <v>1738</v>
      </c>
      <c r="I12" s="39">
        <f>[5]温室効果ガス排出量算定結果!H11</f>
        <v>1736</v>
      </c>
      <c r="J12" s="39">
        <f>[5]温室効果ガス排出量算定結果!I11</f>
        <v>1702</v>
      </c>
      <c r="K12" s="39">
        <f>[5]温室効果ガス排出量算定結果!J11</f>
        <v>1599</v>
      </c>
      <c r="L12" s="39">
        <f>[5]温室効果ガス排出量算定結果!K11</f>
        <v>1422</v>
      </c>
      <c r="M12" s="39">
        <f>[5]温室効果ガス排出量算定結果!L11</f>
        <v>1303</v>
      </c>
      <c r="N12" s="39">
        <f>[5]温室効果ガス排出量算定結果!M11</f>
        <v>1501</v>
      </c>
      <c r="O12" s="39">
        <f>[5]温室効果ガス排出量算定結果!N11</f>
        <v>1640</v>
      </c>
      <c r="P12" s="40"/>
      <c r="Q12" s="40"/>
      <c r="R12" s="23"/>
      <c r="S12" s="17"/>
    </row>
    <row r="13" spans="2:19">
      <c r="B13" s="29"/>
      <c r="C13" s="41" t="s">
        <v>20</v>
      </c>
      <c r="D13" s="41"/>
      <c r="E13" s="42"/>
      <c r="F13" s="43">
        <f>[5]温室効果ガス排出量算定結果!E12</f>
        <v>704</v>
      </c>
      <c r="G13" s="43">
        <f>[5]温室効果ガス排出量算定結果!F12</f>
        <v>869</v>
      </c>
      <c r="H13" s="43">
        <f>[5]温室効果ガス排出量算定結果!G12</f>
        <v>928</v>
      </c>
      <c r="I13" s="43">
        <f>[5]温室効果ガス排出量算定結果!H12</f>
        <v>861</v>
      </c>
      <c r="J13" s="43">
        <f>[5]温室効果ガス排出量算定結果!I12</f>
        <v>945</v>
      </c>
      <c r="K13" s="43">
        <f>[5]温室効果ガス排出量算定結果!J12</f>
        <v>919</v>
      </c>
      <c r="L13" s="43">
        <f>[5]温室効果ガス排出量算定結果!K12</f>
        <v>955</v>
      </c>
      <c r="M13" s="43">
        <f>[5]温室効果ガス排出量算定結果!L12</f>
        <v>846</v>
      </c>
      <c r="N13" s="43">
        <f>[5]温室効果ガス排出量算定結果!M12</f>
        <v>1251</v>
      </c>
      <c r="O13" s="43">
        <f>[5]温室効果ガス排出量算定結果!N12</f>
        <v>1494</v>
      </c>
      <c r="P13" s="16"/>
      <c r="Q13" s="16"/>
      <c r="R13" s="17"/>
      <c r="S13" s="17"/>
    </row>
    <row r="14" spans="2:19">
      <c r="B14" s="29"/>
      <c r="C14" s="44" t="s">
        <v>21</v>
      </c>
      <c r="D14" s="44"/>
      <c r="E14" s="45"/>
      <c r="F14" s="46">
        <f>[5]温室効果ガス排出量算定結果!E13</f>
        <v>785</v>
      </c>
      <c r="G14" s="46">
        <f>[5]温室効果ガス排出量算定結果!F13</f>
        <v>1028</v>
      </c>
      <c r="H14" s="46">
        <f>[5]温室効果ガス排出量算定結果!G13</f>
        <v>1057</v>
      </c>
      <c r="I14" s="46">
        <f>[5]温室効果ガス排出量算定結果!H13</f>
        <v>1012</v>
      </c>
      <c r="J14" s="46">
        <f>[5]温室効果ガス排出量算定結果!I13</f>
        <v>1070</v>
      </c>
      <c r="K14" s="46">
        <f>[5]温室効果ガス排出量算定結果!J13</f>
        <v>1019</v>
      </c>
      <c r="L14" s="46">
        <f>[5]温室効果ガス排出量算定結果!K13</f>
        <v>1047</v>
      </c>
      <c r="M14" s="46">
        <f>[5]温室効果ガス排出量算定結果!L13</f>
        <v>961</v>
      </c>
      <c r="N14" s="46">
        <f>[5]温室効果ガス排出量算定結果!M13</f>
        <v>1308</v>
      </c>
      <c r="O14" s="46">
        <f>[5]温室効果ガス排出量算定結果!N13</f>
        <v>1490</v>
      </c>
      <c r="P14" s="16"/>
      <c r="Q14" s="16"/>
      <c r="R14" s="17"/>
      <c r="S14" s="17"/>
    </row>
    <row r="15" spans="2:19">
      <c r="B15" s="29"/>
      <c r="C15" s="47" t="s">
        <v>22</v>
      </c>
      <c r="D15" s="48"/>
      <c r="E15" s="49"/>
      <c r="F15" s="50">
        <f>[5]温室効果ガス排出量算定結果!E14</f>
        <v>1519</v>
      </c>
      <c r="G15" s="50">
        <f>[5]温室効果ガス排出量算定結果!F14</f>
        <v>1693</v>
      </c>
      <c r="H15" s="50">
        <f>[5]温室効果ガス排出量算定結果!G14</f>
        <v>1658</v>
      </c>
      <c r="I15" s="50">
        <f>[5]温室効果ガス排出量算定結果!H14</f>
        <v>1689</v>
      </c>
      <c r="J15" s="50">
        <f>[5]温室効果ガス排出量算定結果!I14</f>
        <v>1660</v>
      </c>
      <c r="K15" s="50">
        <f>[5]温室効果ガス排出量算定結果!J14</f>
        <v>1643</v>
      </c>
      <c r="L15" s="50">
        <f>[5]温室効果ガス排出量算定結果!K14</f>
        <v>1532</v>
      </c>
      <c r="M15" s="50">
        <f>[5]温室効果ガス排出量算定結果!L14</f>
        <v>1437</v>
      </c>
      <c r="N15" s="50">
        <f>[5]温室効果ガス排出量算定結果!M14</f>
        <v>1416</v>
      </c>
      <c r="O15" s="50">
        <f>[5]温室効果ガス排出量算定結果!N14</f>
        <v>1383</v>
      </c>
      <c r="P15" s="16"/>
      <c r="Q15" s="16"/>
      <c r="R15" s="17"/>
      <c r="S15" s="17"/>
    </row>
    <row r="16" spans="2:19">
      <c r="B16" s="29"/>
      <c r="C16" s="51"/>
      <c r="D16" s="52" t="s">
        <v>23</v>
      </c>
      <c r="E16" s="38"/>
      <c r="F16" s="39">
        <f>[5]温室効果ガス排出量算定結果!E15</f>
        <v>1193</v>
      </c>
      <c r="G16" s="39">
        <f>[5]温室効果ガス排出量算定結果!F15</f>
        <v>1545</v>
      </c>
      <c r="H16" s="39">
        <f>[5]温室効果ガス排出量算定結果!G15</f>
        <v>1506</v>
      </c>
      <c r="I16" s="39">
        <f>[5]温室効果ガス排出量算定結果!H15</f>
        <v>1533</v>
      </c>
      <c r="J16" s="39">
        <f>[5]温室効果ガス排出量算定結果!I15</f>
        <v>1500</v>
      </c>
      <c r="K16" s="39">
        <f>[5]温室効果ガス排出量算定結果!J15</f>
        <v>1501</v>
      </c>
      <c r="L16" s="39">
        <f>[5]温室効果ガス排出量算定結果!K15</f>
        <v>1399</v>
      </c>
      <c r="M16" s="39">
        <f>[5]温室効果ガス排出量算定結果!L15</f>
        <v>1297</v>
      </c>
      <c r="N16" s="39">
        <f>[5]温室効果ガス排出量算定結果!M15</f>
        <v>1280</v>
      </c>
      <c r="O16" s="39">
        <f>[5]温室効果ガス排出量算定結果!N15</f>
        <v>1260</v>
      </c>
      <c r="P16" s="23"/>
      <c r="Q16" s="23"/>
      <c r="R16" s="23"/>
      <c r="S16" s="17"/>
    </row>
    <row r="17" spans="2:19">
      <c r="B17" s="29"/>
      <c r="C17" s="51"/>
      <c r="D17" s="53" t="s">
        <v>24</v>
      </c>
      <c r="E17" s="38"/>
      <c r="F17" s="39">
        <f>[5]温室効果ガス排出量算定結果!E16</f>
        <v>24</v>
      </c>
      <c r="G17" s="39">
        <f>[5]温室効果ガス排出量算定結果!F16</f>
        <v>19</v>
      </c>
      <c r="H17" s="39">
        <f>[5]温室効果ガス排出量算定結果!G16</f>
        <v>21</v>
      </c>
      <c r="I17" s="39">
        <f>[5]温室効果ガス排出量算定結果!H16</f>
        <v>21</v>
      </c>
      <c r="J17" s="39">
        <f>[5]温室効果ガス排出量算定結果!I16</f>
        <v>21</v>
      </c>
      <c r="K17" s="39">
        <f>[5]温室効果ガス排出量算定結果!J16</f>
        <v>20</v>
      </c>
      <c r="L17" s="39">
        <f>[5]温室効果ガス排出量算定結果!K16</f>
        <v>20</v>
      </c>
      <c r="M17" s="39">
        <f>[5]温室効果ガス排出量算定結果!L16</f>
        <v>18</v>
      </c>
      <c r="N17" s="39">
        <f>[5]温室効果ガス排出量算定結果!M16</f>
        <v>19</v>
      </c>
      <c r="O17" s="39">
        <f>[5]温室効果ガス排出量算定結果!N16</f>
        <v>18</v>
      </c>
      <c r="P17" s="40"/>
      <c r="Q17" s="40"/>
      <c r="R17" s="23"/>
      <c r="S17" s="17"/>
    </row>
    <row r="18" spans="2:19">
      <c r="B18" s="29"/>
      <c r="C18" s="51"/>
      <c r="D18" s="54" t="s">
        <v>25</v>
      </c>
      <c r="E18" s="35"/>
      <c r="F18" s="36">
        <f>[5]温室効果ガス排出量算定結果!E17</f>
        <v>253</v>
      </c>
      <c r="G18" s="36">
        <f>[5]温室効果ガス排出量算定結果!F17</f>
        <v>77</v>
      </c>
      <c r="H18" s="36">
        <f>[5]温室効果ガス排出量算定結果!G17</f>
        <v>71</v>
      </c>
      <c r="I18" s="36">
        <f>[5]温室効果ガス排出量算定結果!H17</f>
        <v>71</v>
      </c>
      <c r="J18" s="36">
        <f>[5]温室効果ガス排出量算定結果!I17</f>
        <v>75</v>
      </c>
      <c r="K18" s="36">
        <f>[5]温室効果ガス排出量算定結果!J17</f>
        <v>62</v>
      </c>
      <c r="L18" s="36">
        <f>[5]温室効果ガス排出量算定結果!K17</f>
        <v>59</v>
      </c>
      <c r="M18" s="36">
        <f>[5]温室効果ガス排出量算定結果!L17</f>
        <v>63</v>
      </c>
      <c r="N18" s="36">
        <f>[5]温室効果ガス排出量算定結果!M17</f>
        <v>59</v>
      </c>
      <c r="O18" s="36">
        <f>[5]温室効果ガス排出量算定結果!N17</f>
        <v>52</v>
      </c>
      <c r="P18" s="40"/>
      <c r="Q18" s="40"/>
      <c r="R18" s="23"/>
      <c r="S18" s="17"/>
    </row>
    <row r="19" spans="2:19">
      <c r="B19" s="29"/>
      <c r="C19" s="51"/>
      <c r="D19" s="54" t="s">
        <v>26</v>
      </c>
      <c r="E19" s="4"/>
      <c r="F19" s="55">
        <f>[5]温室効果ガス排出量算定結果!E18</f>
        <v>49</v>
      </c>
      <c r="G19" s="55">
        <f>[5]温室効果ガス排出量算定結果!F18</f>
        <v>52</v>
      </c>
      <c r="H19" s="55">
        <f>[5]温室効果ガス排出量算定結果!G18</f>
        <v>60</v>
      </c>
      <c r="I19" s="55">
        <f>[5]温室効果ガス排出量算定結果!H18</f>
        <v>64</v>
      </c>
      <c r="J19" s="55">
        <f>[5]温室効果ガス排出量算定結果!I18</f>
        <v>64</v>
      </c>
      <c r="K19" s="55">
        <f>[5]温室効果ガス排出量算定結果!J18</f>
        <v>60</v>
      </c>
      <c r="L19" s="55">
        <f>[5]温室効果ガス排出量算定結果!K18</f>
        <v>54</v>
      </c>
      <c r="M19" s="55">
        <f>[5]温室効果ガス排出量算定結果!L18</f>
        <v>59</v>
      </c>
      <c r="N19" s="55">
        <f>[5]温室効果ガス排出量算定結果!M18</f>
        <v>58</v>
      </c>
      <c r="O19" s="55">
        <f>[5]温室効果ガス排出量算定結果!N18</f>
        <v>53</v>
      </c>
      <c r="P19" s="23"/>
      <c r="Q19" s="23"/>
      <c r="R19" s="23"/>
      <c r="S19" s="17"/>
    </row>
    <row r="20" spans="2:19" ht="10.5" customHeight="1">
      <c r="B20" s="11"/>
      <c r="C20" s="11"/>
      <c r="D20" s="11"/>
      <c r="E20" s="11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3"/>
      <c r="Q20" s="23"/>
      <c r="R20" s="16"/>
      <c r="S20" s="17"/>
    </row>
    <row r="21" spans="2:19">
      <c r="B21" s="56" t="s">
        <v>27</v>
      </c>
      <c r="C21" s="57"/>
      <c r="D21" s="58"/>
      <c r="E21" s="59"/>
      <c r="F21" s="60">
        <f>[5]温室効果ガス排出量算定結果!E20</f>
        <v>2354</v>
      </c>
      <c r="G21" s="60">
        <f>[5]温室効果ガス排出量算定結果!F20</f>
        <v>2697</v>
      </c>
      <c r="H21" s="60">
        <f>[5]温室効果ガス排出量算定結果!G20</f>
        <v>2738</v>
      </c>
      <c r="I21" s="60">
        <f>[5]温室効果ガス排出量算定結果!H20</f>
        <v>2563</v>
      </c>
      <c r="J21" s="60">
        <f>[5]温室効果ガス排出量算定結果!I20</f>
        <v>2464</v>
      </c>
      <c r="K21" s="60">
        <f>[5]温室効果ガス排出量算定結果!J20</f>
        <v>2287</v>
      </c>
      <c r="L21" s="60">
        <f>[5]温室効果ガス排出量算定結果!K20</f>
        <v>1960</v>
      </c>
      <c r="M21" s="60">
        <f>[5]温室効果ガス排出量算定結果!L20</f>
        <v>1503</v>
      </c>
      <c r="N21" s="60">
        <f>[5]温室効果ガス排出量算定結果!M20</f>
        <v>1689</v>
      </c>
      <c r="O21" s="60">
        <f>[5]温室効果ガス排出量算定結果!N20</f>
        <v>1752</v>
      </c>
      <c r="P21" s="16"/>
      <c r="Q21" s="16"/>
      <c r="R21" s="17"/>
      <c r="S21" s="17"/>
    </row>
    <row r="22" spans="2:19">
      <c r="B22" s="56"/>
      <c r="C22" s="53" t="s">
        <v>28</v>
      </c>
      <c r="D22" s="61"/>
      <c r="E22" s="38"/>
      <c r="F22" s="28">
        <f>[5]温室効果ガス排出量算定結果!E21</f>
        <v>2282</v>
      </c>
      <c r="G22" s="28">
        <f>[5]温室効果ガス排出量算定結果!F21</f>
        <v>2568</v>
      </c>
      <c r="H22" s="28">
        <f>[5]温室効果ガス排出量算定結果!G21</f>
        <v>2613</v>
      </c>
      <c r="I22" s="28">
        <f>[5]温室効果ガス排出量算定結果!H21</f>
        <v>2428</v>
      </c>
      <c r="J22" s="28">
        <f>[5]温室効果ガス排出量算定結果!I21</f>
        <v>2338</v>
      </c>
      <c r="K22" s="28">
        <f>[5]温室効果ガス排出量算定結果!J21</f>
        <v>2173</v>
      </c>
      <c r="L22" s="28">
        <f>[5]温室効果ガス排出量算定結果!K21</f>
        <v>1862</v>
      </c>
      <c r="M22" s="28">
        <f>[5]温室効果ガス排出量算定結果!L21</f>
        <v>1395</v>
      </c>
      <c r="N22" s="28">
        <f>[5]温室効果ガス排出量算定結果!M21</f>
        <v>1578</v>
      </c>
      <c r="O22" s="28">
        <f>[5]温室効果ガス排出量算定結果!N21</f>
        <v>1652</v>
      </c>
      <c r="P22" s="16"/>
      <c r="Q22" s="16"/>
      <c r="R22" s="40"/>
      <c r="S22" s="17"/>
    </row>
    <row r="23" spans="2:19">
      <c r="B23" s="62"/>
      <c r="C23" s="54" t="s">
        <v>29</v>
      </c>
      <c r="D23" s="11"/>
      <c r="E23" s="35"/>
      <c r="F23" s="36">
        <f>[5]温室効果ガス排出量算定結果!E22</f>
        <v>72</v>
      </c>
      <c r="G23" s="36">
        <f>[5]温室効果ガス排出量算定結果!F22</f>
        <v>129</v>
      </c>
      <c r="H23" s="36">
        <f>[5]温室効果ガス排出量算定結果!G22</f>
        <v>125</v>
      </c>
      <c r="I23" s="36">
        <f>[5]温室効果ガス排出量算定結果!H22</f>
        <v>135</v>
      </c>
      <c r="J23" s="36">
        <f>[5]温室効果ガス排出量算定結果!I22</f>
        <v>126</v>
      </c>
      <c r="K23" s="36">
        <f>[5]温室効果ガス排出量算定結果!J22</f>
        <v>114</v>
      </c>
      <c r="L23" s="36">
        <f>[5]温室効果ガス排出量算定結果!K22</f>
        <v>98</v>
      </c>
      <c r="M23" s="36">
        <f>[5]温室効果ガス排出量算定結果!L22</f>
        <v>108</v>
      </c>
      <c r="N23" s="36">
        <f>[5]温室効果ガス排出量算定結果!M22</f>
        <v>111</v>
      </c>
      <c r="O23" s="36">
        <f>[5]温室効果ガス排出量算定結果!N22</f>
        <v>100</v>
      </c>
      <c r="P23" s="23"/>
      <c r="Q23" s="23"/>
      <c r="R23" s="23"/>
      <c r="S23" s="17"/>
    </row>
    <row r="24" spans="2:19" ht="10.5" customHeight="1">
      <c r="B24" s="1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23"/>
      <c r="Q24" s="23"/>
      <c r="R24" s="23"/>
      <c r="S24" s="17"/>
    </row>
    <row r="25" spans="2:19">
      <c r="B25" s="63" t="s">
        <v>30</v>
      </c>
      <c r="C25" s="64"/>
      <c r="D25" s="64"/>
      <c r="E25" s="65"/>
      <c r="F25" s="66">
        <f>[5]温室効果ガス排出量算定結果!E24</f>
        <v>96</v>
      </c>
      <c r="G25" s="66">
        <f>[5]温室効果ガス排出量算定結果!F24</f>
        <v>122</v>
      </c>
      <c r="H25" s="66">
        <f>[5]温室効果ガス排出量算定結果!G24</f>
        <v>125</v>
      </c>
      <c r="I25" s="66">
        <f>[5]温室効果ガス排出量算定結果!H24</f>
        <v>117</v>
      </c>
      <c r="J25" s="66">
        <f>[5]温室効果ガス排出量算定結果!I24</f>
        <v>115</v>
      </c>
      <c r="K25" s="66">
        <f>[5]温室効果ガス排出量算定結果!J24</f>
        <v>111</v>
      </c>
      <c r="L25" s="66">
        <f>[5]温室効果ガス排出量算定結果!K24</f>
        <v>124</v>
      </c>
      <c r="M25" s="66">
        <f>[5]温室効果ガス排出量算定結果!L24</f>
        <v>120</v>
      </c>
      <c r="N25" s="66">
        <f>[5]温室効果ガス排出量算定結果!M24</f>
        <v>112</v>
      </c>
      <c r="O25" s="66">
        <f>[5]温室効果ガス排出量算定結果!N24</f>
        <v>117</v>
      </c>
      <c r="P25" s="16"/>
      <c r="Q25" s="16"/>
      <c r="R25" s="17"/>
      <c r="S25" s="17"/>
    </row>
    <row r="26" spans="2:19">
      <c r="B26" s="67"/>
      <c r="C26" s="54" t="s">
        <v>31</v>
      </c>
      <c r="D26" s="11"/>
      <c r="E26" s="35"/>
      <c r="F26" s="36">
        <f>[5]温室効果ガス排出量算定結果!E25</f>
        <v>65</v>
      </c>
      <c r="G26" s="36">
        <f>[5]温室効果ガス排出量算定結果!F25</f>
        <v>72</v>
      </c>
      <c r="H26" s="36">
        <f>[5]温室効果ガス排出量算定結果!G25</f>
        <v>76</v>
      </c>
      <c r="I26" s="36">
        <f>[5]温室効果ガス排出量算定結果!H25</f>
        <v>71</v>
      </c>
      <c r="J26" s="36">
        <f>[5]温室効果ガス排出量算定結果!I25</f>
        <v>68</v>
      </c>
      <c r="K26" s="36">
        <f>[5]温室効果ガス排出量算定結果!J25</f>
        <v>72</v>
      </c>
      <c r="L26" s="36">
        <f>[5]温室効果ガス排出量算定結果!K25</f>
        <v>78</v>
      </c>
      <c r="M26" s="36">
        <f>[5]温室効果ガス排出量算定結果!L25</f>
        <v>78</v>
      </c>
      <c r="N26" s="36">
        <f>[5]温室効果ガス排出量算定結果!M25</f>
        <v>70</v>
      </c>
      <c r="O26" s="36">
        <f>[5]温室効果ガス排出量算定結果!N25</f>
        <v>79</v>
      </c>
      <c r="P26" s="23"/>
      <c r="Q26" s="23"/>
      <c r="R26" s="68"/>
      <c r="S26" s="17"/>
    </row>
    <row r="27" spans="2:19">
      <c r="B27" s="69"/>
      <c r="C27" s="54" t="s">
        <v>32</v>
      </c>
      <c r="D27" s="11"/>
      <c r="E27" s="11"/>
      <c r="F27" s="36">
        <f>[5]温室効果ガス排出量算定結果!E26</f>
        <v>31</v>
      </c>
      <c r="G27" s="36">
        <f>[5]温室効果ガス排出量算定結果!F26</f>
        <v>50</v>
      </c>
      <c r="H27" s="36">
        <f>[5]温室効果ガス排出量算定結果!G26</f>
        <v>49</v>
      </c>
      <c r="I27" s="36">
        <f>[5]温室効果ガス排出量算定結果!H26</f>
        <v>46</v>
      </c>
      <c r="J27" s="36">
        <f>[5]温室効果ガス排出量算定結果!I26</f>
        <v>47</v>
      </c>
      <c r="K27" s="36">
        <f>[5]温室効果ガス排出量算定結果!J26</f>
        <v>39</v>
      </c>
      <c r="L27" s="36">
        <f>[5]温室効果ガス排出量算定結果!K26</f>
        <v>46</v>
      </c>
      <c r="M27" s="36">
        <f>[5]温室効果ガス排出量算定結果!L26</f>
        <v>42</v>
      </c>
      <c r="N27" s="36">
        <f>[5]温室効果ガス排出量算定結果!M26</f>
        <v>42</v>
      </c>
      <c r="O27" s="36">
        <f>[5]温室効果ガス排出量算定結果!N26</f>
        <v>38</v>
      </c>
      <c r="P27" s="23"/>
      <c r="Q27" s="23"/>
      <c r="R27" s="68"/>
      <c r="S27" s="17"/>
    </row>
    <row r="28" spans="2:19" ht="10.5" customHeight="1">
      <c r="B28" s="70"/>
      <c r="C28" s="70"/>
      <c r="D28" s="70"/>
      <c r="E28" s="70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23"/>
      <c r="Q28" s="23"/>
      <c r="S28" s="17"/>
    </row>
    <row r="29" spans="2:19">
      <c r="B29" s="72" t="s">
        <v>29</v>
      </c>
      <c r="C29" s="73"/>
      <c r="D29" s="73"/>
      <c r="E29" s="74"/>
      <c r="F29" s="75">
        <f>[5]温室効果ガス排出量算定結果!E28</f>
        <v>491</v>
      </c>
      <c r="G29" s="75">
        <f>[5]温室効果ガス排出量算定結果!F28</f>
        <v>522</v>
      </c>
      <c r="H29" s="75">
        <f>[5]温室効果ガス排出量算定結果!G28</f>
        <v>594</v>
      </c>
      <c r="I29" s="75">
        <f>[5]温室効果ガス排出量算定結果!H28</f>
        <v>577</v>
      </c>
      <c r="J29" s="75">
        <f>[5]温室効果ガス排出量算定結果!I28</f>
        <v>573</v>
      </c>
      <c r="K29" s="75">
        <f>[5]温室効果ガス排出量算定結果!J28</f>
        <v>556</v>
      </c>
      <c r="L29" s="75">
        <f>[5]温室効果ガス排出量算定結果!K28</f>
        <v>505</v>
      </c>
      <c r="M29" s="75">
        <f>[5]温室効果ガス排出量算定結果!L28</f>
        <v>503</v>
      </c>
      <c r="N29" s="75">
        <f>[5]温室効果ガス排出量算定結果!M28</f>
        <v>534</v>
      </c>
      <c r="O29" s="75">
        <f>[5]温室効果ガス排出量算定結果!N28</f>
        <v>538</v>
      </c>
      <c r="P29" s="16"/>
      <c r="Q29" s="16"/>
      <c r="R29" s="17"/>
      <c r="S29" s="17"/>
    </row>
    <row r="30" spans="2:19">
      <c r="B30" s="76"/>
      <c r="C30" s="61" t="s">
        <v>33</v>
      </c>
      <c r="D30" s="61"/>
      <c r="E30" s="38"/>
      <c r="F30" s="28">
        <f>[5]温室効果ガス排出量算定結果!E29</f>
        <v>197</v>
      </c>
      <c r="G30" s="28">
        <f>[5]温室効果ガス排出量算定結果!F29</f>
        <v>136</v>
      </c>
      <c r="H30" s="28">
        <f>[5]温室効果ガス排出量算定結果!G29</f>
        <v>127</v>
      </c>
      <c r="I30" s="28">
        <f>[5]温室効果ガス排出量算定結果!H29</f>
        <v>124</v>
      </c>
      <c r="J30" s="28">
        <f>[5]温室効果ガス排出量算定結果!I29</f>
        <v>125</v>
      </c>
      <c r="K30" s="28">
        <f>[5]温室効果ガス排出量算定結果!J29</f>
        <v>126</v>
      </c>
      <c r="L30" s="28">
        <f>[5]温室効果ガス排出量算定結果!K29</f>
        <v>118</v>
      </c>
      <c r="M30" s="28">
        <f>[5]温室効果ガス排出量算定結果!L29</f>
        <v>119</v>
      </c>
      <c r="N30" s="28">
        <f>[5]温室効果ガス排出量算定結果!M29</f>
        <v>119</v>
      </c>
      <c r="O30" s="28">
        <f>[5]温室効果ガス排出量算定結果!N29</f>
        <v>121</v>
      </c>
      <c r="P30" s="40"/>
      <c r="Q30" s="40"/>
      <c r="S30" s="17"/>
    </row>
    <row r="31" spans="2:19">
      <c r="B31" s="76"/>
      <c r="C31" s="61" t="s">
        <v>34</v>
      </c>
      <c r="D31" s="61"/>
      <c r="E31" s="38"/>
      <c r="F31" s="28">
        <f>[5]温室効果ガス排出量算定結果!E30</f>
        <v>156</v>
      </c>
      <c r="G31" s="28">
        <f>[5]温室効果ガス排出量算定結果!F30</f>
        <v>259</v>
      </c>
      <c r="H31" s="28">
        <f>[5]温室効果ガス排出量算定結果!G30</f>
        <v>327</v>
      </c>
      <c r="I31" s="28">
        <f>[5]温室効果ガス排出量算定結果!H30</f>
        <v>320</v>
      </c>
      <c r="J31" s="28">
        <f>[5]温室効果ガス排出量算定結果!I30</f>
        <v>314</v>
      </c>
      <c r="K31" s="28">
        <f>[5]温室効果ガス排出量算定結果!J30</f>
        <v>306</v>
      </c>
      <c r="L31" s="28">
        <f>[5]温室効果ガス排出量算定結果!K30</f>
        <v>278</v>
      </c>
      <c r="M31" s="28">
        <f>[5]温室効果ガス排出量算定結果!L30</f>
        <v>263</v>
      </c>
      <c r="N31" s="28">
        <f>[5]温室効果ガス排出量算定結果!M30</f>
        <v>283</v>
      </c>
      <c r="O31" s="28">
        <f>[5]温室効果ガス排出量算定結果!N30</f>
        <v>283</v>
      </c>
      <c r="P31" s="40"/>
      <c r="Q31" s="40"/>
      <c r="S31" s="17"/>
    </row>
    <row r="32" spans="2:19">
      <c r="B32" s="76"/>
      <c r="C32" s="61" t="s">
        <v>35</v>
      </c>
      <c r="D32" s="61"/>
      <c r="E32" s="38"/>
      <c r="F32" s="28">
        <f>[5]温室効果ガス排出量算定結果!E31</f>
        <v>18</v>
      </c>
      <c r="G32" s="28">
        <f>[5]温室効果ガス排出量算定結果!F31</f>
        <v>56</v>
      </c>
      <c r="H32" s="28">
        <f>[5]温室効果ガス排出量算定結果!G31</f>
        <v>58</v>
      </c>
      <c r="I32" s="28">
        <f>[5]温室効果ガス排出量算定結果!H31</f>
        <v>61</v>
      </c>
      <c r="J32" s="28">
        <f>[5]温室効果ガス排出量算定結果!I31</f>
        <v>70</v>
      </c>
      <c r="K32" s="28">
        <f>[5]温室効果ガス排出量算定結果!J31</f>
        <v>78</v>
      </c>
      <c r="L32" s="28">
        <f>[5]温室効果ガス排出量算定結果!K31</f>
        <v>90</v>
      </c>
      <c r="M32" s="28">
        <f>[5]温室効果ガス排出量算定結果!L31</f>
        <v>96</v>
      </c>
      <c r="N32" s="28">
        <f>[5]温室効果ガス排出量算定結果!M31</f>
        <v>106</v>
      </c>
      <c r="O32" s="28">
        <f>[5]温室効果ガス排出量算定結果!N31</f>
        <v>117</v>
      </c>
      <c r="P32" s="23"/>
      <c r="Q32" s="23"/>
      <c r="S32" s="17"/>
    </row>
    <row r="33" spans="2:19">
      <c r="B33" s="76"/>
      <c r="C33" s="61" t="s">
        <v>36</v>
      </c>
      <c r="D33" s="61"/>
      <c r="E33" s="38"/>
      <c r="F33" s="77">
        <f>[5]温室効果ガス排出量算定結果!E32</f>
        <v>105</v>
      </c>
      <c r="G33" s="39">
        <f>[5]温室効果ガス排出量算定結果!F32</f>
        <v>45</v>
      </c>
      <c r="H33" s="39">
        <f>[5]温室効果ガス排出量算定結果!G32</f>
        <v>50</v>
      </c>
      <c r="I33" s="39">
        <f>[5]温室効果ガス排出量算定結果!H32</f>
        <v>40</v>
      </c>
      <c r="J33" s="39">
        <f>[5]温室効果ガス排出量算定結果!I32</f>
        <v>32</v>
      </c>
      <c r="K33" s="39">
        <f>[5]温室効果ガス排出量算定結果!J32</f>
        <v>21</v>
      </c>
      <c r="L33" s="39">
        <f>[5]温室効果ガス排出量算定結果!K32</f>
        <v>7</v>
      </c>
      <c r="M33" s="39">
        <f>[5]温室効果ガス排出量算定結果!L32</f>
        <v>8</v>
      </c>
      <c r="N33" s="39">
        <f>[5]温室効果ガス排出量算定結果!M32</f>
        <v>8</v>
      </c>
      <c r="O33" s="39">
        <f>[5]温室効果ガス排出量算定結果!N32</f>
        <v>8</v>
      </c>
      <c r="P33" s="23"/>
      <c r="Q33" s="23"/>
      <c r="S33" s="17"/>
    </row>
    <row r="34" spans="2:19">
      <c r="B34" s="78"/>
      <c r="C34" s="61" t="s">
        <v>37</v>
      </c>
      <c r="D34" s="61"/>
      <c r="E34" s="38"/>
      <c r="F34" s="77">
        <f>[5]温室効果ガス排出量算定結果!E33</f>
        <v>15</v>
      </c>
      <c r="G34" s="39">
        <f>[5]温室効果ガス排出量算定結果!F33</f>
        <v>26</v>
      </c>
      <c r="H34" s="39">
        <f>[5]温室効果ガス排出量算定結果!G33</f>
        <v>32</v>
      </c>
      <c r="I34" s="39">
        <f>[5]温室効果ガス排出量算定結果!H33</f>
        <v>32</v>
      </c>
      <c r="J34" s="39">
        <f>[5]温室効果ガス排出量算定結果!I33</f>
        <v>32</v>
      </c>
      <c r="K34" s="39">
        <f>[5]温室効果ガス排出量算定結果!J33</f>
        <v>25</v>
      </c>
      <c r="L34" s="39">
        <f>[5]温室効果ガス排出量算定結果!K33</f>
        <v>12</v>
      </c>
      <c r="M34" s="39">
        <f>[5]温室効果ガス排出量算定結果!L33</f>
        <v>17</v>
      </c>
      <c r="N34" s="39">
        <f>[5]温室効果ガス排出量算定結果!M33</f>
        <v>18</v>
      </c>
      <c r="O34" s="39">
        <f>[5]温室効果ガス排出量算定結果!N33</f>
        <v>9</v>
      </c>
      <c r="P34" s="68"/>
      <c r="Q34" s="68"/>
    </row>
    <row r="35" spans="2:19" ht="10.5" customHeight="1">
      <c r="B35" s="3"/>
      <c r="C35" s="7"/>
      <c r="D35" s="70"/>
      <c r="E35" s="70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68"/>
      <c r="Q35" s="68"/>
    </row>
    <row r="36" spans="2:19">
      <c r="B36" s="79" t="s">
        <v>38</v>
      </c>
      <c r="C36" s="80"/>
      <c r="D36" s="80"/>
      <c r="E36" s="81"/>
      <c r="F36" s="82">
        <f>[5]温室効果ガス排出量算定結果!E35</f>
        <v>0</v>
      </c>
      <c r="G36" s="82">
        <f>[5]温室効果ガス排出量算定結果!F35</f>
        <v>804</v>
      </c>
      <c r="H36" s="82">
        <f>[5]温室効果ガス排出量算定結果!G35</f>
        <v>965</v>
      </c>
      <c r="I36" s="82">
        <f>[5]温室効果ガス排出量算定結果!H35</f>
        <v>1063</v>
      </c>
      <c r="J36" s="82">
        <f>[5]温室効果ガス排出量算定結果!I35</f>
        <v>1390</v>
      </c>
      <c r="K36" s="82">
        <f>[5]温室効果ガス排出量算定結果!J35</f>
        <v>1331</v>
      </c>
      <c r="L36" s="82">
        <f>[5]温室効果ガス排出量算定結果!K35</f>
        <v>1331</v>
      </c>
      <c r="M36" s="82">
        <f>[5]温室効果ガス排出量算定結果!L35</f>
        <v>1422.6666666666667</v>
      </c>
      <c r="N36" s="82">
        <f>[5]温室効果ガス排出量算定結果!M35</f>
        <v>1246.6666666666667</v>
      </c>
      <c r="O36" s="82">
        <f>[5]温室効果ガス排出量算定結果!N35</f>
        <v>601.33333333333337</v>
      </c>
      <c r="P36" s="68"/>
      <c r="Q36" s="68"/>
      <c r="R36" s="17"/>
    </row>
    <row r="38" spans="2:19">
      <c r="L38" s="83"/>
      <c r="M38" s="83"/>
      <c r="N38" s="83"/>
      <c r="O38" s="83"/>
    </row>
    <row r="39" spans="2:19">
      <c r="E39" s="1" t="s">
        <v>39</v>
      </c>
      <c r="F39" s="84"/>
      <c r="G39" s="84"/>
      <c r="H39" s="84"/>
      <c r="I39" s="84"/>
      <c r="J39" s="84"/>
      <c r="K39" s="84"/>
      <c r="L39" s="84"/>
      <c r="M39" s="84"/>
      <c r="N39" s="84"/>
      <c r="O39" s="84"/>
    </row>
    <row r="40" spans="2:19">
      <c r="E40" s="85"/>
      <c r="F40" s="86" t="s">
        <v>1</v>
      </c>
      <c r="G40" s="86" t="s">
        <v>2</v>
      </c>
      <c r="H40" s="86" t="s">
        <v>3</v>
      </c>
      <c r="I40" s="86" t="s">
        <v>4</v>
      </c>
      <c r="J40" s="86" t="s">
        <v>5</v>
      </c>
      <c r="K40" s="86" t="s">
        <v>6</v>
      </c>
      <c r="L40" s="86" t="s">
        <v>40</v>
      </c>
      <c r="M40" s="86" t="s">
        <v>41</v>
      </c>
      <c r="N40" s="86" t="s">
        <v>9</v>
      </c>
      <c r="O40" s="86" t="s">
        <v>10</v>
      </c>
    </row>
    <row r="41" spans="2:19">
      <c r="E41" s="87"/>
      <c r="F41" s="88" t="s">
        <v>12</v>
      </c>
      <c r="G41" s="89">
        <v>2004</v>
      </c>
      <c r="H41" s="89">
        <v>2005</v>
      </c>
      <c r="I41" s="89">
        <v>2006</v>
      </c>
      <c r="J41" s="89">
        <v>2007</v>
      </c>
      <c r="K41" s="89">
        <v>2008</v>
      </c>
      <c r="L41" s="89">
        <v>2009</v>
      </c>
      <c r="M41" s="89">
        <v>2010</v>
      </c>
      <c r="N41" s="89">
        <v>2011</v>
      </c>
      <c r="O41" s="89">
        <v>2012</v>
      </c>
    </row>
    <row r="42" spans="2:19">
      <c r="E42" s="90" t="s">
        <v>16</v>
      </c>
      <c r="F42" s="91">
        <f>F9</f>
        <v>2718</v>
      </c>
      <c r="G42" s="91">
        <f t="shared" ref="G42:O42" si="0">G9</f>
        <v>2255</v>
      </c>
      <c r="H42" s="91">
        <f t="shared" si="0"/>
        <v>2270</v>
      </c>
      <c r="I42" s="91">
        <f t="shared" si="0"/>
        <v>2273</v>
      </c>
      <c r="J42" s="91">
        <f t="shared" si="0"/>
        <v>2275</v>
      </c>
      <c r="K42" s="91">
        <f t="shared" si="0"/>
        <v>2188</v>
      </c>
      <c r="L42" s="91">
        <f t="shared" si="0"/>
        <v>1953</v>
      </c>
      <c r="M42" s="91">
        <f t="shared" si="0"/>
        <v>1846</v>
      </c>
      <c r="N42" s="91">
        <f t="shared" si="0"/>
        <v>2081</v>
      </c>
      <c r="O42" s="91">
        <f t="shared" si="0"/>
        <v>2310</v>
      </c>
    </row>
    <row r="43" spans="2:19">
      <c r="E43" s="92" t="s">
        <v>20</v>
      </c>
      <c r="F43" s="93">
        <f>F13</f>
        <v>704</v>
      </c>
      <c r="G43" s="93">
        <f t="shared" ref="G43:O45" si="1">G13</f>
        <v>869</v>
      </c>
      <c r="H43" s="93">
        <f t="shared" si="1"/>
        <v>928</v>
      </c>
      <c r="I43" s="93">
        <f t="shared" si="1"/>
        <v>861</v>
      </c>
      <c r="J43" s="93">
        <f t="shared" si="1"/>
        <v>945</v>
      </c>
      <c r="K43" s="93">
        <f t="shared" si="1"/>
        <v>919</v>
      </c>
      <c r="L43" s="93">
        <f t="shared" si="1"/>
        <v>955</v>
      </c>
      <c r="M43" s="93">
        <f t="shared" si="1"/>
        <v>846</v>
      </c>
      <c r="N43" s="93">
        <f t="shared" si="1"/>
        <v>1251</v>
      </c>
      <c r="O43" s="93">
        <f t="shared" si="1"/>
        <v>1494</v>
      </c>
    </row>
    <row r="44" spans="2:19">
      <c r="E44" s="94" t="s">
        <v>21</v>
      </c>
      <c r="F44" s="95">
        <f>F14</f>
        <v>785</v>
      </c>
      <c r="G44" s="95">
        <f t="shared" si="1"/>
        <v>1028</v>
      </c>
      <c r="H44" s="95">
        <f t="shared" si="1"/>
        <v>1057</v>
      </c>
      <c r="I44" s="95">
        <f t="shared" si="1"/>
        <v>1012</v>
      </c>
      <c r="J44" s="95">
        <f t="shared" si="1"/>
        <v>1070</v>
      </c>
      <c r="K44" s="95">
        <f t="shared" si="1"/>
        <v>1019</v>
      </c>
      <c r="L44" s="95">
        <f t="shared" si="1"/>
        <v>1047</v>
      </c>
      <c r="M44" s="95">
        <f t="shared" si="1"/>
        <v>961</v>
      </c>
      <c r="N44" s="95">
        <f t="shared" si="1"/>
        <v>1308</v>
      </c>
      <c r="O44" s="95">
        <f t="shared" si="1"/>
        <v>1490</v>
      </c>
    </row>
    <row r="45" spans="2:19">
      <c r="E45" s="96" t="s">
        <v>22</v>
      </c>
      <c r="F45" s="97">
        <f>F15</f>
        <v>1519</v>
      </c>
      <c r="G45" s="97">
        <f t="shared" si="1"/>
        <v>1693</v>
      </c>
      <c r="H45" s="97">
        <f t="shared" si="1"/>
        <v>1658</v>
      </c>
      <c r="I45" s="97">
        <f t="shared" si="1"/>
        <v>1689</v>
      </c>
      <c r="J45" s="97">
        <f t="shared" si="1"/>
        <v>1660</v>
      </c>
      <c r="K45" s="97">
        <f t="shared" si="1"/>
        <v>1643</v>
      </c>
      <c r="L45" s="97">
        <f t="shared" si="1"/>
        <v>1532</v>
      </c>
      <c r="M45" s="97">
        <f t="shared" si="1"/>
        <v>1437</v>
      </c>
      <c r="N45" s="97">
        <f t="shared" si="1"/>
        <v>1416</v>
      </c>
      <c r="O45" s="97">
        <f t="shared" si="1"/>
        <v>1383</v>
      </c>
    </row>
    <row r="46" spans="2:19">
      <c r="E46" s="98" t="s">
        <v>27</v>
      </c>
      <c r="F46" s="99">
        <f>F21</f>
        <v>2354</v>
      </c>
      <c r="G46" s="99">
        <f t="shared" ref="G46:O46" si="2">G21</f>
        <v>2697</v>
      </c>
      <c r="H46" s="99">
        <f t="shared" si="2"/>
        <v>2738</v>
      </c>
      <c r="I46" s="99">
        <f t="shared" si="2"/>
        <v>2563</v>
      </c>
      <c r="J46" s="99">
        <f t="shared" si="2"/>
        <v>2464</v>
      </c>
      <c r="K46" s="99">
        <f t="shared" si="2"/>
        <v>2287</v>
      </c>
      <c r="L46" s="99">
        <f t="shared" si="2"/>
        <v>1960</v>
      </c>
      <c r="M46" s="99">
        <f t="shared" si="2"/>
        <v>1503</v>
      </c>
      <c r="N46" s="99">
        <f t="shared" si="2"/>
        <v>1689</v>
      </c>
      <c r="O46" s="99">
        <f t="shared" si="2"/>
        <v>1752</v>
      </c>
    </row>
    <row r="47" spans="2:19">
      <c r="E47" s="100" t="s">
        <v>30</v>
      </c>
      <c r="F47" s="101">
        <f>F25</f>
        <v>96</v>
      </c>
      <c r="G47" s="101">
        <f t="shared" ref="G47:O47" si="3">G25</f>
        <v>122</v>
      </c>
      <c r="H47" s="101">
        <f t="shared" si="3"/>
        <v>125</v>
      </c>
      <c r="I47" s="101">
        <f t="shared" si="3"/>
        <v>117</v>
      </c>
      <c r="J47" s="101">
        <f t="shared" si="3"/>
        <v>115</v>
      </c>
      <c r="K47" s="101">
        <f t="shared" si="3"/>
        <v>111</v>
      </c>
      <c r="L47" s="101">
        <f t="shared" si="3"/>
        <v>124</v>
      </c>
      <c r="M47" s="101">
        <f t="shared" si="3"/>
        <v>120</v>
      </c>
      <c r="N47" s="101">
        <f t="shared" si="3"/>
        <v>112</v>
      </c>
      <c r="O47" s="101">
        <f t="shared" si="3"/>
        <v>117</v>
      </c>
    </row>
    <row r="48" spans="2:19">
      <c r="E48" s="102" t="s">
        <v>29</v>
      </c>
      <c r="F48" s="103">
        <f>F29</f>
        <v>491</v>
      </c>
      <c r="G48" s="103">
        <f t="shared" ref="G48:O48" si="4">G29</f>
        <v>522</v>
      </c>
      <c r="H48" s="103">
        <f t="shared" si="4"/>
        <v>594</v>
      </c>
      <c r="I48" s="103">
        <f t="shared" si="4"/>
        <v>577</v>
      </c>
      <c r="J48" s="103">
        <f t="shared" si="4"/>
        <v>573</v>
      </c>
      <c r="K48" s="103">
        <f t="shared" si="4"/>
        <v>556</v>
      </c>
      <c r="L48" s="103">
        <f t="shared" si="4"/>
        <v>505</v>
      </c>
      <c r="M48" s="103">
        <f t="shared" si="4"/>
        <v>503</v>
      </c>
      <c r="N48" s="103">
        <f t="shared" si="4"/>
        <v>534</v>
      </c>
      <c r="O48" s="103">
        <f t="shared" si="4"/>
        <v>538</v>
      </c>
    </row>
    <row r="49" spans="5:15">
      <c r="E49" s="104" t="s">
        <v>13</v>
      </c>
      <c r="F49" s="105">
        <f>SUM(F42:F48)</f>
        <v>8667</v>
      </c>
      <c r="G49" s="105">
        <f t="shared" ref="G49:O49" si="5">SUM(G42:G48)</f>
        <v>9186</v>
      </c>
      <c r="H49" s="105">
        <f t="shared" si="5"/>
        <v>9370</v>
      </c>
      <c r="I49" s="105">
        <f t="shared" si="5"/>
        <v>9092</v>
      </c>
      <c r="J49" s="105">
        <f t="shared" si="5"/>
        <v>9102</v>
      </c>
      <c r="K49" s="105">
        <f t="shared" si="5"/>
        <v>8723</v>
      </c>
      <c r="L49" s="105">
        <f t="shared" si="5"/>
        <v>8076</v>
      </c>
      <c r="M49" s="105">
        <f t="shared" si="5"/>
        <v>7216</v>
      </c>
      <c r="N49" s="105">
        <f t="shared" si="5"/>
        <v>8391</v>
      </c>
      <c r="O49" s="105">
        <f t="shared" si="5"/>
        <v>9084</v>
      </c>
    </row>
    <row r="51" spans="5:15">
      <c r="E51" s="1" t="s">
        <v>42</v>
      </c>
    </row>
    <row r="52" spans="5:15">
      <c r="E52" s="85"/>
      <c r="F52" s="86" t="s">
        <v>1</v>
      </c>
      <c r="G52" s="86" t="s">
        <v>2</v>
      </c>
      <c r="H52" s="86" t="s">
        <v>3</v>
      </c>
      <c r="I52" s="86" t="s">
        <v>4</v>
      </c>
      <c r="J52" s="86" t="s">
        <v>5</v>
      </c>
      <c r="K52" s="86" t="s">
        <v>6</v>
      </c>
      <c r="L52" s="86" t="s">
        <v>43</v>
      </c>
      <c r="M52" s="86" t="s">
        <v>44</v>
      </c>
      <c r="N52" s="86" t="s">
        <v>9</v>
      </c>
      <c r="O52" s="86" t="s">
        <v>10</v>
      </c>
    </row>
    <row r="53" spans="5:15">
      <c r="E53" s="87"/>
      <c r="F53" s="88" t="s">
        <v>12</v>
      </c>
      <c r="G53" s="89">
        <v>2004</v>
      </c>
      <c r="H53" s="89">
        <v>2005</v>
      </c>
      <c r="I53" s="89">
        <v>2006</v>
      </c>
      <c r="J53" s="89">
        <v>2007</v>
      </c>
      <c r="K53" s="89">
        <v>2008</v>
      </c>
      <c r="L53" s="89">
        <v>2009</v>
      </c>
      <c r="M53" s="89">
        <v>2010</v>
      </c>
      <c r="N53" s="89">
        <v>2011</v>
      </c>
      <c r="O53" s="89">
        <v>2012</v>
      </c>
    </row>
    <row r="54" spans="5:15">
      <c r="E54" s="90" t="s">
        <v>16</v>
      </c>
      <c r="F54" s="91">
        <f t="shared" ref="F54:O54" si="6">F42/$F$42*100</f>
        <v>100</v>
      </c>
      <c r="G54" s="91">
        <f t="shared" si="6"/>
        <v>82.965415746872708</v>
      </c>
      <c r="H54" s="91">
        <f t="shared" si="6"/>
        <v>83.517292126563646</v>
      </c>
      <c r="I54" s="91">
        <f t="shared" si="6"/>
        <v>83.627667402501842</v>
      </c>
      <c r="J54" s="91">
        <f t="shared" si="6"/>
        <v>83.701250919793964</v>
      </c>
      <c r="K54" s="91">
        <f t="shared" si="6"/>
        <v>80.500367917586459</v>
      </c>
      <c r="L54" s="91">
        <f t="shared" si="6"/>
        <v>71.854304635761594</v>
      </c>
      <c r="M54" s="91">
        <f t="shared" si="6"/>
        <v>67.917586460632819</v>
      </c>
      <c r="N54" s="91">
        <f t="shared" si="6"/>
        <v>76.563649742457685</v>
      </c>
      <c r="O54" s="91">
        <f t="shared" si="6"/>
        <v>84.988962472406186</v>
      </c>
    </row>
    <row r="55" spans="5:15">
      <c r="E55" s="92" t="s">
        <v>20</v>
      </c>
      <c r="F55" s="93">
        <f t="shared" ref="F55:O55" si="7">F43/$F$43*100</f>
        <v>100</v>
      </c>
      <c r="G55" s="93">
        <f t="shared" si="7"/>
        <v>123.4375</v>
      </c>
      <c r="H55" s="93">
        <f t="shared" si="7"/>
        <v>131.81818181818181</v>
      </c>
      <c r="I55" s="93">
        <f t="shared" si="7"/>
        <v>122.30113636363636</v>
      </c>
      <c r="J55" s="93">
        <f t="shared" si="7"/>
        <v>134.23295454545453</v>
      </c>
      <c r="K55" s="93">
        <f t="shared" si="7"/>
        <v>130.53977272727272</v>
      </c>
      <c r="L55" s="93">
        <f t="shared" si="7"/>
        <v>135.65340909090909</v>
      </c>
      <c r="M55" s="93">
        <f t="shared" si="7"/>
        <v>120.17045454545455</v>
      </c>
      <c r="N55" s="93">
        <f t="shared" si="7"/>
        <v>177.69886363636365</v>
      </c>
      <c r="O55" s="93">
        <f t="shared" si="7"/>
        <v>212.21590909090909</v>
      </c>
    </row>
    <row r="56" spans="5:15">
      <c r="E56" s="94" t="s">
        <v>21</v>
      </c>
      <c r="F56" s="95">
        <f t="shared" ref="F56:O56" si="8">F44/$F$44*100</f>
        <v>100</v>
      </c>
      <c r="G56" s="95">
        <f t="shared" si="8"/>
        <v>130.95541401273886</v>
      </c>
      <c r="H56" s="95">
        <f t="shared" si="8"/>
        <v>134.64968152866243</v>
      </c>
      <c r="I56" s="95">
        <f t="shared" si="8"/>
        <v>128.91719745222929</v>
      </c>
      <c r="J56" s="95">
        <f t="shared" si="8"/>
        <v>136.30573248407643</v>
      </c>
      <c r="K56" s="95">
        <f t="shared" si="8"/>
        <v>129.80891719745222</v>
      </c>
      <c r="L56" s="95">
        <f t="shared" si="8"/>
        <v>133.37579617834393</v>
      </c>
      <c r="M56" s="95">
        <f t="shared" si="8"/>
        <v>122.42038216560509</v>
      </c>
      <c r="N56" s="95">
        <f t="shared" si="8"/>
        <v>166.62420382165607</v>
      </c>
      <c r="O56" s="95">
        <f t="shared" si="8"/>
        <v>189.80891719745222</v>
      </c>
    </row>
    <row r="57" spans="5:15">
      <c r="E57" s="96" t="s">
        <v>22</v>
      </c>
      <c r="F57" s="97">
        <f t="shared" ref="F57:O57" si="9">F45/$F$45*100</f>
        <v>100</v>
      </c>
      <c r="G57" s="97">
        <f t="shared" si="9"/>
        <v>111.45490454246215</v>
      </c>
      <c r="H57" s="97">
        <f t="shared" si="9"/>
        <v>109.15075707702435</v>
      </c>
      <c r="I57" s="97">
        <f t="shared" si="9"/>
        <v>111.19157340355497</v>
      </c>
      <c r="J57" s="97">
        <f t="shared" si="9"/>
        <v>109.28242264647794</v>
      </c>
      <c r="K57" s="97">
        <f t="shared" si="9"/>
        <v>108.16326530612245</v>
      </c>
      <c r="L57" s="97">
        <f t="shared" si="9"/>
        <v>100.85582620144832</v>
      </c>
      <c r="M57" s="97">
        <f t="shared" si="9"/>
        <v>94.601711652402898</v>
      </c>
      <c r="N57" s="97">
        <f t="shared" si="9"/>
        <v>93.219223173140222</v>
      </c>
      <c r="O57" s="97">
        <f t="shared" si="9"/>
        <v>91.04674127715603</v>
      </c>
    </row>
    <row r="58" spans="5:15">
      <c r="E58" s="98" t="s">
        <v>27</v>
      </c>
      <c r="F58" s="99">
        <f t="shared" ref="F58:O58" si="10">F46/$F$46*100</f>
        <v>100</v>
      </c>
      <c r="G58" s="99">
        <f t="shared" si="10"/>
        <v>114.57094307561597</v>
      </c>
      <c r="H58" s="99">
        <f t="shared" si="10"/>
        <v>116.31265930331351</v>
      </c>
      <c r="I58" s="99">
        <f t="shared" si="10"/>
        <v>108.87850467289719</v>
      </c>
      <c r="J58" s="99">
        <f t="shared" si="10"/>
        <v>104.67289719626167</v>
      </c>
      <c r="K58" s="99">
        <f t="shared" si="10"/>
        <v>97.153780798640611</v>
      </c>
      <c r="L58" s="99">
        <f t="shared" si="10"/>
        <v>83.262531860662705</v>
      </c>
      <c r="M58" s="99">
        <f t="shared" si="10"/>
        <v>63.848768054375526</v>
      </c>
      <c r="N58" s="99">
        <f t="shared" si="10"/>
        <v>71.750212404418008</v>
      </c>
      <c r="O58" s="99">
        <f t="shared" si="10"/>
        <v>74.426508071367877</v>
      </c>
    </row>
    <row r="59" spans="5:15">
      <c r="E59" s="100" t="s">
        <v>30</v>
      </c>
      <c r="F59" s="101">
        <f t="shared" ref="F59:O59" si="11">F47/$F$47*100</f>
        <v>100</v>
      </c>
      <c r="G59" s="101">
        <f t="shared" si="11"/>
        <v>127.08333333333333</v>
      </c>
      <c r="H59" s="101">
        <f t="shared" si="11"/>
        <v>130.20833333333331</v>
      </c>
      <c r="I59" s="101">
        <f t="shared" si="11"/>
        <v>121.875</v>
      </c>
      <c r="J59" s="101">
        <f t="shared" si="11"/>
        <v>119.79166666666667</v>
      </c>
      <c r="K59" s="101">
        <f t="shared" si="11"/>
        <v>115.625</v>
      </c>
      <c r="L59" s="101">
        <f t="shared" si="11"/>
        <v>129.16666666666669</v>
      </c>
      <c r="M59" s="101">
        <f t="shared" si="11"/>
        <v>125</v>
      </c>
      <c r="N59" s="101">
        <f t="shared" si="11"/>
        <v>116.66666666666667</v>
      </c>
      <c r="O59" s="101">
        <f t="shared" si="11"/>
        <v>121.875</v>
      </c>
    </row>
    <row r="60" spans="5:15">
      <c r="E60" s="102" t="s">
        <v>29</v>
      </c>
      <c r="F60" s="103">
        <f t="shared" ref="F60:O60" si="12">F48/$F$48*100</f>
        <v>100</v>
      </c>
      <c r="G60" s="103">
        <f t="shared" si="12"/>
        <v>106.31364562118127</v>
      </c>
      <c r="H60" s="103">
        <f t="shared" si="12"/>
        <v>120.9775967413442</v>
      </c>
      <c r="I60" s="103">
        <f t="shared" si="12"/>
        <v>117.51527494908349</v>
      </c>
      <c r="J60" s="103">
        <f t="shared" si="12"/>
        <v>116.70061099796334</v>
      </c>
      <c r="K60" s="103">
        <f t="shared" si="12"/>
        <v>113.23828920570264</v>
      </c>
      <c r="L60" s="103">
        <f t="shared" si="12"/>
        <v>102.85132382892057</v>
      </c>
      <c r="M60" s="103">
        <f t="shared" si="12"/>
        <v>102.44399185336049</v>
      </c>
      <c r="N60" s="103">
        <f t="shared" si="12"/>
        <v>108.75763747454175</v>
      </c>
      <c r="O60" s="103">
        <f t="shared" si="12"/>
        <v>109.57230142566192</v>
      </c>
    </row>
    <row r="61" spans="5:15">
      <c r="E61" s="104" t="s">
        <v>13</v>
      </c>
      <c r="F61" s="105">
        <f>SUM(F54:F60)</f>
        <v>700</v>
      </c>
      <c r="G61" s="105">
        <f t="shared" ref="G61:O61" si="13">SUM(G54:G60)</f>
        <v>796.78115633220443</v>
      </c>
      <c r="H61" s="105">
        <f t="shared" si="13"/>
        <v>826.63450192842322</v>
      </c>
      <c r="I61" s="105">
        <f t="shared" si="13"/>
        <v>794.30635424390323</v>
      </c>
      <c r="J61" s="105">
        <f t="shared" si="13"/>
        <v>804.6875354566946</v>
      </c>
      <c r="K61" s="105">
        <f t="shared" si="13"/>
        <v>775.02939315277717</v>
      </c>
      <c r="L61" s="105">
        <f t="shared" si="13"/>
        <v>757.01985846271305</v>
      </c>
      <c r="M61" s="105">
        <f t="shared" si="13"/>
        <v>696.40289473183134</v>
      </c>
      <c r="N61" s="105">
        <f t="shared" si="13"/>
        <v>811.28045691924399</v>
      </c>
      <c r="O61" s="105">
        <f t="shared" si="13"/>
        <v>883.93433953495332</v>
      </c>
    </row>
    <row r="63" spans="5:15">
      <c r="E63" s="1" t="s">
        <v>45</v>
      </c>
    </row>
    <row r="64" spans="5:15">
      <c r="E64" s="85"/>
      <c r="F64" s="86" t="s">
        <v>1</v>
      </c>
      <c r="G64" s="86" t="s">
        <v>2</v>
      </c>
      <c r="H64" s="86" t="s">
        <v>3</v>
      </c>
      <c r="I64" s="86" t="s">
        <v>4</v>
      </c>
      <c r="J64" s="86" t="s">
        <v>5</v>
      </c>
      <c r="K64" s="86" t="s">
        <v>6</v>
      </c>
      <c r="L64" s="86" t="s">
        <v>43</v>
      </c>
      <c r="M64" s="86" t="s">
        <v>44</v>
      </c>
      <c r="N64" s="86" t="s">
        <v>9</v>
      </c>
      <c r="O64" s="86" t="s">
        <v>10</v>
      </c>
    </row>
    <row r="65" spans="5:18">
      <c r="E65" s="87"/>
      <c r="F65" s="88" t="s">
        <v>12</v>
      </c>
      <c r="G65" s="89">
        <v>2004</v>
      </c>
      <c r="H65" s="89">
        <v>2005</v>
      </c>
      <c r="I65" s="89">
        <v>2006</v>
      </c>
      <c r="J65" s="89">
        <v>2007</v>
      </c>
      <c r="K65" s="89">
        <v>2008</v>
      </c>
      <c r="L65" s="89">
        <v>2009</v>
      </c>
      <c r="M65" s="89">
        <v>2010</v>
      </c>
      <c r="N65" s="89">
        <v>2011</v>
      </c>
      <c r="O65" s="89">
        <v>2012</v>
      </c>
    </row>
    <row r="66" spans="5:18">
      <c r="E66" s="90" t="s">
        <v>16</v>
      </c>
      <c r="F66" s="106">
        <f>F42/F$49</f>
        <v>0.31360332294911736</v>
      </c>
      <c r="G66" s="106">
        <f t="shared" ref="G66:O72" si="14">G42/G$49</f>
        <v>0.2454822556063575</v>
      </c>
      <c r="H66" s="106">
        <f t="shared" si="14"/>
        <v>0.24226254002134473</v>
      </c>
      <c r="I66" s="106">
        <f t="shared" si="14"/>
        <v>0.25</v>
      </c>
      <c r="J66" s="106">
        <f t="shared" si="14"/>
        <v>0.24994506701823774</v>
      </c>
      <c r="K66" s="106">
        <f t="shared" si="14"/>
        <v>0.25083113607703772</v>
      </c>
      <c r="L66" s="106">
        <f t="shared" si="14"/>
        <v>0.24182763744427935</v>
      </c>
      <c r="M66" s="106">
        <f t="shared" si="14"/>
        <v>0.25582039911308202</v>
      </c>
      <c r="N66" s="106">
        <f t="shared" si="14"/>
        <v>0.24800381360982005</v>
      </c>
      <c r="O66" s="106">
        <f t="shared" si="14"/>
        <v>0.25429326287978865</v>
      </c>
      <c r="R66" s="17"/>
    </row>
    <row r="67" spans="5:18">
      <c r="E67" s="92" t="s">
        <v>20</v>
      </c>
      <c r="F67" s="107">
        <f t="shared" ref="F67:N72" si="15">F43/F$49</f>
        <v>8.1227645090573439E-2</v>
      </c>
      <c r="G67" s="107">
        <f t="shared" si="15"/>
        <v>9.4600478989767034E-2</v>
      </c>
      <c r="H67" s="107">
        <f t="shared" si="15"/>
        <v>9.9039487726787626E-2</v>
      </c>
      <c r="I67" s="107">
        <f t="shared" si="15"/>
        <v>9.4698636163660366E-2</v>
      </c>
      <c r="J67" s="107">
        <f t="shared" si="15"/>
        <v>0.10382333553065261</v>
      </c>
      <c r="K67" s="107">
        <f t="shared" si="15"/>
        <v>0.10535366273071191</v>
      </c>
      <c r="L67" s="107">
        <f t="shared" si="15"/>
        <v>0.11825160970777612</v>
      </c>
      <c r="M67" s="107">
        <f t="shared" si="15"/>
        <v>0.11723946784922394</v>
      </c>
      <c r="N67" s="107">
        <f t="shared" si="15"/>
        <v>0.14908830890239541</v>
      </c>
      <c r="O67" s="107">
        <f t="shared" si="14"/>
        <v>0.16446499339498019</v>
      </c>
      <c r="R67" s="17"/>
    </row>
    <row r="68" spans="5:18">
      <c r="E68" s="94" t="s">
        <v>21</v>
      </c>
      <c r="F68" s="108">
        <f t="shared" si="15"/>
        <v>9.0573439483096804E-2</v>
      </c>
      <c r="G68" s="108">
        <f t="shared" si="15"/>
        <v>0.11190942738950577</v>
      </c>
      <c r="H68" s="108">
        <f t="shared" si="15"/>
        <v>0.1128068303094984</v>
      </c>
      <c r="I68" s="108">
        <f t="shared" si="15"/>
        <v>0.11130664320281566</v>
      </c>
      <c r="J68" s="108">
        <f t="shared" si="15"/>
        <v>0.11755658097121512</v>
      </c>
      <c r="K68" s="108">
        <f t="shared" si="15"/>
        <v>0.1168176086208873</v>
      </c>
      <c r="L68" s="108">
        <f t="shared" si="15"/>
        <v>0.12964338781575038</v>
      </c>
      <c r="M68" s="108">
        <f t="shared" si="15"/>
        <v>0.13317627494456763</v>
      </c>
      <c r="N68" s="108">
        <f t="shared" si="15"/>
        <v>0.15588130139435108</v>
      </c>
      <c r="O68" s="108">
        <f t="shared" si="14"/>
        <v>0.1640246587406429</v>
      </c>
      <c r="R68" s="17"/>
    </row>
    <row r="69" spans="5:18">
      <c r="E69" s="96" t="s">
        <v>22</v>
      </c>
      <c r="F69" s="109">
        <f t="shared" si="15"/>
        <v>0.17526248990423446</v>
      </c>
      <c r="G69" s="109">
        <f t="shared" si="15"/>
        <v>0.18430219899847594</v>
      </c>
      <c r="H69" s="109">
        <f t="shared" si="15"/>
        <v>0.17694770544290289</v>
      </c>
      <c r="I69" s="109">
        <f t="shared" si="15"/>
        <v>0.185767707875055</v>
      </c>
      <c r="J69" s="109">
        <f t="shared" si="15"/>
        <v>0.18237749945067019</v>
      </c>
      <c r="K69" s="109">
        <f t="shared" si="15"/>
        <v>0.1883526309755818</v>
      </c>
      <c r="L69" s="109">
        <f t="shared" si="15"/>
        <v>0.1896978702327885</v>
      </c>
      <c r="M69" s="109">
        <f t="shared" si="15"/>
        <v>0.19914079822616407</v>
      </c>
      <c r="N69" s="109">
        <f t="shared" si="15"/>
        <v>0.16875223453700394</v>
      </c>
      <c r="O69" s="109">
        <f t="shared" si="14"/>
        <v>0.15224570673712021</v>
      </c>
      <c r="R69" s="17"/>
    </row>
    <row r="70" spans="5:18">
      <c r="E70" s="98" t="s">
        <v>27</v>
      </c>
      <c r="F70" s="110">
        <f t="shared" si="15"/>
        <v>0.27160493827160492</v>
      </c>
      <c r="G70" s="110">
        <f t="shared" si="15"/>
        <v>0.29359895493141736</v>
      </c>
      <c r="H70" s="110">
        <f t="shared" si="15"/>
        <v>0.29220917822838849</v>
      </c>
      <c r="I70" s="110">
        <f t="shared" si="15"/>
        <v>0.28189617245930487</v>
      </c>
      <c r="J70" s="110">
        <f t="shared" si="15"/>
        <v>0.27070973412436827</v>
      </c>
      <c r="K70" s="110">
        <f t="shared" si="15"/>
        <v>0.26218044250831135</v>
      </c>
      <c r="L70" s="110">
        <f t="shared" si="15"/>
        <v>0.24269440316988608</v>
      </c>
      <c r="M70" s="110">
        <f t="shared" si="15"/>
        <v>0.20828713968957871</v>
      </c>
      <c r="N70" s="110">
        <f t="shared" si="15"/>
        <v>0.20128709331426528</v>
      </c>
      <c r="O70" s="110">
        <f t="shared" si="14"/>
        <v>0.1928665785997358</v>
      </c>
      <c r="R70" s="17"/>
    </row>
    <row r="71" spans="5:18">
      <c r="E71" s="100" t="s">
        <v>30</v>
      </c>
      <c r="F71" s="111">
        <f t="shared" si="15"/>
        <v>1.107649705780547E-2</v>
      </c>
      <c r="G71" s="111">
        <f t="shared" si="15"/>
        <v>1.3281079904202046E-2</v>
      </c>
      <c r="H71" s="111">
        <f t="shared" si="15"/>
        <v>1.3340448239060833E-2</v>
      </c>
      <c r="I71" s="111">
        <f t="shared" si="15"/>
        <v>1.2868455785305764E-2</v>
      </c>
      <c r="J71" s="111">
        <f t="shared" si="15"/>
        <v>1.2634585805317513E-2</v>
      </c>
      <c r="K71" s="111">
        <f t="shared" si="15"/>
        <v>1.2724979938094693E-2</v>
      </c>
      <c r="L71" s="111">
        <f t="shared" si="15"/>
        <v>1.5354135710747894E-2</v>
      </c>
      <c r="M71" s="111">
        <f t="shared" si="15"/>
        <v>1.662971175166297E-2</v>
      </c>
      <c r="N71" s="111">
        <f t="shared" si="15"/>
        <v>1.3347634370158503E-2</v>
      </c>
      <c r="O71" s="111">
        <f t="shared" si="14"/>
        <v>1.2879788639365918E-2</v>
      </c>
      <c r="R71" s="17"/>
    </row>
    <row r="72" spans="5:18">
      <c r="E72" s="102" t="s">
        <v>29</v>
      </c>
      <c r="F72" s="112">
        <f t="shared" si="15"/>
        <v>5.6651667243567558E-2</v>
      </c>
      <c r="G72" s="112">
        <f t="shared" si="15"/>
        <v>5.6825604180274332E-2</v>
      </c>
      <c r="H72" s="112">
        <f t="shared" si="15"/>
        <v>6.3393810032017078E-2</v>
      </c>
      <c r="I72" s="112">
        <f t="shared" si="15"/>
        <v>6.3462384513858341E-2</v>
      </c>
      <c r="J72" s="112">
        <f t="shared" si="15"/>
        <v>6.295319709953856E-2</v>
      </c>
      <c r="K72" s="112">
        <f t="shared" si="15"/>
        <v>6.3739539149375218E-2</v>
      </c>
      <c r="L72" s="112">
        <f t="shared" si="15"/>
        <v>6.2530955918771669E-2</v>
      </c>
      <c r="M72" s="112">
        <f t="shared" si="15"/>
        <v>6.9706208425720617E-2</v>
      </c>
      <c r="N72" s="112">
        <f t="shared" si="15"/>
        <v>6.3639613872005715E-2</v>
      </c>
      <c r="O72" s="112">
        <f t="shared" si="14"/>
        <v>5.9225011008366357E-2</v>
      </c>
      <c r="R72" s="17"/>
    </row>
    <row r="73" spans="5:18">
      <c r="E73" s="104" t="s">
        <v>13</v>
      </c>
      <c r="F73" s="113">
        <f>SUM(F66:F72)</f>
        <v>1</v>
      </c>
      <c r="G73" s="113">
        <f t="shared" ref="G73:O73" si="16">SUM(G66:G72)</f>
        <v>1</v>
      </c>
      <c r="H73" s="113">
        <f t="shared" si="16"/>
        <v>1</v>
      </c>
      <c r="I73" s="113">
        <f t="shared" si="16"/>
        <v>1</v>
      </c>
      <c r="J73" s="113">
        <f t="shared" si="16"/>
        <v>1</v>
      </c>
      <c r="K73" s="113">
        <f t="shared" si="16"/>
        <v>1</v>
      </c>
      <c r="L73" s="113">
        <f t="shared" si="16"/>
        <v>1</v>
      </c>
      <c r="M73" s="113">
        <f t="shared" si="16"/>
        <v>0.99999999999999989</v>
      </c>
      <c r="N73" s="113">
        <f t="shared" si="16"/>
        <v>1</v>
      </c>
      <c r="O73" s="113">
        <f t="shared" si="16"/>
        <v>1</v>
      </c>
    </row>
    <row r="107" spans="5:15">
      <c r="E107" s="1" t="str">
        <f>F65</f>
        <v>基準年</v>
      </c>
      <c r="O107" s="1">
        <f>O65</f>
        <v>2012</v>
      </c>
    </row>
  </sheetData>
  <phoneticPr fontId="3"/>
  <pageMargins left="0.32" right="0.28999999999999998" top="0.75" bottom="0.75" header="0.3" footer="0.3"/>
  <pageSetup paperSize="8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66FF"/>
  </sheetPr>
  <dimension ref="B1:AL106"/>
  <sheetViews>
    <sheetView showGridLines="0" zoomScale="80" zoomScaleNormal="80" workbookViewId="0">
      <selection activeCell="Z144" sqref="Z144"/>
    </sheetView>
  </sheetViews>
  <sheetFormatPr defaultRowHeight="13.5"/>
  <cols>
    <col min="1" max="1" width="4.125" style="115" customWidth="1"/>
    <col min="2" max="2" width="2.75" style="115" customWidth="1"/>
    <col min="3" max="3" width="20.125" style="114" customWidth="1"/>
    <col min="4" max="13" width="9.625" style="115" customWidth="1"/>
    <col min="14" max="14" width="9" style="115" customWidth="1"/>
    <col min="15" max="15" width="25.125" style="115" bestFit="1" customWidth="1"/>
    <col min="16" max="26" width="9" style="115"/>
    <col min="27" max="27" width="9" style="115" customWidth="1"/>
    <col min="28" max="28" width="9" style="115"/>
    <col min="29" max="29" width="41.25" style="115" customWidth="1"/>
    <col min="30" max="38" width="15.625" style="115" customWidth="1"/>
    <col min="39" max="16384" width="9" style="115"/>
  </cols>
  <sheetData>
    <row r="1" spans="3:38">
      <c r="C1" s="114" t="s">
        <v>46</v>
      </c>
      <c r="AB1" s="115" t="str">
        <f>C1</f>
        <v>産業部門</v>
      </c>
      <c r="AL1" s="115" t="str">
        <f>C14</f>
        <v>家庭部門</v>
      </c>
    </row>
    <row r="2" spans="3:38" ht="14.25" thickBot="1">
      <c r="O2" s="115" t="s">
        <v>47</v>
      </c>
    </row>
    <row r="3" spans="3:38">
      <c r="C3" s="214" t="s">
        <v>48</v>
      </c>
      <c r="D3" s="216" t="s">
        <v>49</v>
      </c>
      <c r="E3" s="217"/>
      <c r="F3" s="217"/>
      <c r="G3" s="217"/>
      <c r="H3" s="217"/>
      <c r="I3" s="217"/>
      <c r="J3" s="217"/>
      <c r="K3" s="217"/>
      <c r="L3" s="218"/>
      <c r="M3" s="219"/>
      <c r="O3" s="220" t="s">
        <v>48</v>
      </c>
      <c r="P3" s="222" t="s">
        <v>49</v>
      </c>
      <c r="Q3" s="223"/>
      <c r="R3" s="223"/>
      <c r="S3" s="223"/>
      <c r="T3" s="223"/>
      <c r="U3" s="223"/>
      <c r="V3" s="223"/>
      <c r="W3" s="223"/>
      <c r="X3" s="224"/>
      <c r="Y3" s="225"/>
      <c r="Z3" s="208"/>
    </row>
    <row r="4" spans="3:38" ht="30" customHeight="1" thickBot="1">
      <c r="C4" s="215"/>
      <c r="D4" s="116" t="s">
        <v>50</v>
      </c>
      <c r="E4" s="117">
        <v>2004</v>
      </c>
      <c r="F4" s="117">
        <v>2005</v>
      </c>
      <c r="G4" s="117">
        <v>2006</v>
      </c>
      <c r="H4" s="117">
        <v>2007</v>
      </c>
      <c r="I4" s="117">
        <v>2008</v>
      </c>
      <c r="J4" s="117">
        <v>2009</v>
      </c>
      <c r="K4" s="117">
        <v>2010</v>
      </c>
      <c r="L4" s="117">
        <v>2011</v>
      </c>
      <c r="M4" s="118">
        <v>2012</v>
      </c>
      <c r="O4" s="221"/>
      <c r="P4" s="119" t="s">
        <v>51</v>
      </c>
      <c r="Q4" s="120">
        <v>2004</v>
      </c>
      <c r="R4" s="120">
        <v>2005</v>
      </c>
      <c r="S4" s="120">
        <v>2006</v>
      </c>
      <c r="T4" s="120">
        <v>2007</v>
      </c>
      <c r="U4" s="120">
        <v>2008</v>
      </c>
      <c r="V4" s="120">
        <v>2009</v>
      </c>
      <c r="W4" s="120">
        <v>2010</v>
      </c>
      <c r="X4" s="120">
        <v>2011</v>
      </c>
      <c r="Y4" s="121">
        <v>2012</v>
      </c>
      <c r="Z4" s="208"/>
    </row>
    <row r="5" spans="3:38" ht="18" customHeight="1">
      <c r="C5" s="122" t="s">
        <v>52</v>
      </c>
      <c r="D5" s="123">
        <v>0.41</v>
      </c>
      <c r="E5" s="124">
        <v>0.36</v>
      </c>
      <c r="F5" s="124">
        <v>0.378</v>
      </c>
      <c r="G5" s="124">
        <v>0.36799999999999999</v>
      </c>
      <c r="H5" s="124">
        <v>0.39200000000000002</v>
      </c>
      <c r="I5" s="124">
        <v>0.378</v>
      </c>
      <c r="J5" s="124">
        <v>0.40699999999999997</v>
      </c>
      <c r="K5" s="125">
        <v>0.32600000000000001</v>
      </c>
      <c r="L5" s="125">
        <v>0.55200000000000005</v>
      </c>
      <c r="M5" s="126">
        <f>[5]排出係数!M4</f>
        <v>0.7</v>
      </c>
      <c r="O5" s="127" t="s">
        <v>53</v>
      </c>
      <c r="P5" s="128">
        <f t="shared" ref="P5:Y10" si="0">D5/$D5*100</f>
        <v>100</v>
      </c>
      <c r="Q5" s="129">
        <f t="shared" si="0"/>
        <v>87.804878048780495</v>
      </c>
      <c r="R5" s="129">
        <f t="shared" si="0"/>
        <v>92.195121951219519</v>
      </c>
      <c r="S5" s="129">
        <f t="shared" si="0"/>
        <v>89.756097560975618</v>
      </c>
      <c r="T5" s="129">
        <f t="shared" si="0"/>
        <v>95.609756097560989</v>
      </c>
      <c r="U5" s="129">
        <f t="shared" si="0"/>
        <v>92.195121951219519</v>
      </c>
      <c r="V5" s="129">
        <f t="shared" si="0"/>
        <v>99.268292682926827</v>
      </c>
      <c r="W5" s="129">
        <f t="shared" si="0"/>
        <v>79.512195121951223</v>
      </c>
      <c r="X5" s="129">
        <f t="shared" si="0"/>
        <v>134.63414634146343</v>
      </c>
      <c r="Y5" s="130">
        <f t="shared" si="0"/>
        <v>170.73170731707316</v>
      </c>
      <c r="Z5" s="251"/>
    </row>
    <row r="6" spans="3:38" ht="18" customHeight="1">
      <c r="C6" s="131" t="s">
        <v>54</v>
      </c>
      <c r="D6" s="132">
        <v>2718</v>
      </c>
      <c r="E6" s="133">
        <v>2255</v>
      </c>
      <c r="F6" s="133">
        <v>2270</v>
      </c>
      <c r="G6" s="133">
        <v>2273</v>
      </c>
      <c r="H6" s="133">
        <v>2275</v>
      </c>
      <c r="I6" s="134">
        <v>2188</v>
      </c>
      <c r="J6" s="134">
        <v>1953</v>
      </c>
      <c r="K6" s="133">
        <v>1846</v>
      </c>
      <c r="L6" s="133">
        <v>2081</v>
      </c>
      <c r="M6" s="135">
        <f>[5]温室効果ガス排出量算定結果!N8</f>
        <v>2310</v>
      </c>
      <c r="O6" s="136" t="s">
        <v>55</v>
      </c>
      <c r="P6" s="137">
        <f t="shared" si="0"/>
        <v>100</v>
      </c>
      <c r="Q6" s="138">
        <f t="shared" si="0"/>
        <v>82.965415746872708</v>
      </c>
      <c r="R6" s="138">
        <f t="shared" si="0"/>
        <v>83.517292126563646</v>
      </c>
      <c r="S6" s="138">
        <f t="shared" si="0"/>
        <v>83.627667402501842</v>
      </c>
      <c r="T6" s="138">
        <f t="shared" si="0"/>
        <v>83.701250919793964</v>
      </c>
      <c r="U6" s="138">
        <f t="shared" si="0"/>
        <v>80.500367917586459</v>
      </c>
      <c r="V6" s="138">
        <f t="shared" si="0"/>
        <v>71.854304635761594</v>
      </c>
      <c r="W6" s="138">
        <f t="shared" si="0"/>
        <v>67.917586460632819</v>
      </c>
      <c r="X6" s="138">
        <f t="shared" si="0"/>
        <v>76.563649742457685</v>
      </c>
      <c r="Y6" s="139">
        <f t="shared" si="0"/>
        <v>84.988962472406186</v>
      </c>
      <c r="Z6" s="251"/>
    </row>
    <row r="7" spans="3:38" ht="18" customHeight="1">
      <c r="C7" s="131" t="s">
        <v>56</v>
      </c>
      <c r="D7" s="140">
        <v>578361</v>
      </c>
      <c r="E7" s="141">
        <v>548024</v>
      </c>
      <c r="F7" s="141">
        <v>546895</v>
      </c>
      <c r="G7" s="141">
        <v>549795</v>
      </c>
      <c r="H7" s="141">
        <v>595499</v>
      </c>
      <c r="I7" s="141">
        <v>586960</v>
      </c>
      <c r="J7" s="141">
        <v>490881</v>
      </c>
      <c r="K7" s="141">
        <v>468063</v>
      </c>
      <c r="L7" s="142">
        <v>492523</v>
      </c>
      <c r="M7" s="143">
        <v>494475</v>
      </c>
      <c r="O7" s="136" t="s">
        <v>57</v>
      </c>
      <c r="P7" s="137">
        <f t="shared" si="0"/>
        <v>100</v>
      </c>
      <c r="Q7" s="138">
        <f t="shared" si="0"/>
        <v>94.754660151704556</v>
      </c>
      <c r="R7" s="138">
        <f t="shared" si="0"/>
        <v>94.559453351799306</v>
      </c>
      <c r="S7" s="138">
        <f t="shared" si="0"/>
        <v>95.060870286896943</v>
      </c>
      <c r="T7" s="138">
        <f t="shared" si="0"/>
        <v>102.96320118403557</v>
      </c>
      <c r="U7" s="138">
        <f t="shared" si="0"/>
        <v>101.48678766376018</v>
      </c>
      <c r="V7" s="138">
        <f t="shared" si="0"/>
        <v>84.874498799192892</v>
      </c>
      <c r="W7" s="138">
        <f t="shared" si="0"/>
        <v>80.929212031931613</v>
      </c>
      <c r="X7" s="138">
        <f t="shared" si="0"/>
        <v>85.15840452589299</v>
      </c>
      <c r="Y7" s="139">
        <f t="shared" si="0"/>
        <v>85.495909993931136</v>
      </c>
      <c r="Z7" s="251"/>
    </row>
    <row r="8" spans="3:38" ht="18" customHeight="1">
      <c r="C8" s="131" t="s">
        <v>58</v>
      </c>
      <c r="D8" s="140">
        <f>[5]データ!C288+[5]データ!C289</f>
        <v>4473877</v>
      </c>
      <c r="E8" s="141">
        <f>[5]データ!D288+[5]データ!D289</f>
        <v>5036064</v>
      </c>
      <c r="F8" s="141">
        <f>[5]データ!E288+[5]データ!E289</f>
        <v>5123916</v>
      </c>
      <c r="G8" s="141">
        <f>[5]データ!F288+[5]データ!F289</f>
        <v>4761463</v>
      </c>
      <c r="H8" s="141">
        <f>[5]データ!G288+[5]データ!G289</f>
        <v>4584339</v>
      </c>
      <c r="I8" s="141">
        <f>[5]データ!H288+[5]データ!H289</f>
        <v>4260999</v>
      </c>
      <c r="J8" s="141">
        <f>[5]データ!I288+[5]データ!I289</f>
        <v>3650310</v>
      </c>
      <c r="K8" s="141">
        <f>[5]データ!J288+[5]データ!J289</f>
        <v>2779133</v>
      </c>
      <c r="L8" s="141">
        <f>[5]データ!K288+[5]データ!K289</f>
        <v>3143573</v>
      </c>
      <c r="M8" s="144">
        <f>[5]データ!L288+[5]データ!L289</f>
        <v>3290413</v>
      </c>
      <c r="O8" s="136" t="s">
        <v>59</v>
      </c>
      <c r="P8" s="137">
        <f t="shared" si="0"/>
        <v>100</v>
      </c>
      <c r="Q8" s="138">
        <f t="shared" si="0"/>
        <v>112.56599142086384</v>
      </c>
      <c r="R8" s="138">
        <f t="shared" si="0"/>
        <v>114.52965738664697</v>
      </c>
      <c r="S8" s="138">
        <f t="shared" si="0"/>
        <v>106.42811592719245</v>
      </c>
      <c r="T8" s="138">
        <f t="shared" si="0"/>
        <v>102.46904418695462</v>
      </c>
      <c r="U8" s="138">
        <f t="shared" si="0"/>
        <v>95.241755640577509</v>
      </c>
      <c r="V8" s="138">
        <f t="shared" si="0"/>
        <v>81.591648585779168</v>
      </c>
      <c r="W8" s="138">
        <f t="shared" si="0"/>
        <v>62.119119501944283</v>
      </c>
      <c r="X8" s="138">
        <f t="shared" si="0"/>
        <v>70.265074341561018</v>
      </c>
      <c r="Y8" s="139">
        <f t="shared" si="0"/>
        <v>73.54723878193343</v>
      </c>
      <c r="Z8" s="251"/>
    </row>
    <row r="9" spans="3:38" ht="18" customHeight="1">
      <c r="C9" s="131" t="s">
        <v>60</v>
      </c>
      <c r="D9" s="140">
        <f>([5]データ!C165+[5]データ!C166+[5]データ!C173+[5]データ!C174+[5]データ!C179+[5]データ!C180)*1000</f>
        <v>498000</v>
      </c>
      <c r="E9" s="141">
        <f>([5]データ!D165+[5]データ!D166+[5]データ!D173+[5]データ!D174+[5]データ!D179+[5]データ!D180)*1000</f>
        <v>503000</v>
      </c>
      <c r="F9" s="141">
        <f>([5]データ!E165+[5]データ!E166+[5]データ!E173+[5]データ!E174+[5]データ!E179+[5]データ!E180)*1000</f>
        <v>537000</v>
      </c>
      <c r="G9" s="141">
        <f>([5]データ!F165+[5]データ!F166+[5]データ!F173+[5]データ!F174+[5]データ!F179+[5]データ!F180)*1000</f>
        <v>532000</v>
      </c>
      <c r="H9" s="141">
        <f>([5]データ!G165+[5]データ!G166+[5]データ!G173+[5]データ!G174+[5]データ!G179+[5]データ!G180)*1000</f>
        <v>493000</v>
      </c>
      <c r="I9" s="141">
        <f>([5]データ!H165+[5]データ!H166+[5]データ!H173+[5]データ!H174+[5]データ!H179+[5]データ!H180)*1000</f>
        <v>461000</v>
      </c>
      <c r="J9" s="141">
        <v>386000</v>
      </c>
      <c r="K9" s="141">
        <f>([5]データ!J165+[5]データ!J166+[5]データ!J173+[5]データ!J174+[5]データ!J179+[5]データ!J180)*1000</f>
        <v>358000</v>
      </c>
      <c r="L9" s="141">
        <f>([5]データ!K165+[5]データ!K166+[5]データ!K173+[5]データ!K174+[5]データ!K179+[5]データ!K180)*1000</f>
        <v>354000</v>
      </c>
      <c r="M9" s="144">
        <f>([5]データ!L165+[5]データ!L166+[5]データ!L173+[5]データ!L174+[5]データ!L179+[5]データ!L180)*1000</f>
        <v>368914.41001837974</v>
      </c>
      <c r="O9" s="136" t="s">
        <v>61</v>
      </c>
      <c r="P9" s="137">
        <f t="shared" si="0"/>
        <v>100</v>
      </c>
      <c r="Q9" s="138">
        <f t="shared" si="0"/>
        <v>101.00401606425702</v>
      </c>
      <c r="R9" s="138">
        <f t="shared" si="0"/>
        <v>107.83132530120483</v>
      </c>
      <c r="S9" s="138">
        <f t="shared" si="0"/>
        <v>106.82730923694778</v>
      </c>
      <c r="T9" s="138">
        <f t="shared" si="0"/>
        <v>98.99598393574297</v>
      </c>
      <c r="U9" s="138">
        <f t="shared" si="0"/>
        <v>92.570281124497996</v>
      </c>
      <c r="V9" s="138">
        <f t="shared" si="0"/>
        <v>77.510040160642575</v>
      </c>
      <c r="W9" s="138">
        <f t="shared" si="0"/>
        <v>71.887550200803204</v>
      </c>
      <c r="X9" s="138">
        <f t="shared" si="0"/>
        <v>71.084337349397586</v>
      </c>
      <c r="Y9" s="139">
        <f t="shared" si="0"/>
        <v>74.079198798871431</v>
      </c>
      <c r="Z9" s="251"/>
    </row>
    <row r="10" spans="3:38" ht="18" customHeight="1" thickBot="1">
      <c r="C10" s="145" t="s">
        <v>62</v>
      </c>
      <c r="D10" s="146">
        <v>1412646</v>
      </c>
      <c r="E10" s="147">
        <v>1081156</v>
      </c>
      <c r="F10" s="147">
        <v>1082292</v>
      </c>
      <c r="G10" s="147">
        <v>1128860</v>
      </c>
      <c r="H10" s="147">
        <v>1150252</v>
      </c>
      <c r="I10" s="147">
        <v>1127833</v>
      </c>
      <c r="J10" s="147">
        <v>1033957</v>
      </c>
      <c r="K10" s="147">
        <v>1153125</v>
      </c>
      <c r="L10" s="148">
        <v>1085814</v>
      </c>
      <c r="M10" s="149">
        <v>1017466</v>
      </c>
      <c r="O10" s="150" t="s">
        <v>63</v>
      </c>
      <c r="P10" s="151">
        <f t="shared" si="0"/>
        <v>100</v>
      </c>
      <c r="Q10" s="152">
        <f t="shared" si="0"/>
        <v>76.534106917090341</v>
      </c>
      <c r="R10" s="152">
        <f t="shared" si="0"/>
        <v>76.61452338377768</v>
      </c>
      <c r="S10" s="152">
        <f t="shared" si="0"/>
        <v>79.911032204812813</v>
      </c>
      <c r="T10" s="152">
        <f t="shared" si="0"/>
        <v>81.425353556375768</v>
      </c>
      <c r="U10" s="152">
        <f t="shared" si="0"/>
        <v>79.838331754735435</v>
      </c>
      <c r="V10" s="152">
        <f t="shared" si="0"/>
        <v>73.192930146689264</v>
      </c>
      <c r="W10" s="152">
        <f t="shared" si="0"/>
        <v>81.628730764820062</v>
      </c>
      <c r="X10" s="152">
        <f t="shared" si="0"/>
        <v>76.863842746165716</v>
      </c>
      <c r="Y10" s="153">
        <f t="shared" si="0"/>
        <v>72.025546386001878</v>
      </c>
      <c r="Z10" s="251"/>
    </row>
    <row r="11" spans="3:38" ht="14.25" customHeight="1">
      <c r="C11" s="247" t="s">
        <v>64</v>
      </c>
      <c r="D11" s="248"/>
      <c r="E11" s="248"/>
      <c r="F11" s="248"/>
      <c r="G11" s="248"/>
      <c r="H11" s="248"/>
      <c r="I11" s="248"/>
      <c r="J11" s="248"/>
      <c r="K11" s="248"/>
      <c r="L11" s="249"/>
      <c r="M11" s="250"/>
    </row>
    <row r="12" spans="3:38">
      <c r="J12" s="154"/>
    </row>
    <row r="14" spans="3:38">
      <c r="C14" s="114" t="s">
        <v>65</v>
      </c>
    </row>
    <row r="15" spans="3:38" ht="14.25" thickBot="1">
      <c r="O15" s="115" t="s">
        <v>47</v>
      </c>
    </row>
    <row r="16" spans="3:38">
      <c r="C16" s="214" t="s">
        <v>48</v>
      </c>
      <c r="D16" s="216" t="s">
        <v>49</v>
      </c>
      <c r="E16" s="217"/>
      <c r="F16" s="217"/>
      <c r="G16" s="217"/>
      <c r="H16" s="217"/>
      <c r="I16" s="217"/>
      <c r="J16" s="217"/>
      <c r="K16" s="217"/>
      <c r="L16" s="218"/>
      <c r="M16" s="219"/>
      <c r="O16" s="220" t="s">
        <v>48</v>
      </c>
      <c r="P16" s="222" t="s">
        <v>49</v>
      </c>
      <c r="Q16" s="223"/>
      <c r="R16" s="223"/>
      <c r="S16" s="223"/>
      <c r="T16" s="223"/>
      <c r="U16" s="223"/>
      <c r="V16" s="223"/>
      <c r="W16" s="223"/>
      <c r="X16" s="224"/>
      <c r="Y16" s="225"/>
      <c r="Z16" s="208"/>
    </row>
    <row r="17" spans="3:38" ht="30" customHeight="1" thickBot="1">
      <c r="C17" s="215"/>
      <c r="D17" s="116" t="s">
        <v>50</v>
      </c>
      <c r="E17" s="117">
        <v>2004</v>
      </c>
      <c r="F17" s="117">
        <v>2005</v>
      </c>
      <c r="G17" s="117">
        <v>2006</v>
      </c>
      <c r="H17" s="117">
        <v>2007</v>
      </c>
      <c r="I17" s="117">
        <v>2008</v>
      </c>
      <c r="J17" s="117">
        <v>2009</v>
      </c>
      <c r="K17" s="117">
        <v>2010</v>
      </c>
      <c r="L17" s="117">
        <v>2011</v>
      </c>
      <c r="M17" s="118">
        <v>2012</v>
      </c>
      <c r="O17" s="221"/>
      <c r="P17" s="119" t="s">
        <v>51</v>
      </c>
      <c r="Q17" s="120">
        <v>2004</v>
      </c>
      <c r="R17" s="120">
        <v>2005</v>
      </c>
      <c r="S17" s="120">
        <v>2006</v>
      </c>
      <c r="T17" s="120">
        <v>2007</v>
      </c>
      <c r="U17" s="120">
        <v>2008</v>
      </c>
      <c r="V17" s="120">
        <v>2009</v>
      </c>
      <c r="W17" s="120">
        <v>2010</v>
      </c>
      <c r="X17" s="120">
        <v>2011</v>
      </c>
      <c r="Y17" s="121">
        <v>2012</v>
      </c>
      <c r="Z17" s="208"/>
    </row>
    <row r="18" spans="3:38" ht="24.95" customHeight="1">
      <c r="C18" s="122" t="s">
        <v>52</v>
      </c>
      <c r="D18" s="123">
        <v>0.41</v>
      </c>
      <c r="E18" s="124">
        <v>0.36</v>
      </c>
      <c r="F18" s="124">
        <v>0.378</v>
      </c>
      <c r="G18" s="124">
        <v>0.36799999999999999</v>
      </c>
      <c r="H18" s="124">
        <v>0.39200000000000002</v>
      </c>
      <c r="I18" s="124">
        <v>0.378</v>
      </c>
      <c r="J18" s="124">
        <v>0.40699999999999997</v>
      </c>
      <c r="K18" s="125">
        <v>0.32600000000000001</v>
      </c>
      <c r="L18" s="125">
        <v>0.55200000000000005</v>
      </c>
      <c r="M18" s="126">
        <f>[5]排出係数!M4</f>
        <v>0.7</v>
      </c>
      <c r="O18" s="127" t="s">
        <v>53</v>
      </c>
      <c r="P18" s="128">
        <f>D18/$D18*100</f>
        <v>100</v>
      </c>
      <c r="Q18" s="129">
        <f>E18/$D18*100</f>
        <v>87.804878048780495</v>
      </c>
      <c r="R18" s="129">
        <f t="shared" ref="R18:Y23" si="1">F18/$D18*100</f>
        <v>92.195121951219519</v>
      </c>
      <c r="S18" s="129">
        <f t="shared" si="1"/>
        <v>89.756097560975618</v>
      </c>
      <c r="T18" s="129">
        <f t="shared" si="1"/>
        <v>95.609756097560989</v>
      </c>
      <c r="U18" s="129">
        <f t="shared" si="1"/>
        <v>92.195121951219519</v>
      </c>
      <c r="V18" s="129">
        <f t="shared" si="1"/>
        <v>99.268292682926827</v>
      </c>
      <c r="W18" s="129">
        <f t="shared" si="1"/>
        <v>79.512195121951223</v>
      </c>
      <c r="X18" s="129">
        <f t="shared" si="1"/>
        <v>134.63414634146343</v>
      </c>
      <c r="Y18" s="130">
        <f t="shared" si="1"/>
        <v>170.73170731707316</v>
      </c>
      <c r="Z18" s="251"/>
    </row>
    <row r="19" spans="3:38" ht="24.95" customHeight="1">
      <c r="C19" s="131" t="s">
        <v>54</v>
      </c>
      <c r="D19" s="132">
        <f>[5]温室効果ガス排出量算定結果!E12</f>
        <v>704</v>
      </c>
      <c r="E19" s="133">
        <f>[5]温室効果ガス排出量算定結果!F12</f>
        <v>869</v>
      </c>
      <c r="F19" s="133">
        <f>[5]温室効果ガス排出量算定結果!G12</f>
        <v>928</v>
      </c>
      <c r="G19" s="133">
        <f>[5]温室効果ガス排出量算定結果!H12</f>
        <v>861</v>
      </c>
      <c r="H19" s="133">
        <f>[5]温室効果ガス排出量算定結果!I12</f>
        <v>945</v>
      </c>
      <c r="I19" s="134">
        <f>[5]温室効果ガス排出量算定結果!J12</f>
        <v>919</v>
      </c>
      <c r="J19" s="134">
        <f>[5]温室効果ガス排出量算定結果!K12</f>
        <v>955</v>
      </c>
      <c r="K19" s="133">
        <f>[5]温室効果ガス排出量算定結果!L12</f>
        <v>846</v>
      </c>
      <c r="L19" s="133">
        <f>[5]温室効果ガス排出量算定結果!M12</f>
        <v>1251</v>
      </c>
      <c r="M19" s="135">
        <f>[5]温室効果ガス排出量算定結果!N12</f>
        <v>1494</v>
      </c>
      <c r="O19" s="136" t="s">
        <v>55</v>
      </c>
      <c r="P19" s="137">
        <f>D19/$D19*100</f>
        <v>100</v>
      </c>
      <c r="Q19" s="138">
        <f>E19/$D19*100</f>
        <v>123.4375</v>
      </c>
      <c r="R19" s="138">
        <f t="shared" si="1"/>
        <v>131.81818181818181</v>
      </c>
      <c r="S19" s="138">
        <f t="shared" si="1"/>
        <v>122.30113636363636</v>
      </c>
      <c r="T19" s="138">
        <f t="shared" si="1"/>
        <v>134.23295454545453</v>
      </c>
      <c r="U19" s="138">
        <f t="shared" si="1"/>
        <v>130.53977272727272</v>
      </c>
      <c r="V19" s="138">
        <f t="shared" si="1"/>
        <v>135.65340909090909</v>
      </c>
      <c r="W19" s="138">
        <f t="shared" si="1"/>
        <v>120.17045454545455</v>
      </c>
      <c r="X19" s="138">
        <f t="shared" si="1"/>
        <v>177.69886363636365</v>
      </c>
      <c r="Y19" s="139">
        <f t="shared" si="1"/>
        <v>212.21590909090909</v>
      </c>
      <c r="Z19" s="251"/>
    </row>
    <row r="20" spans="3:38" ht="24.95" customHeight="1">
      <c r="C20" s="131" t="s">
        <v>66</v>
      </c>
      <c r="D20" s="140">
        <f>[5]データ!C138</f>
        <v>307745</v>
      </c>
      <c r="E20" s="141">
        <f>[5]データ!D138</f>
        <v>343143</v>
      </c>
      <c r="F20" s="141">
        <f>[5]データ!E138</f>
        <v>345184</v>
      </c>
      <c r="G20" s="141">
        <f>[5]データ!F138</f>
        <v>346228</v>
      </c>
      <c r="H20" s="141">
        <f>[5]データ!G138</f>
        <v>347102</v>
      </c>
      <c r="I20" s="141">
        <f>[5]データ!H138</f>
        <v>347669</v>
      </c>
      <c r="J20" s="141">
        <f>[5]データ!I138</f>
        <v>349612</v>
      </c>
      <c r="K20" s="141">
        <f>[5]データ!J138</f>
        <v>350151</v>
      </c>
      <c r="L20" s="142">
        <f>[5]データ!K138</f>
        <v>350332</v>
      </c>
      <c r="M20" s="143">
        <f>[5]データ!L138</f>
        <v>351945</v>
      </c>
      <c r="O20" s="136" t="s">
        <v>67</v>
      </c>
      <c r="P20" s="137">
        <f t="shared" ref="P20:P23" si="2">D20/$D20*100</f>
        <v>100</v>
      </c>
      <c r="Q20" s="138">
        <f>E20/$D20*100</f>
        <v>111.50238021738777</v>
      </c>
      <c r="R20" s="138">
        <f t="shared" si="1"/>
        <v>112.16559164243122</v>
      </c>
      <c r="S20" s="138">
        <f t="shared" si="1"/>
        <v>112.50483354725502</v>
      </c>
      <c r="T20" s="138">
        <f t="shared" si="1"/>
        <v>112.78883491202131</v>
      </c>
      <c r="U20" s="138">
        <f t="shared" si="1"/>
        <v>112.97307836033079</v>
      </c>
      <c r="V20" s="138">
        <f t="shared" si="1"/>
        <v>113.60444523875286</v>
      </c>
      <c r="W20" s="138">
        <f t="shared" si="1"/>
        <v>113.77959024517052</v>
      </c>
      <c r="X20" s="138">
        <f t="shared" si="1"/>
        <v>113.8384051731141</v>
      </c>
      <c r="Y20" s="139">
        <f t="shared" si="1"/>
        <v>114.36254041495393</v>
      </c>
      <c r="Z20" s="251"/>
    </row>
    <row r="21" spans="3:38" ht="24.95" customHeight="1">
      <c r="C21" s="131" t="s">
        <v>68</v>
      </c>
      <c r="D21" s="140">
        <f>[5]データ!C98</f>
        <v>1209648</v>
      </c>
      <c r="E21" s="141">
        <f>[5]データ!D98</f>
        <v>1813945</v>
      </c>
      <c r="F21" s="141">
        <f>[5]データ!E98</f>
        <v>1840567</v>
      </c>
      <c r="G21" s="141">
        <f>[5]データ!F98</f>
        <v>1810036</v>
      </c>
      <c r="H21" s="141">
        <f>[5]データ!G98</f>
        <v>1856564</v>
      </c>
      <c r="I21" s="141">
        <f>[5]データ!H98</f>
        <v>1819302</v>
      </c>
      <c r="J21" s="141">
        <f>[5]データ!I98</f>
        <v>1798800.7890000001</v>
      </c>
      <c r="K21" s="141">
        <f>[5]データ!J98</f>
        <v>1905472.26</v>
      </c>
      <c r="L21" s="141">
        <f>[5]データ!K98</f>
        <v>1846313</v>
      </c>
      <c r="M21" s="144">
        <f>[5]データ!L98</f>
        <v>1804234.4809999999</v>
      </c>
      <c r="O21" s="136" t="s">
        <v>69</v>
      </c>
      <c r="P21" s="137">
        <f t="shared" si="2"/>
        <v>100</v>
      </c>
      <c r="Q21" s="138">
        <f>E21/$D21*100</f>
        <v>149.956433607132</v>
      </c>
      <c r="R21" s="138">
        <f t="shared" si="1"/>
        <v>152.15723913072233</v>
      </c>
      <c r="S21" s="138">
        <f t="shared" si="1"/>
        <v>149.63328174807879</v>
      </c>
      <c r="T21" s="138">
        <f t="shared" si="1"/>
        <v>153.47968995939314</v>
      </c>
      <c r="U21" s="138">
        <f t="shared" si="1"/>
        <v>150.39928971072575</v>
      </c>
      <c r="V21" s="138">
        <f t="shared" si="1"/>
        <v>148.70448171699536</v>
      </c>
      <c r="W21" s="138">
        <f t="shared" si="1"/>
        <v>157.52287111622553</v>
      </c>
      <c r="X21" s="138">
        <f t="shared" si="1"/>
        <v>152.63225334973481</v>
      </c>
      <c r="Y21" s="139">
        <f t="shared" si="1"/>
        <v>149.15367784677855</v>
      </c>
      <c r="Z21" s="251"/>
      <c r="AB21" s="155" t="str">
        <f>C26</f>
        <v>業務その他部門</v>
      </c>
      <c r="AL21" s="115" t="str">
        <f>C38</f>
        <v>運輸部門</v>
      </c>
    </row>
    <row r="22" spans="3:38" ht="24.95" customHeight="1">
      <c r="C22" s="131" t="s">
        <v>70</v>
      </c>
      <c r="D22" s="140">
        <f>'図表５～13'!D21/'図表５～13'!D20*1000</f>
        <v>3930.6828705584171</v>
      </c>
      <c r="E22" s="141">
        <f>'図表５～13'!E21/'図表５～13'!E20*1000</f>
        <v>5286.2654928120346</v>
      </c>
      <c r="F22" s="141">
        <f>'図表５～13'!F21/'図表５～13'!F20*1000</f>
        <v>5332.1330073236304</v>
      </c>
      <c r="G22" s="141">
        <f>'図表５～13'!G21/'図表５～13'!G20*1000</f>
        <v>5227.8729623254039</v>
      </c>
      <c r="H22" s="141">
        <f>'図表５～13'!H21/'図表５～13'!H20*1000</f>
        <v>5348.7562733720915</v>
      </c>
      <c r="I22" s="141">
        <f>'図表５～13'!I21/'図表５～13'!I20*1000</f>
        <v>5232.8565388343513</v>
      </c>
      <c r="J22" s="141">
        <f>'図表５～13'!J21/'図表５～13'!J20*1000</f>
        <v>5145.1345749001748</v>
      </c>
      <c r="K22" s="141">
        <f>'図表５～13'!K21/'図表５～13'!K20*1000</f>
        <v>5441.8586838249785</v>
      </c>
      <c r="L22" s="141">
        <f>'図表５～13'!L21/'図表５～13'!L20*1000</f>
        <v>5270.1808570156309</v>
      </c>
      <c r="M22" s="144">
        <f>'図表５～13'!M21/'図表５～13'!M20*1000</f>
        <v>5126.4671496966848</v>
      </c>
      <c r="O22" s="136" t="s">
        <v>71</v>
      </c>
      <c r="P22" s="137">
        <f t="shared" si="2"/>
        <v>100</v>
      </c>
      <c r="Q22" s="138">
        <f>E22/$D22*100</f>
        <v>134.48720405319889</v>
      </c>
      <c r="R22" s="138">
        <f t="shared" si="1"/>
        <v>135.65411362138497</v>
      </c>
      <c r="S22" s="138">
        <f t="shared" si="1"/>
        <v>133.00164715610089</v>
      </c>
      <c r="T22" s="138">
        <f t="shared" si="1"/>
        <v>136.07702400606573</v>
      </c>
      <c r="U22" s="138">
        <f t="shared" si="1"/>
        <v>133.12843368844304</v>
      </c>
      <c r="V22" s="138">
        <f t="shared" si="1"/>
        <v>130.89671042755035</v>
      </c>
      <c r="W22" s="138">
        <f t="shared" si="1"/>
        <v>138.44563051844156</v>
      </c>
      <c r="X22" s="138">
        <f t="shared" si="1"/>
        <v>134.07799689184583</v>
      </c>
      <c r="Y22" s="139">
        <f t="shared" si="1"/>
        <v>130.42179485134568</v>
      </c>
      <c r="Z22" s="251"/>
    </row>
    <row r="23" spans="3:38" ht="24.95" customHeight="1" thickBot="1">
      <c r="C23" s="145" t="s">
        <v>72</v>
      </c>
      <c r="D23" s="146">
        <f>[5]排出源別エネルギー消費量!G41/1000</f>
        <v>33286.006999999998</v>
      </c>
      <c r="E23" s="147">
        <f>[5]排出源別エネルギー消費量!H41/1000</f>
        <v>37523.03</v>
      </c>
      <c r="F23" s="147">
        <f>[5]排出源別エネルギー消費量!I41/1000</f>
        <v>45381.34</v>
      </c>
      <c r="G23" s="147">
        <f>[5]排出源別エネルギー消費量!J41/1000</f>
        <v>30252.364000000001</v>
      </c>
      <c r="H23" s="147">
        <f>[5]排出源別エネルギー消費量!K41/1000</f>
        <v>32443.624</v>
      </c>
      <c r="I23" s="147">
        <f>[5]排出源別エネルギー消費量!L41/1000</f>
        <v>32268.898000000001</v>
      </c>
      <c r="J23" s="147">
        <f>[5]排出源別エネルギー消費量!M41/1000</f>
        <v>31158.120999999999</v>
      </c>
      <c r="K23" s="147">
        <f>[5]排出源別エネルギー消費量!N41/1000</f>
        <v>30796.131000000001</v>
      </c>
      <c r="L23" s="148">
        <f>[5]排出源別エネルギー消費量!O41/1000</f>
        <v>36395.290999999997</v>
      </c>
      <c r="M23" s="149">
        <f>[5]排出源別エネルギー消費量!P41/1000</f>
        <v>38912.447</v>
      </c>
      <c r="O23" s="150" t="s">
        <v>73</v>
      </c>
      <c r="P23" s="151">
        <f t="shared" si="2"/>
        <v>100</v>
      </c>
      <c r="Q23" s="152">
        <f>E23/$D23*100</f>
        <v>112.72914170810576</v>
      </c>
      <c r="R23" s="152">
        <f t="shared" si="1"/>
        <v>136.33759074796805</v>
      </c>
      <c r="S23" s="152">
        <f t="shared" si="1"/>
        <v>90.886131220245204</v>
      </c>
      <c r="T23" s="152">
        <f t="shared" si="1"/>
        <v>97.469257877642107</v>
      </c>
      <c r="U23" s="152">
        <f t="shared" si="1"/>
        <v>96.944334596817228</v>
      </c>
      <c r="V23" s="152">
        <f t="shared" si="1"/>
        <v>93.607265659711004</v>
      </c>
      <c r="W23" s="152">
        <f t="shared" si="1"/>
        <v>92.519751618149954</v>
      </c>
      <c r="X23" s="152">
        <f t="shared" si="1"/>
        <v>109.34111442084358</v>
      </c>
      <c r="Y23" s="153">
        <f t="shared" si="1"/>
        <v>116.90331916351518</v>
      </c>
      <c r="Z23" s="251"/>
    </row>
    <row r="26" spans="3:38">
      <c r="C26" s="114" t="s">
        <v>74</v>
      </c>
    </row>
    <row r="27" spans="3:38" ht="14.25" thickBot="1">
      <c r="O27" s="115" t="s">
        <v>47</v>
      </c>
    </row>
    <row r="28" spans="3:38">
      <c r="C28" s="214" t="s">
        <v>48</v>
      </c>
      <c r="D28" s="216" t="s">
        <v>49</v>
      </c>
      <c r="E28" s="217"/>
      <c r="F28" s="217"/>
      <c r="G28" s="217"/>
      <c r="H28" s="217"/>
      <c r="I28" s="217"/>
      <c r="J28" s="217"/>
      <c r="K28" s="217"/>
      <c r="L28" s="218"/>
      <c r="M28" s="219"/>
      <c r="O28" s="220" t="s">
        <v>48</v>
      </c>
      <c r="P28" s="222" t="s">
        <v>49</v>
      </c>
      <c r="Q28" s="223"/>
      <c r="R28" s="223"/>
      <c r="S28" s="223"/>
      <c r="T28" s="223"/>
      <c r="U28" s="223"/>
      <c r="V28" s="223"/>
      <c r="W28" s="223"/>
      <c r="X28" s="224"/>
      <c r="Y28" s="225"/>
      <c r="Z28" s="208"/>
    </row>
    <row r="29" spans="3:38" ht="30" customHeight="1" thickBot="1">
      <c r="C29" s="215"/>
      <c r="D29" s="116" t="s">
        <v>50</v>
      </c>
      <c r="E29" s="117">
        <v>2004</v>
      </c>
      <c r="F29" s="117">
        <v>2005</v>
      </c>
      <c r="G29" s="117">
        <v>2006</v>
      </c>
      <c r="H29" s="117">
        <v>2007</v>
      </c>
      <c r="I29" s="117">
        <v>2008</v>
      </c>
      <c r="J29" s="117">
        <v>2009</v>
      </c>
      <c r="K29" s="117">
        <v>2010</v>
      </c>
      <c r="L29" s="117">
        <v>2011</v>
      </c>
      <c r="M29" s="118">
        <v>2012</v>
      </c>
      <c r="O29" s="221"/>
      <c r="P29" s="119" t="s">
        <v>51</v>
      </c>
      <c r="Q29" s="120">
        <v>2004</v>
      </c>
      <c r="R29" s="120">
        <v>2005</v>
      </c>
      <c r="S29" s="120">
        <v>2006</v>
      </c>
      <c r="T29" s="120">
        <v>2007</v>
      </c>
      <c r="U29" s="120">
        <v>2008</v>
      </c>
      <c r="V29" s="120">
        <v>2009</v>
      </c>
      <c r="W29" s="120">
        <v>2010</v>
      </c>
      <c r="X29" s="120">
        <v>2011</v>
      </c>
      <c r="Y29" s="121">
        <v>2012</v>
      </c>
      <c r="Z29" s="208"/>
    </row>
    <row r="30" spans="3:38" ht="24.95" customHeight="1">
      <c r="C30" s="122" t="s">
        <v>52</v>
      </c>
      <c r="D30" s="156">
        <v>0.41</v>
      </c>
      <c r="E30" s="124">
        <v>0.36</v>
      </c>
      <c r="F30" s="124">
        <v>0.378</v>
      </c>
      <c r="G30" s="124">
        <v>0.36799999999999999</v>
      </c>
      <c r="H30" s="124">
        <v>0.39200000000000002</v>
      </c>
      <c r="I30" s="124">
        <v>0.378</v>
      </c>
      <c r="J30" s="124">
        <v>0.40699999999999997</v>
      </c>
      <c r="K30" s="125">
        <v>0.32600000000000001</v>
      </c>
      <c r="L30" s="125">
        <v>0.55200000000000005</v>
      </c>
      <c r="M30" s="126">
        <f>[5]排出係数!M4</f>
        <v>0.7</v>
      </c>
      <c r="O30" s="157" t="s">
        <v>53</v>
      </c>
      <c r="P30" s="128">
        <f>D30/$D30*100</f>
        <v>100</v>
      </c>
      <c r="Q30" s="129">
        <f t="shared" ref="Q30:Y34" si="3">E30/$D30*100</f>
        <v>87.804878048780495</v>
      </c>
      <c r="R30" s="129">
        <f t="shared" si="3"/>
        <v>92.195121951219519</v>
      </c>
      <c r="S30" s="129">
        <f t="shared" si="3"/>
        <v>89.756097560975618</v>
      </c>
      <c r="T30" s="129">
        <f t="shared" si="3"/>
        <v>95.609756097560989</v>
      </c>
      <c r="U30" s="129">
        <f t="shared" si="3"/>
        <v>92.195121951219519</v>
      </c>
      <c r="V30" s="129">
        <f t="shared" si="3"/>
        <v>99.268292682926827</v>
      </c>
      <c r="W30" s="129">
        <f t="shared" si="3"/>
        <v>79.512195121951223</v>
      </c>
      <c r="X30" s="129">
        <f t="shared" si="3"/>
        <v>134.63414634146343</v>
      </c>
      <c r="Y30" s="130">
        <f t="shared" si="3"/>
        <v>170.73170731707316</v>
      </c>
      <c r="Z30" s="251"/>
    </row>
    <row r="31" spans="3:38" ht="24.95" customHeight="1">
      <c r="C31" s="131" t="s">
        <v>54</v>
      </c>
      <c r="D31" s="158">
        <f>[5]温室効果ガス排出量算定結果!E13</f>
        <v>785</v>
      </c>
      <c r="E31" s="133">
        <f>[5]温室効果ガス排出量算定結果!F13</f>
        <v>1028</v>
      </c>
      <c r="F31" s="133">
        <f>[5]温室効果ガス排出量算定結果!G13</f>
        <v>1057</v>
      </c>
      <c r="G31" s="133">
        <f>[5]温室効果ガス排出量算定結果!H13</f>
        <v>1012</v>
      </c>
      <c r="H31" s="133">
        <f>[5]温室効果ガス排出量算定結果!I13</f>
        <v>1070</v>
      </c>
      <c r="I31" s="134">
        <f>[5]温室効果ガス排出量算定結果!J13</f>
        <v>1019</v>
      </c>
      <c r="J31" s="134">
        <f>[5]温室効果ガス排出量算定結果!K13</f>
        <v>1047</v>
      </c>
      <c r="K31" s="134">
        <f>[5]温室効果ガス排出量算定結果!L13</f>
        <v>961</v>
      </c>
      <c r="L31" s="134">
        <f>[5]温室効果ガス排出量算定結果!M13</f>
        <v>1308</v>
      </c>
      <c r="M31" s="159">
        <f>[5]温室効果ガス排出量算定結果!N13</f>
        <v>1490</v>
      </c>
      <c r="O31" s="136" t="s">
        <v>55</v>
      </c>
      <c r="P31" s="137">
        <f>D31/$D31*100</f>
        <v>100</v>
      </c>
      <c r="Q31" s="138">
        <f>E31/$D31*100</f>
        <v>130.95541401273886</v>
      </c>
      <c r="R31" s="138">
        <f t="shared" si="3"/>
        <v>134.64968152866243</v>
      </c>
      <c r="S31" s="138">
        <f t="shared" si="3"/>
        <v>128.91719745222929</v>
      </c>
      <c r="T31" s="138">
        <f t="shared" si="3"/>
        <v>136.30573248407643</v>
      </c>
      <c r="U31" s="138">
        <f t="shared" si="3"/>
        <v>129.80891719745222</v>
      </c>
      <c r="V31" s="138">
        <f t="shared" si="3"/>
        <v>133.37579617834393</v>
      </c>
      <c r="W31" s="138">
        <f t="shared" si="3"/>
        <v>122.42038216560509</v>
      </c>
      <c r="X31" s="138">
        <f t="shared" si="3"/>
        <v>166.62420382165607</v>
      </c>
      <c r="Y31" s="139">
        <f t="shared" si="3"/>
        <v>189.80891719745222</v>
      </c>
      <c r="Z31" s="251"/>
    </row>
    <row r="32" spans="3:38" ht="24.95" customHeight="1">
      <c r="C32" s="131" t="s">
        <v>75</v>
      </c>
      <c r="D32" s="160">
        <v>1359</v>
      </c>
      <c r="E32" s="141">
        <v>1892</v>
      </c>
      <c r="F32" s="141">
        <v>1852</v>
      </c>
      <c r="G32" s="141">
        <v>1849</v>
      </c>
      <c r="H32" s="141">
        <v>1834</v>
      </c>
      <c r="I32" s="141">
        <v>1775</v>
      </c>
      <c r="J32" s="141">
        <v>1737</v>
      </c>
      <c r="K32" s="141">
        <v>1775</v>
      </c>
      <c r="L32" s="161">
        <v>1773</v>
      </c>
      <c r="M32" s="162">
        <v>1777</v>
      </c>
      <c r="O32" s="136" t="s">
        <v>76</v>
      </c>
      <c r="P32" s="137">
        <f>D32/$D32*100</f>
        <v>100</v>
      </c>
      <c r="Q32" s="138">
        <f>E32/$D32*100</f>
        <v>139.22001471670347</v>
      </c>
      <c r="R32" s="138">
        <f t="shared" si="3"/>
        <v>136.27667402501839</v>
      </c>
      <c r="S32" s="138">
        <f t="shared" si="3"/>
        <v>136.055923473142</v>
      </c>
      <c r="T32" s="138">
        <f t="shared" si="3"/>
        <v>134.9521707137601</v>
      </c>
      <c r="U32" s="138">
        <f t="shared" si="3"/>
        <v>130.61074319352466</v>
      </c>
      <c r="V32" s="138">
        <f t="shared" si="3"/>
        <v>127.81456953642385</v>
      </c>
      <c r="W32" s="138">
        <f t="shared" si="3"/>
        <v>130.61074319352466</v>
      </c>
      <c r="X32" s="138">
        <f t="shared" si="3"/>
        <v>130.46357615894038</v>
      </c>
      <c r="Y32" s="139">
        <f t="shared" si="3"/>
        <v>130.7579102281089</v>
      </c>
      <c r="Z32" s="251"/>
    </row>
    <row r="33" spans="2:38" ht="24.95" customHeight="1">
      <c r="C33" s="131" t="s">
        <v>77</v>
      </c>
      <c r="D33" s="160">
        <f>[5]排出源別エネルギー消費量!G44</f>
        <v>924585</v>
      </c>
      <c r="E33" s="141">
        <f>[5]排出源別エネルギー消費量!H44</f>
        <v>1559982</v>
      </c>
      <c r="F33" s="141">
        <f>[5]排出源別エネルギー消費量!I44</f>
        <v>1566321</v>
      </c>
      <c r="G33" s="141">
        <f>[5]排出源別エネルギー消費量!J44</f>
        <v>1552716</v>
      </c>
      <c r="H33" s="141">
        <f>[5]排出源別エネルギー消費量!K44</f>
        <v>1603276</v>
      </c>
      <c r="I33" s="141">
        <f>[5]排出源別エネルギー消費量!L44</f>
        <v>1571461</v>
      </c>
      <c r="J33" s="141">
        <f>[5]排出源別エネルギー消費量!M44</f>
        <v>1550083.7300000002</v>
      </c>
      <c r="K33" s="141">
        <f>[5]排出源別エネルギー消費量!N44</f>
        <v>1601732.5719999999</v>
      </c>
      <c r="L33" s="141">
        <f>[5]排出源別エネルギー消費量!O44</f>
        <v>1547418</v>
      </c>
      <c r="M33" s="144">
        <f>[5]排出源別エネルギー消費量!P44</f>
        <v>1492310.9410000001</v>
      </c>
      <c r="O33" s="136" t="s">
        <v>78</v>
      </c>
      <c r="P33" s="137">
        <f>D33/$D33*100</f>
        <v>100</v>
      </c>
      <c r="Q33" s="138">
        <f>E33/$D33*100</f>
        <v>168.72239977936047</v>
      </c>
      <c r="R33" s="138">
        <f t="shared" si="3"/>
        <v>169.40800467236653</v>
      </c>
      <c r="S33" s="138">
        <f t="shared" si="3"/>
        <v>167.93653368808711</v>
      </c>
      <c r="T33" s="138">
        <f t="shared" si="3"/>
        <v>173.40493302400537</v>
      </c>
      <c r="U33" s="138">
        <f t="shared" si="3"/>
        <v>169.96392976308289</v>
      </c>
      <c r="V33" s="138">
        <f t="shared" si="3"/>
        <v>167.6518362292272</v>
      </c>
      <c r="W33" s="138">
        <f t="shared" si="3"/>
        <v>173.23800104911933</v>
      </c>
      <c r="X33" s="138">
        <f t="shared" si="3"/>
        <v>167.36351984944596</v>
      </c>
      <c r="Y33" s="139">
        <f t="shared" si="3"/>
        <v>161.40332592460402</v>
      </c>
      <c r="Z33" s="251"/>
    </row>
    <row r="34" spans="2:38" ht="24.95" customHeight="1" thickBot="1">
      <c r="C34" s="163" t="s">
        <v>79</v>
      </c>
      <c r="D34" s="164">
        <f>([5]データ!C182+[5]データ!C183)*1000</f>
        <v>124000</v>
      </c>
      <c r="E34" s="147">
        <f>([5]データ!D182+[5]データ!D183)*1000</f>
        <v>150000</v>
      </c>
      <c r="F34" s="147">
        <f>([5]データ!E182+[5]データ!E183)*1000</f>
        <v>148000</v>
      </c>
      <c r="G34" s="147">
        <f>([5]データ!F182+[5]データ!F183)*1000</f>
        <v>139000</v>
      </c>
      <c r="H34" s="147">
        <f>([5]データ!G182+[5]データ!G183)*1000</f>
        <v>137000</v>
      </c>
      <c r="I34" s="147">
        <f>([5]データ!H182+[5]データ!H183)*1000</f>
        <v>129000</v>
      </c>
      <c r="J34" s="147">
        <f>([5]データ!I182+[5]データ!I183)*1000</f>
        <v>126172.2725812206</v>
      </c>
      <c r="K34" s="147">
        <f>([5]データ!J182+[5]データ!J183)*1000</f>
        <v>134000</v>
      </c>
      <c r="L34" s="147">
        <f>([5]データ!K182+[5]データ!K183)*1000</f>
        <v>141000</v>
      </c>
      <c r="M34" s="165">
        <f>([5]データ!L182+[5]データ!L183)*1000</f>
        <v>138724.23057051044</v>
      </c>
      <c r="O34" s="166" t="s">
        <v>80</v>
      </c>
      <c r="P34" s="151">
        <f>D34/$D34*100</f>
        <v>100</v>
      </c>
      <c r="Q34" s="152">
        <f>E34/$D34*100</f>
        <v>120.96774193548387</v>
      </c>
      <c r="R34" s="152">
        <f t="shared" si="3"/>
        <v>119.35483870967742</v>
      </c>
      <c r="S34" s="152">
        <f t="shared" si="3"/>
        <v>112.09677419354837</v>
      </c>
      <c r="T34" s="152">
        <f t="shared" si="3"/>
        <v>110.48387096774192</v>
      </c>
      <c r="U34" s="152">
        <f t="shared" si="3"/>
        <v>104.03225806451613</v>
      </c>
      <c r="V34" s="152">
        <f t="shared" si="3"/>
        <v>101.75183272679081</v>
      </c>
      <c r="W34" s="152">
        <f t="shared" si="3"/>
        <v>108.06451612903226</v>
      </c>
      <c r="X34" s="152">
        <f t="shared" si="3"/>
        <v>113.70967741935485</v>
      </c>
      <c r="Y34" s="153">
        <f t="shared" si="3"/>
        <v>111.87437949234713</v>
      </c>
      <c r="Z34" s="251"/>
    </row>
    <row r="35" spans="2:38" ht="14.25" thickBot="1">
      <c r="C35" s="243" t="s">
        <v>81</v>
      </c>
      <c r="D35" s="244"/>
      <c r="E35" s="244"/>
      <c r="F35" s="244"/>
      <c r="G35" s="244"/>
      <c r="H35" s="244"/>
      <c r="I35" s="244"/>
      <c r="J35" s="244"/>
      <c r="K35" s="244"/>
      <c r="L35" s="244"/>
      <c r="M35" s="245"/>
    </row>
    <row r="36" spans="2:38"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</row>
    <row r="38" spans="2:38">
      <c r="C38" s="114" t="s">
        <v>82</v>
      </c>
    </row>
    <row r="39" spans="2:38" ht="14.25" thickBot="1">
      <c r="O39" s="115" t="s">
        <v>47</v>
      </c>
    </row>
    <row r="40" spans="2:38">
      <c r="B40" s="235" t="s">
        <v>48</v>
      </c>
      <c r="C40" s="236"/>
      <c r="D40" s="216" t="s">
        <v>49</v>
      </c>
      <c r="E40" s="217"/>
      <c r="F40" s="217"/>
      <c r="G40" s="217"/>
      <c r="H40" s="217"/>
      <c r="I40" s="217"/>
      <c r="J40" s="217"/>
      <c r="K40" s="217"/>
      <c r="L40" s="218"/>
      <c r="M40" s="219"/>
      <c r="O40" s="220" t="s">
        <v>48</v>
      </c>
      <c r="P40" s="222" t="s">
        <v>49</v>
      </c>
      <c r="Q40" s="223"/>
      <c r="R40" s="223"/>
      <c r="S40" s="223"/>
      <c r="T40" s="223"/>
      <c r="U40" s="223"/>
      <c r="V40" s="223"/>
      <c r="W40" s="223"/>
      <c r="X40" s="224"/>
      <c r="Y40" s="225"/>
      <c r="Z40" s="208"/>
    </row>
    <row r="41" spans="2:38" ht="30" customHeight="1" thickBot="1">
      <c r="B41" s="237"/>
      <c r="C41" s="238"/>
      <c r="D41" s="116" t="s">
        <v>50</v>
      </c>
      <c r="E41" s="117">
        <v>2004</v>
      </c>
      <c r="F41" s="117">
        <v>2005</v>
      </c>
      <c r="G41" s="117">
        <v>2006</v>
      </c>
      <c r="H41" s="117">
        <v>2007</v>
      </c>
      <c r="I41" s="117">
        <v>2008</v>
      </c>
      <c r="J41" s="117">
        <v>2009</v>
      </c>
      <c r="K41" s="117">
        <v>2010</v>
      </c>
      <c r="L41" s="117">
        <v>2011</v>
      </c>
      <c r="M41" s="118">
        <v>2012</v>
      </c>
      <c r="O41" s="221"/>
      <c r="P41" s="119" t="s">
        <v>51</v>
      </c>
      <c r="Q41" s="120">
        <v>2004</v>
      </c>
      <c r="R41" s="120">
        <v>2005</v>
      </c>
      <c r="S41" s="120">
        <v>2006</v>
      </c>
      <c r="T41" s="120">
        <v>2007</v>
      </c>
      <c r="U41" s="120">
        <v>2008</v>
      </c>
      <c r="V41" s="120">
        <v>2009</v>
      </c>
      <c r="W41" s="120">
        <v>2010</v>
      </c>
      <c r="X41" s="120">
        <v>2011</v>
      </c>
      <c r="Y41" s="121">
        <v>2012</v>
      </c>
      <c r="Z41" s="208"/>
    </row>
    <row r="42" spans="2:38" ht="24.95" customHeight="1">
      <c r="B42" s="239" t="s">
        <v>83</v>
      </c>
      <c r="C42" s="240"/>
      <c r="D42" s="128">
        <f>[5]温室効果ガス排出量算定結果!E14</f>
        <v>1519</v>
      </c>
      <c r="E42" s="129">
        <f>[5]温室効果ガス排出量算定結果!F14</f>
        <v>1693</v>
      </c>
      <c r="F42" s="129">
        <f>[5]温室効果ガス排出量算定結果!G14</f>
        <v>1658</v>
      </c>
      <c r="G42" s="129">
        <f>[5]温室効果ガス排出量算定結果!H14</f>
        <v>1689</v>
      </c>
      <c r="H42" s="129">
        <f>[5]温室効果ガス排出量算定結果!I14</f>
        <v>1660</v>
      </c>
      <c r="I42" s="129">
        <f>[5]温室効果ガス排出量算定結果!J14</f>
        <v>1643</v>
      </c>
      <c r="J42" s="129">
        <f>[5]温室効果ガス排出量算定結果!K14</f>
        <v>1532</v>
      </c>
      <c r="K42" s="167">
        <f>[5]温室効果ガス排出量算定結果!L14</f>
        <v>1437</v>
      </c>
      <c r="L42" s="167">
        <f>[5]温室効果ガス排出量算定結果!M14</f>
        <v>1416</v>
      </c>
      <c r="M42" s="168">
        <f>[5]温室効果ガス排出量算定結果!N14</f>
        <v>1383</v>
      </c>
      <c r="O42" s="136" t="s">
        <v>55</v>
      </c>
      <c r="P42" s="128">
        <f>D42/$D42*100</f>
        <v>100</v>
      </c>
      <c r="Q42" s="129">
        <f t="shared" ref="Q42:Y48" si="4">E42/$D42*100</f>
        <v>111.45490454246215</v>
      </c>
      <c r="R42" s="129">
        <f t="shared" si="4"/>
        <v>109.15075707702435</v>
      </c>
      <c r="S42" s="129">
        <f t="shared" si="4"/>
        <v>111.19157340355497</v>
      </c>
      <c r="T42" s="129">
        <f t="shared" si="4"/>
        <v>109.28242264647794</v>
      </c>
      <c r="U42" s="129">
        <f t="shared" si="4"/>
        <v>108.16326530612245</v>
      </c>
      <c r="V42" s="129">
        <f t="shared" si="4"/>
        <v>100.85582620144832</v>
      </c>
      <c r="W42" s="129">
        <f t="shared" si="4"/>
        <v>94.601711652402898</v>
      </c>
      <c r="X42" s="129">
        <f t="shared" si="4"/>
        <v>93.219223173140222</v>
      </c>
      <c r="Y42" s="130">
        <f t="shared" si="4"/>
        <v>91.04674127715603</v>
      </c>
      <c r="Z42" s="251"/>
      <c r="AB42" s="155" t="str">
        <f>C52</f>
        <v>工業プロセス</v>
      </c>
      <c r="AC42" s="169"/>
      <c r="AD42" s="169"/>
      <c r="AE42" s="169"/>
      <c r="AF42" s="169"/>
      <c r="AG42" s="169"/>
      <c r="AH42" s="169"/>
      <c r="AI42" s="169"/>
      <c r="AJ42" s="169"/>
      <c r="AK42" s="169"/>
      <c r="AL42" s="169" t="str">
        <f>C61</f>
        <v>廃棄物</v>
      </c>
    </row>
    <row r="43" spans="2:38" ht="24.95" customHeight="1">
      <c r="B43" s="241" t="s">
        <v>84</v>
      </c>
      <c r="C43" s="242"/>
      <c r="D43" s="158">
        <f>[5]データ!C225</f>
        <v>447358</v>
      </c>
      <c r="E43" s="133">
        <f>[5]データ!D225</f>
        <v>564367</v>
      </c>
      <c r="F43" s="133">
        <f>[5]データ!E225</f>
        <v>565131</v>
      </c>
      <c r="G43" s="133">
        <f>[5]データ!F225</f>
        <v>563038</v>
      </c>
      <c r="H43" s="133">
        <f>[5]データ!G225</f>
        <v>557390</v>
      </c>
      <c r="I43" s="134">
        <f>[5]データ!H225</f>
        <v>553938</v>
      </c>
      <c r="J43" s="134">
        <f>[5]データ!I225</f>
        <v>553394</v>
      </c>
      <c r="K43" s="133">
        <f>[5]データ!J225</f>
        <v>553148</v>
      </c>
      <c r="L43" s="133">
        <f>[5]データ!K225</f>
        <v>554258</v>
      </c>
      <c r="M43" s="135">
        <f>[5]データ!L225</f>
        <v>556018</v>
      </c>
      <c r="O43" s="136" t="s">
        <v>85</v>
      </c>
      <c r="P43" s="137">
        <f t="shared" ref="P43:P47" si="5">D43/$D43*100</f>
        <v>100</v>
      </c>
      <c r="Q43" s="138">
        <f t="shared" si="4"/>
        <v>126.15556221191977</v>
      </c>
      <c r="R43" s="138">
        <f t="shared" si="4"/>
        <v>126.32634266068786</v>
      </c>
      <c r="S43" s="138">
        <f t="shared" si="4"/>
        <v>125.85848470352603</v>
      </c>
      <c r="T43" s="138">
        <f t="shared" si="4"/>
        <v>124.5959611765074</v>
      </c>
      <c r="U43" s="138">
        <f t="shared" si="4"/>
        <v>123.82431967238767</v>
      </c>
      <c r="V43" s="138">
        <f t="shared" si="4"/>
        <v>123.70271683975697</v>
      </c>
      <c r="W43" s="138">
        <f t="shared" si="4"/>
        <v>123.6477273235306</v>
      </c>
      <c r="X43" s="138">
        <f t="shared" si="4"/>
        <v>123.89585075040573</v>
      </c>
      <c r="Y43" s="139">
        <f t="shared" si="4"/>
        <v>124.28927167950501</v>
      </c>
      <c r="Z43" s="251"/>
    </row>
    <row r="44" spans="2:38" ht="24.95" customHeight="1">
      <c r="B44" s="170"/>
      <c r="C44" s="171" t="s">
        <v>86</v>
      </c>
      <c r="D44" s="137">
        <f>[5]データ!C222</f>
        <v>217775</v>
      </c>
      <c r="E44" s="138">
        <f>[5]データ!D222</f>
        <v>364202</v>
      </c>
      <c r="F44" s="138">
        <f>[5]データ!E222</f>
        <v>367922</v>
      </c>
      <c r="G44" s="138">
        <f>[5]データ!F222</f>
        <v>369669</v>
      </c>
      <c r="H44" s="138">
        <f>[5]データ!G222</f>
        <v>368080</v>
      </c>
      <c r="I44" s="138">
        <f>[5]データ!H222</f>
        <v>368680</v>
      </c>
      <c r="J44" s="138">
        <f>[5]データ!I222</f>
        <v>371234</v>
      </c>
      <c r="K44" s="172">
        <f>[5]データ!J222</f>
        <v>373979</v>
      </c>
      <c r="L44" s="172">
        <f>[5]データ!K222</f>
        <v>377394</v>
      </c>
      <c r="M44" s="173">
        <f>[5]データ!L222</f>
        <v>381979</v>
      </c>
      <c r="O44" s="136" t="s">
        <v>87</v>
      </c>
      <c r="P44" s="137">
        <f t="shared" si="5"/>
        <v>100</v>
      </c>
      <c r="Q44" s="138">
        <f t="shared" si="4"/>
        <v>167.23774537940534</v>
      </c>
      <c r="R44" s="138">
        <f t="shared" si="4"/>
        <v>168.94593043278613</v>
      </c>
      <c r="S44" s="138">
        <f t="shared" si="4"/>
        <v>169.74813454253243</v>
      </c>
      <c r="T44" s="138">
        <f t="shared" si="4"/>
        <v>169.01848237860179</v>
      </c>
      <c r="U44" s="138">
        <f t="shared" si="4"/>
        <v>169.293996096889</v>
      </c>
      <c r="V44" s="138">
        <f t="shared" si="4"/>
        <v>170.4667661577316</v>
      </c>
      <c r="W44" s="138">
        <f t="shared" si="4"/>
        <v>171.72724141889566</v>
      </c>
      <c r="X44" s="138">
        <f t="shared" si="4"/>
        <v>173.29537366548041</v>
      </c>
      <c r="Y44" s="139">
        <f t="shared" si="4"/>
        <v>175.40075766272528</v>
      </c>
      <c r="Z44" s="251"/>
    </row>
    <row r="45" spans="2:38" ht="24.95" customHeight="1">
      <c r="B45" s="174"/>
      <c r="C45" s="171" t="s">
        <v>88</v>
      </c>
      <c r="D45" s="158">
        <f>D43-D44</f>
        <v>229583</v>
      </c>
      <c r="E45" s="133">
        <f t="shared" ref="E45:M45" si="6">E43-E44</f>
        <v>200165</v>
      </c>
      <c r="F45" s="133">
        <f t="shared" si="6"/>
        <v>197209</v>
      </c>
      <c r="G45" s="133">
        <f t="shared" si="6"/>
        <v>193369</v>
      </c>
      <c r="H45" s="133">
        <f t="shared" si="6"/>
        <v>189310</v>
      </c>
      <c r="I45" s="134">
        <f t="shared" si="6"/>
        <v>185258</v>
      </c>
      <c r="J45" s="134">
        <f t="shared" si="6"/>
        <v>182160</v>
      </c>
      <c r="K45" s="133">
        <f t="shared" si="6"/>
        <v>179169</v>
      </c>
      <c r="L45" s="133">
        <f t="shared" si="6"/>
        <v>176864</v>
      </c>
      <c r="M45" s="135">
        <f t="shared" si="6"/>
        <v>174039</v>
      </c>
      <c r="O45" s="136" t="s">
        <v>89</v>
      </c>
      <c r="P45" s="137">
        <f t="shared" si="5"/>
        <v>100</v>
      </c>
      <c r="Q45" s="138">
        <f t="shared" si="4"/>
        <v>87.186333482879832</v>
      </c>
      <c r="R45" s="138">
        <f t="shared" si="4"/>
        <v>85.898781704220255</v>
      </c>
      <c r="S45" s="138">
        <f t="shared" si="4"/>
        <v>84.226183994459518</v>
      </c>
      <c r="T45" s="138">
        <f t="shared" si="4"/>
        <v>82.45819594656399</v>
      </c>
      <c r="U45" s="138">
        <f t="shared" si="4"/>
        <v>80.6932569049102</v>
      </c>
      <c r="V45" s="138">
        <f t="shared" si="4"/>
        <v>79.343853856775112</v>
      </c>
      <c r="W45" s="138">
        <f t="shared" si="4"/>
        <v>78.041057046906786</v>
      </c>
      <c r="X45" s="138">
        <f t="shared" si="4"/>
        <v>77.037062848730088</v>
      </c>
      <c r="Y45" s="139">
        <f t="shared" si="4"/>
        <v>75.8065710440233</v>
      </c>
      <c r="Z45" s="251"/>
    </row>
    <row r="46" spans="2:38" ht="24.95" customHeight="1">
      <c r="B46" s="226" t="s">
        <v>90</v>
      </c>
      <c r="C46" s="227"/>
      <c r="D46" s="137">
        <f>SUM([5]データ!C253:C258)/1000</f>
        <v>28648.423999999999</v>
      </c>
      <c r="E46" s="138">
        <f>SUM([5]データ!D253:D258)/1000</f>
        <v>17758.687000000002</v>
      </c>
      <c r="F46" s="138">
        <f>SUM([5]データ!E253:E258)/1000</f>
        <v>16886.705999999998</v>
      </c>
      <c r="G46" s="138">
        <f>SUM([5]データ!F253:F258)/1000</f>
        <v>16139.553</v>
      </c>
      <c r="H46" s="138">
        <f>SUM([5]データ!G253:G258)/1000</f>
        <v>16921.545999999998</v>
      </c>
      <c r="I46" s="138">
        <f>SUM([5]データ!H253:H258)/1000</f>
        <v>14737.058999999999</v>
      </c>
      <c r="J46" s="138">
        <f>SUM([5]データ!I253:I258)/1000</f>
        <v>13943.906999999999</v>
      </c>
      <c r="K46" s="172">
        <f>SUM([5]データ!J253:J258)/1000</f>
        <v>14254.191000000001</v>
      </c>
      <c r="L46" s="172">
        <f>SUM([5]データ!K253:K258)/1000</f>
        <v>12756.177</v>
      </c>
      <c r="M46" s="173">
        <f>SUM([5]データ!L253:L258)/1000</f>
        <v>11448.403</v>
      </c>
      <c r="O46" s="127" t="s">
        <v>91</v>
      </c>
      <c r="P46" s="137">
        <f t="shared" si="5"/>
        <v>100</v>
      </c>
      <c r="Q46" s="138">
        <f t="shared" si="4"/>
        <v>61.988355799257931</v>
      </c>
      <c r="R46" s="138">
        <f t="shared" si="4"/>
        <v>58.944624667660591</v>
      </c>
      <c r="S46" s="138">
        <f t="shared" si="4"/>
        <v>56.336617330154006</v>
      </c>
      <c r="T46" s="138">
        <f t="shared" si="4"/>
        <v>59.066236942039104</v>
      </c>
      <c r="U46" s="138">
        <f t="shared" si="4"/>
        <v>51.441081017231525</v>
      </c>
      <c r="V46" s="138">
        <f t="shared" si="4"/>
        <v>48.672509873492515</v>
      </c>
      <c r="W46" s="138">
        <f t="shared" si="4"/>
        <v>49.755585158890419</v>
      </c>
      <c r="X46" s="138">
        <f t="shared" si="4"/>
        <v>44.526627363515701</v>
      </c>
      <c r="Y46" s="139">
        <f t="shared" si="4"/>
        <v>39.961720058318043</v>
      </c>
      <c r="Z46" s="251"/>
    </row>
    <row r="47" spans="2:38" ht="24.95" customHeight="1">
      <c r="B47" s="228" t="s">
        <v>92</v>
      </c>
      <c r="C47" s="229"/>
      <c r="D47" s="158">
        <f>[5]データ!C269</f>
        <v>20061</v>
      </c>
      <c r="E47" s="133">
        <f>[5]データ!D269</f>
        <v>21371</v>
      </c>
      <c r="F47" s="133">
        <f>[5]データ!E269</f>
        <v>24549</v>
      </c>
      <c r="G47" s="133">
        <f>[5]データ!F269</f>
        <v>25954</v>
      </c>
      <c r="H47" s="133">
        <f>[5]データ!G269</f>
        <v>25929</v>
      </c>
      <c r="I47" s="134">
        <f>[5]データ!H269</f>
        <v>24427</v>
      </c>
      <c r="J47" s="134">
        <f>[5]データ!I269</f>
        <v>22062</v>
      </c>
      <c r="K47" s="133">
        <f>[5]データ!J269</f>
        <v>24095</v>
      </c>
      <c r="L47" s="133">
        <f>[5]データ!K269</f>
        <v>23532</v>
      </c>
      <c r="M47" s="135">
        <f>[5]データ!L269</f>
        <v>21586</v>
      </c>
      <c r="O47" s="175" t="s">
        <v>93</v>
      </c>
      <c r="P47" s="137">
        <f t="shared" si="5"/>
        <v>100</v>
      </c>
      <c r="Q47" s="138">
        <f t="shared" si="4"/>
        <v>106.53008324609941</v>
      </c>
      <c r="R47" s="138">
        <f t="shared" si="4"/>
        <v>122.37176611335427</v>
      </c>
      <c r="S47" s="138">
        <f t="shared" si="4"/>
        <v>129.37540501470514</v>
      </c>
      <c r="T47" s="138">
        <f t="shared" si="4"/>
        <v>129.25078510542843</v>
      </c>
      <c r="U47" s="138">
        <f t="shared" si="4"/>
        <v>121.76362095608395</v>
      </c>
      <c r="V47" s="138">
        <f t="shared" si="4"/>
        <v>109.97457753850755</v>
      </c>
      <c r="W47" s="138">
        <f t="shared" si="4"/>
        <v>120.10866856088929</v>
      </c>
      <c r="X47" s="138">
        <f t="shared" si="4"/>
        <v>117.30222820397786</v>
      </c>
      <c r="Y47" s="139">
        <f t="shared" si="4"/>
        <v>107.60181446587906</v>
      </c>
      <c r="Z47" s="251"/>
    </row>
    <row r="48" spans="2:38" ht="24.95" customHeight="1" thickBot="1">
      <c r="B48" s="230" t="s">
        <v>94</v>
      </c>
      <c r="C48" s="231"/>
      <c r="D48" s="151">
        <v>2120202</v>
      </c>
      <c r="E48" s="152">
        <v>1899660</v>
      </c>
      <c r="F48" s="152">
        <v>1874032</v>
      </c>
      <c r="G48" s="152">
        <v>1834923</v>
      </c>
      <c r="H48" s="152">
        <v>1841051</v>
      </c>
      <c r="I48" s="152">
        <v>1887251</v>
      </c>
      <c r="J48" s="152">
        <v>1803975</v>
      </c>
      <c r="K48" s="176">
        <v>1847732</v>
      </c>
      <c r="L48" s="176">
        <v>1836514</v>
      </c>
      <c r="M48" s="177">
        <v>1858325</v>
      </c>
      <c r="O48" s="150" t="s">
        <v>95</v>
      </c>
      <c r="P48" s="151">
        <f>D48/$D48*100</f>
        <v>100</v>
      </c>
      <c r="Q48" s="152">
        <f>E48/$D48*100</f>
        <v>89.598066599314592</v>
      </c>
      <c r="R48" s="152">
        <f t="shared" si="4"/>
        <v>88.389313848397464</v>
      </c>
      <c r="S48" s="152">
        <f t="shared" si="4"/>
        <v>86.54472545540473</v>
      </c>
      <c r="T48" s="152">
        <f t="shared" si="4"/>
        <v>86.833754519616519</v>
      </c>
      <c r="U48" s="152">
        <f t="shared" si="4"/>
        <v>89.012792177349141</v>
      </c>
      <c r="V48" s="152">
        <f t="shared" si="4"/>
        <v>85.085053216627472</v>
      </c>
      <c r="W48" s="152">
        <f t="shared" si="4"/>
        <v>87.148866004276954</v>
      </c>
      <c r="X48" s="152">
        <f t="shared" si="4"/>
        <v>86.619765475176422</v>
      </c>
      <c r="Y48" s="153">
        <f t="shared" si="4"/>
        <v>87.648488210085645</v>
      </c>
      <c r="Z48" s="251"/>
    </row>
    <row r="49" spans="2:28" ht="14.25" thickBot="1">
      <c r="B49" s="232" t="s">
        <v>96</v>
      </c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4"/>
    </row>
    <row r="52" spans="2:28">
      <c r="C52" s="114" t="s">
        <v>97</v>
      </c>
    </row>
    <row r="53" spans="2:28" ht="14.25" thickBot="1">
      <c r="O53" s="115" t="s">
        <v>47</v>
      </c>
    </row>
    <row r="54" spans="2:28">
      <c r="C54" s="214" t="s">
        <v>48</v>
      </c>
      <c r="D54" s="216" t="s">
        <v>49</v>
      </c>
      <c r="E54" s="217"/>
      <c r="F54" s="217"/>
      <c r="G54" s="217"/>
      <c r="H54" s="217"/>
      <c r="I54" s="217"/>
      <c r="J54" s="217"/>
      <c r="K54" s="217"/>
      <c r="L54" s="218"/>
      <c r="M54" s="219"/>
      <c r="O54" s="220" t="s">
        <v>48</v>
      </c>
      <c r="P54" s="222" t="s">
        <v>49</v>
      </c>
      <c r="Q54" s="223"/>
      <c r="R54" s="223"/>
      <c r="S54" s="223"/>
      <c r="T54" s="223"/>
      <c r="U54" s="223"/>
      <c r="V54" s="223"/>
      <c r="W54" s="223"/>
      <c r="X54" s="224"/>
      <c r="Y54" s="225"/>
      <c r="Z54" s="208"/>
    </row>
    <row r="55" spans="2:28" ht="30" customHeight="1" thickBot="1">
      <c r="C55" s="215"/>
      <c r="D55" s="116" t="s">
        <v>50</v>
      </c>
      <c r="E55" s="117">
        <v>2004</v>
      </c>
      <c r="F55" s="117">
        <v>2005</v>
      </c>
      <c r="G55" s="117">
        <v>2006</v>
      </c>
      <c r="H55" s="117">
        <v>2007</v>
      </c>
      <c r="I55" s="117">
        <v>2008</v>
      </c>
      <c r="J55" s="117">
        <v>2009</v>
      </c>
      <c r="K55" s="117">
        <v>2010</v>
      </c>
      <c r="L55" s="117">
        <v>2011</v>
      </c>
      <c r="M55" s="118">
        <v>2012</v>
      </c>
      <c r="O55" s="221"/>
      <c r="P55" s="119" t="s">
        <v>51</v>
      </c>
      <c r="Q55" s="120">
        <v>2004</v>
      </c>
      <c r="R55" s="120">
        <v>2005</v>
      </c>
      <c r="S55" s="120">
        <v>2006</v>
      </c>
      <c r="T55" s="120">
        <v>2007</v>
      </c>
      <c r="U55" s="120">
        <v>2008</v>
      </c>
      <c r="V55" s="120">
        <v>2009</v>
      </c>
      <c r="W55" s="120">
        <v>2010</v>
      </c>
      <c r="X55" s="120">
        <v>2011</v>
      </c>
      <c r="Y55" s="121">
        <v>2012</v>
      </c>
      <c r="Z55" s="208"/>
    </row>
    <row r="56" spans="2:28" ht="24.95" customHeight="1">
      <c r="C56" s="122" t="s">
        <v>98</v>
      </c>
      <c r="D56" s="128">
        <f>[5]温室効果ガス排出量算定結果!E20</f>
        <v>2354</v>
      </c>
      <c r="E56" s="129">
        <f>[5]温室効果ガス排出量算定結果!F20</f>
        <v>2697</v>
      </c>
      <c r="F56" s="129">
        <f>[5]温室効果ガス排出量算定結果!G20</f>
        <v>2738</v>
      </c>
      <c r="G56" s="129">
        <f>[5]温室効果ガス排出量算定結果!H20</f>
        <v>2563</v>
      </c>
      <c r="H56" s="129">
        <f>[5]温室効果ガス排出量算定結果!I20</f>
        <v>2464</v>
      </c>
      <c r="I56" s="129">
        <f>[5]温室効果ガス排出量算定結果!J20</f>
        <v>2287</v>
      </c>
      <c r="J56" s="129">
        <f>[5]温室効果ガス排出量算定結果!K20</f>
        <v>1960</v>
      </c>
      <c r="K56" s="167">
        <f>[5]温室効果ガス排出量算定結果!L20</f>
        <v>1503</v>
      </c>
      <c r="L56" s="167">
        <f>[5]温室効果ガス排出量算定結果!M20</f>
        <v>1689</v>
      </c>
      <c r="M56" s="168">
        <f>[5]温室効果ガス排出量算定結果!N20</f>
        <v>1752</v>
      </c>
      <c r="O56" s="136" t="s">
        <v>55</v>
      </c>
      <c r="P56" s="128">
        <f>D56/$D56*100</f>
        <v>100</v>
      </c>
      <c r="Q56" s="129">
        <f>E56/$D56*100</f>
        <v>114.57094307561597</v>
      </c>
      <c r="R56" s="129">
        <f t="shared" ref="R56:Y57" si="7">F56/$D56*100</f>
        <v>116.31265930331351</v>
      </c>
      <c r="S56" s="129">
        <f t="shared" si="7"/>
        <v>108.87850467289719</v>
      </c>
      <c r="T56" s="129">
        <f t="shared" si="7"/>
        <v>104.67289719626167</v>
      </c>
      <c r="U56" s="129">
        <f t="shared" si="7"/>
        <v>97.153780798640611</v>
      </c>
      <c r="V56" s="129">
        <f t="shared" si="7"/>
        <v>83.262531860662705</v>
      </c>
      <c r="W56" s="129">
        <f t="shared" si="7"/>
        <v>63.848768054375526</v>
      </c>
      <c r="X56" s="129">
        <f t="shared" si="7"/>
        <v>71.750212404418008</v>
      </c>
      <c r="Y56" s="130">
        <f t="shared" si="7"/>
        <v>74.426508071367877</v>
      </c>
      <c r="Z56" s="251"/>
    </row>
    <row r="57" spans="2:28" ht="24.95" customHeight="1" thickBot="1">
      <c r="C57" s="163" t="s">
        <v>99</v>
      </c>
      <c r="D57" s="178">
        <f>'図表５～13'!D8/1000</f>
        <v>4473.8770000000004</v>
      </c>
      <c r="E57" s="179">
        <f>'図表５～13'!E8/1000</f>
        <v>5036.0640000000003</v>
      </c>
      <c r="F57" s="179">
        <f>'図表５～13'!F8/1000</f>
        <v>5123.9160000000002</v>
      </c>
      <c r="G57" s="179">
        <f>'図表５～13'!G8/1000</f>
        <v>4761.4629999999997</v>
      </c>
      <c r="H57" s="179">
        <f>'図表５～13'!H8/1000</f>
        <v>4584.3389999999999</v>
      </c>
      <c r="I57" s="180">
        <f>'図表５～13'!I8/1000</f>
        <v>4260.9989999999998</v>
      </c>
      <c r="J57" s="180">
        <f>'図表５～13'!J8/1000</f>
        <v>3650.31</v>
      </c>
      <c r="K57" s="179">
        <f>'図表５～13'!K8/1000</f>
        <v>2779.1329999999998</v>
      </c>
      <c r="L57" s="179">
        <f>'図表５～13'!L8/1000</f>
        <v>3143.5729999999999</v>
      </c>
      <c r="M57" s="181">
        <f>'図表５～13'!M8/1000</f>
        <v>3290.413</v>
      </c>
      <c r="O57" s="136" t="s">
        <v>59</v>
      </c>
      <c r="P57" s="151">
        <f t="shared" ref="P57" si="8">D57/$D57*100</f>
        <v>100</v>
      </c>
      <c r="Q57" s="152">
        <f>E57/$D57*100</f>
        <v>112.56599142086384</v>
      </c>
      <c r="R57" s="152">
        <f t="shared" si="7"/>
        <v>114.52965738664697</v>
      </c>
      <c r="S57" s="152">
        <f t="shared" si="7"/>
        <v>106.42811592719244</v>
      </c>
      <c r="T57" s="152">
        <f t="shared" si="7"/>
        <v>102.46904418695462</v>
      </c>
      <c r="U57" s="152">
        <f t="shared" si="7"/>
        <v>95.241755640577495</v>
      </c>
      <c r="V57" s="152">
        <f t="shared" si="7"/>
        <v>81.591648585779168</v>
      </c>
      <c r="W57" s="152">
        <f t="shared" si="7"/>
        <v>62.119119501944276</v>
      </c>
      <c r="X57" s="152">
        <f t="shared" si="7"/>
        <v>70.265074341561018</v>
      </c>
      <c r="Y57" s="153">
        <f t="shared" si="7"/>
        <v>73.547238781933416</v>
      </c>
      <c r="Z57" s="251"/>
    </row>
    <row r="61" spans="2:28">
      <c r="C61" s="114" t="s">
        <v>100</v>
      </c>
    </row>
    <row r="62" spans="2:28" ht="14.25" thickBot="1">
      <c r="O62" s="115" t="s">
        <v>47</v>
      </c>
      <c r="AB62" s="155" t="str">
        <f>C73</f>
        <v>その他</v>
      </c>
    </row>
    <row r="63" spans="2:28">
      <c r="C63" s="214" t="s">
        <v>48</v>
      </c>
      <c r="D63" s="216" t="s">
        <v>49</v>
      </c>
      <c r="E63" s="217"/>
      <c r="F63" s="217"/>
      <c r="G63" s="217"/>
      <c r="H63" s="217"/>
      <c r="I63" s="217"/>
      <c r="J63" s="217"/>
      <c r="K63" s="217"/>
      <c r="L63" s="218"/>
      <c r="M63" s="219"/>
      <c r="O63" s="220" t="s">
        <v>48</v>
      </c>
      <c r="P63" s="222" t="s">
        <v>49</v>
      </c>
      <c r="Q63" s="223"/>
      <c r="R63" s="223"/>
      <c r="S63" s="223"/>
      <c r="T63" s="223"/>
      <c r="U63" s="223"/>
      <c r="V63" s="223"/>
      <c r="W63" s="223"/>
      <c r="X63" s="224"/>
      <c r="Y63" s="225"/>
      <c r="Z63" s="208"/>
    </row>
    <row r="64" spans="2:28" ht="30" customHeight="1" thickBot="1">
      <c r="C64" s="215"/>
      <c r="D64" s="116" t="s">
        <v>50</v>
      </c>
      <c r="E64" s="117">
        <v>2004</v>
      </c>
      <c r="F64" s="117">
        <v>2005</v>
      </c>
      <c r="G64" s="117">
        <v>2006</v>
      </c>
      <c r="H64" s="117">
        <v>2007</v>
      </c>
      <c r="I64" s="117">
        <v>2008</v>
      </c>
      <c r="J64" s="117">
        <v>2009</v>
      </c>
      <c r="K64" s="117">
        <v>2010</v>
      </c>
      <c r="L64" s="117">
        <v>2011</v>
      </c>
      <c r="M64" s="118">
        <v>2012</v>
      </c>
      <c r="O64" s="221"/>
      <c r="P64" s="119" t="s">
        <v>51</v>
      </c>
      <c r="Q64" s="120">
        <v>2004</v>
      </c>
      <c r="R64" s="120">
        <v>2005</v>
      </c>
      <c r="S64" s="120">
        <v>2006</v>
      </c>
      <c r="T64" s="120">
        <v>2007</v>
      </c>
      <c r="U64" s="120">
        <v>2008</v>
      </c>
      <c r="V64" s="120">
        <v>2009</v>
      </c>
      <c r="W64" s="120">
        <v>2010</v>
      </c>
      <c r="X64" s="120">
        <v>2011</v>
      </c>
      <c r="Y64" s="121">
        <v>2012</v>
      </c>
      <c r="Z64" s="208"/>
    </row>
    <row r="65" spans="3:26" ht="24.95" customHeight="1">
      <c r="C65" s="122" t="s">
        <v>98</v>
      </c>
      <c r="D65" s="128">
        <f>[5]温室効果ガス排出量算定結果!E24</f>
        <v>96</v>
      </c>
      <c r="E65" s="129">
        <f>[5]温室効果ガス排出量算定結果!F24</f>
        <v>122</v>
      </c>
      <c r="F65" s="129">
        <f>[5]温室効果ガス排出量算定結果!G24</f>
        <v>125</v>
      </c>
      <c r="G65" s="129">
        <f>[5]温室効果ガス排出量算定結果!H24</f>
        <v>117</v>
      </c>
      <c r="H65" s="129">
        <f>[5]温室効果ガス排出量算定結果!I24</f>
        <v>115</v>
      </c>
      <c r="I65" s="129">
        <f>[5]温室効果ガス排出量算定結果!J24</f>
        <v>111</v>
      </c>
      <c r="J65" s="129">
        <f>[5]温室効果ガス排出量算定結果!K24</f>
        <v>124</v>
      </c>
      <c r="K65" s="167">
        <f>[5]温室効果ガス排出量算定結果!L24</f>
        <v>120</v>
      </c>
      <c r="L65" s="167">
        <f>[5]温室効果ガス排出量算定結果!M24</f>
        <v>112</v>
      </c>
      <c r="M65" s="168">
        <f>[5]温室効果ガス排出量算定結果!N24</f>
        <v>117</v>
      </c>
      <c r="O65" s="157" t="s">
        <v>55</v>
      </c>
      <c r="P65" s="128">
        <f>D65/$D65*100</f>
        <v>100</v>
      </c>
      <c r="Q65" s="129">
        <f t="shared" ref="Q65:Y69" si="9">E65/$D65*100</f>
        <v>127.08333333333333</v>
      </c>
      <c r="R65" s="129">
        <f t="shared" si="9"/>
        <v>130.20833333333331</v>
      </c>
      <c r="S65" s="129">
        <f t="shared" si="9"/>
        <v>121.875</v>
      </c>
      <c r="T65" s="129">
        <f t="shared" si="9"/>
        <v>119.79166666666667</v>
      </c>
      <c r="U65" s="129">
        <f t="shared" si="9"/>
        <v>115.625</v>
      </c>
      <c r="V65" s="129">
        <f t="shared" si="9"/>
        <v>129.16666666666669</v>
      </c>
      <c r="W65" s="129">
        <f t="shared" si="9"/>
        <v>125</v>
      </c>
      <c r="X65" s="129">
        <f t="shared" si="9"/>
        <v>116.66666666666667</v>
      </c>
      <c r="Y65" s="130">
        <f t="shared" si="9"/>
        <v>121.875</v>
      </c>
      <c r="Z65" s="251"/>
    </row>
    <row r="66" spans="3:26" ht="24.95" customHeight="1">
      <c r="C66" s="131" t="s">
        <v>101</v>
      </c>
      <c r="D66" s="158">
        <f>[5]データ!C306</f>
        <v>201276</v>
      </c>
      <c r="E66" s="133">
        <f>[5]データ!D306</f>
        <v>221520</v>
      </c>
      <c r="F66" s="133">
        <f>[5]データ!E306</f>
        <v>221633</v>
      </c>
      <c r="G66" s="133">
        <f>[5]データ!F306</f>
        <v>227680</v>
      </c>
      <c r="H66" s="133">
        <f>[5]データ!G306</f>
        <v>220469</v>
      </c>
      <c r="I66" s="134">
        <f>[5]データ!H306</f>
        <v>225440</v>
      </c>
      <c r="J66" s="134">
        <f>[5]データ!I306</f>
        <v>212477</v>
      </c>
      <c r="K66" s="133">
        <f>[5]データ!J306</f>
        <v>209207</v>
      </c>
      <c r="L66" s="133">
        <f>[5]データ!K306</f>
        <v>210005</v>
      </c>
      <c r="M66" s="135">
        <f>[5]データ!L306</f>
        <v>212047</v>
      </c>
      <c r="O66" s="136" t="s">
        <v>102</v>
      </c>
      <c r="P66" s="137">
        <f>D66/$D66*100</f>
        <v>100</v>
      </c>
      <c r="Q66" s="138">
        <f>E66/$D66*100</f>
        <v>110.05783103797771</v>
      </c>
      <c r="R66" s="138">
        <f t="shared" si="9"/>
        <v>110.1139728531966</v>
      </c>
      <c r="S66" s="138">
        <f t="shared" si="9"/>
        <v>113.11830521274271</v>
      </c>
      <c r="T66" s="138">
        <f t="shared" si="9"/>
        <v>109.53566247341959</v>
      </c>
      <c r="U66" s="138">
        <f t="shared" si="9"/>
        <v>112.00540551282816</v>
      </c>
      <c r="V66" s="138">
        <f t="shared" si="9"/>
        <v>105.56499532979591</v>
      </c>
      <c r="W66" s="138">
        <f t="shared" si="9"/>
        <v>103.94036050000994</v>
      </c>
      <c r="X66" s="138">
        <f t="shared" si="9"/>
        <v>104.33683101810449</v>
      </c>
      <c r="Y66" s="139">
        <f t="shared" si="9"/>
        <v>105.35135833383016</v>
      </c>
      <c r="Z66" s="251"/>
    </row>
    <row r="67" spans="3:26" ht="24.95" customHeight="1">
      <c r="C67" s="131" t="s">
        <v>103</v>
      </c>
      <c r="D67" s="182">
        <f>[5]データ!C316</f>
        <v>22.678321428571426</v>
      </c>
      <c r="E67" s="183">
        <f>[5]データ!D316</f>
        <v>22.678321428571426</v>
      </c>
      <c r="F67" s="183">
        <f>[5]データ!E316</f>
        <v>21.384374999999999</v>
      </c>
      <c r="G67" s="183">
        <f>[5]データ!F316</f>
        <v>19.954375000000002</v>
      </c>
      <c r="H67" s="183">
        <f>[5]データ!G316</f>
        <v>20.371387500000001</v>
      </c>
      <c r="I67" s="183">
        <f>[5]データ!H316</f>
        <v>22.633750000000006</v>
      </c>
      <c r="J67" s="183">
        <f>[5]データ!I316</f>
        <v>24.005312500000002</v>
      </c>
      <c r="K67" s="183">
        <f>[5]データ!J316</f>
        <v>25.3165625</v>
      </c>
      <c r="L67" s="183">
        <f>[5]データ!K316</f>
        <v>22.58</v>
      </c>
      <c r="M67" s="184">
        <f>[5]データ!L316</f>
        <v>27.093937499999999</v>
      </c>
      <c r="O67" s="136" t="s">
        <v>104</v>
      </c>
      <c r="P67" s="137">
        <f>D67/$D67*100</f>
        <v>100</v>
      </c>
      <c r="Q67" s="138">
        <f>E67/$D67*100</f>
        <v>100</v>
      </c>
      <c r="R67" s="138">
        <f t="shared" si="9"/>
        <v>94.29434655185176</v>
      </c>
      <c r="S67" s="138">
        <f t="shared" si="9"/>
        <v>87.988765230482883</v>
      </c>
      <c r="T67" s="138">
        <f t="shared" si="9"/>
        <v>89.827580776481014</v>
      </c>
      <c r="U67" s="138">
        <f t="shared" si="9"/>
        <v>99.80346240037295</v>
      </c>
      <c r="V67" s="138">
        <f t="shared" si="9"/>
        <v>105.85136371582051</v>
      </c>
      <c r="W67" s="138">
        <f t="shared" si="9"/>
        <v>111.63331721767014</v>
      </c>
      <c r="X67" s="138">
        <f t="shared" si="9"/>
        <v>99.566451913643149</v>
      </c>
      <c r="Y67" s="139">
        <f t="shared" si="9"/>
        <v>119.4706477079275</v>
      </c>
      <c r="Z67" s="251"/>
    </row>
    <row r="68" spans="3:26" ht="24.95" customHeight="1">
      <c r="C68" s="131" t="s">
        <v>105</v>
      </c>
      <c r="D68" s="185">
        <v>2025</v>
      </c>
      <c r="E68" s="186">
        <v>1910</v>
      </c>
      <c r="F68" s="186">
        <v>1894</v>
      </c>
      <c r="G68" s="186">
        <v>1903</v>
      </c>
      <c r="H68" s="186">
        <v>1835</v>
      </c>
      <c r="I68" s="186">
        <v>1765</v>
      </c>
      <c r="J68" s="186">
        <v>1681</v>
      </c>
      <c r="K68" s="186">
        <v>1731</v>
      </c>
      <c r="L68" s="187">
        <v>1711</v>
      </c>
      <c r="M68" s="188">
        <v>1707</v>
      </c>
      <c r="O68" s="136" t="s">
        <v>106</v>
      </c>
      <c r="P68" s="137">
        <f>D68/$D68*100</f>
        <v>100</v>
      </c>
      <c r="Q68" s="138">
        <f>E68/$D68*100</f>
        <v>94.320987654320987</v>
      </c>
      <c r="R68" s="138">
        <f t="shared" si="9"/>
        <v>93.53086419753086</v>
      </c>
      <c r="S68" s="138">
        <f t="shared" si="9"/>
        <v>93.975308641975303</v>
      </c>
      <c r="T68" s="138">
        <f t="shared" si="9"/>
        <v>90.617283950617292</v>
      </c>
      <c r="U68" s="138">
        <f t="shared" si="9"/>
        <v>87.160493827160494</v>
      </c>
      <c r="V68" s="138">
        <f t="shared" si="9"/>
        <v>83.012345679012341</v>
      </c>
      <c r="W68" s="138">
        <f t="shared" si="9"/>
        <v>85.481481481481481</v>
      </c>
      <c r="X68" s="138">
        <f t="shared" si="9"/>
        <v>84.493827160493822</v>
      </c>
      <c r="Y68" s="139">
        <f t="shared" si="9"/>
        <v>84.296296296296291</v>
      </c>
      <c r="Z68" s="251"/>
    </row>
    <row r="69" spans="3:26" ht="24.75" customHeight="1" thickBot="1">
      <c r="C69" s="131" t="s">
        <v>107</v>
      </c>
      <c r="D69" s="164">
        <f>[5]温室効果ガス排出量算定結果!E26</f>
        <v>31</v>
      </c>
      <c r="E69" s="147">
        <f>[5]温室効果ガス排出量算定結果!F26</f>
        <v>50</v>
      </c>
      <c r="F69" s="147">
        <f>[5]温室効果ガス排出量算定結果!G26</f>
        <v>49</v>
      </c>
      <c r="G69" s="147">
        <f>[5]温室効果ガス排出量算定結果!H26</f>
        <v>46</v>
      </c>
      <c r="H69" s="147">
        <f>[5]温室効果ガス排出量算定結果!I26</f>
        <v>47</v>
      </c>
      <c r="I69" s="147">
        <f>[5]温室効果ガス排出量算定結果!J26</f>
        <v>39</v>
      </c>
      <c r="J69" s="147">
        <f>[5]温室効果ガス排出量算定結果!K26</f>
        <v>46</v>
      </c>
      <c r="K69" s="147">
        <f>[5]温室効果ガス排出量算定結果!L26</f>
        <v>42</v>
      </c>
      <c r="L69" s="147">
        <f>[5]温室効果ガス排出量算定結果!M26</f>
        <v>42</v>
      </c>
      <c r="M69" s="165">
        <f>[5]温室効果ガス排出量算定結果!N26</f>
        <v>38</v>
      </c>
      <c r="O69" s="166" t="s">
        <v>108</v>
      </c>
      <c r="P69" s="151">
        <f>D69/$D69*100</f>
        <v>100</v>
      </c>
      <c r="Q69" s="152">
        <f>E69/$D69*100</f>
        <v>161.29032258064515</v>
      </c>
      <c r="R69" s="152">
        <f t="shared" si="9"/>
        <v>158.06451612903226</v>
      </c>
      <c r="S69" s="152">
        <f t="shared" si="9"/>
        <v>148.38709677419354</v>
      </c>
      <c r="T69" s="152">
        <f t="shared" si="9"/>
        <v>151.61290322580646</v>
      </c>
      <c r="U69" s="152">
        <f t="shared" si="9"/>
        <v>125.80645161290323</v>
      </c>
      <c r="V69" s="152">
        <f t="shared" si="9"/>
        <v>148.38709677419354</v>
      </c>
      <c r="W69" s="152">
        <f t="shared" si="9"/>
        <v>135.48387096774192</v>
      </c>
      <c r="X69" s="152">
        <f t="shared" si="9"/>
        <v>135.48387096774192</v>
      </c>
      <c r="Y69" s="153">
        <f t="shared" si="9"/>
        <v>122.58064516129032</v>
      </c>
      <c r="Z69" s="251"/>
    </row>
    <row r="70" spans="3:26" ht="14.25" thickBot="1">
      <c r="C70" s="212" t="s">
        <v>109</v>
      </c>
      <c r="D70" s="213"/>
      <c r="E70" s="213"/>
      <c r="F70" s="213"/>
      <c r="G70" s="213"/>
      <c r="H70" s="213"/>
      <c r="I70" s="213"/>
      <c r="J70" s="213"/>
      <c r="K70" s="213"/>
      <c r="L70" s="213"/>
      <c r="M70" s="213"/>
    </row>
    <row r="73" spans="3:26">
      <c r="C73" s="114" t="s">
        <v>110</v>
      </c>
    </row>
    <row r="74" spans="3:26" ht="14.25" thickBot="1">
      <c r="O74" s="115" t="s">
        <v>47</v>
      </c>
    </row>
    <row r="75" spans="3:26">
      <c r="C75" s="214" t="s">
        <v>48</v>
      </c>
      <c r="D75" s="216" t="s">
        <v>49</v>
      </c>
      <c r="E75" s="217"/>
      <c r="F75" s="217"/>
      <c r="G75" s="217"/>
      <c r="H75" s="217"/>
      <c r="I75" s="217"/>
      <c r="J75" s="217"/>
      <c r="K75" s="217"/>
      <c r="L75" s="218"/>
      <c r="M75" s="219"/>
      <c r="O75" s="220" t="s">
        <v>48</v>
      </c>
      <c r="P75" s="222" t="s">
        <v>49</v>
      </c>
      <c r="Q75" s="223"/>
      <c r="R75" s="223"/>
      <c r="S75" s="223"/>
      <c r="T75" s="223"/>
      <c r="U75" s="223"/>
      <c r="V75" s="223"/>
      <c r="W75" s="223"/>
      <c r="X75" s="224"/>
      <c r="Y75" s="225"/>
      <c r="Z75" s="208"/>
    </row>
    <row r="76" spans="3:26" ht="30" customHeight="1" thickBot="1">
      <c r="C76" s="215"/>
      <c r="D76" s="116" t="s">
        <v>50</v>
      </c>
      <c r="E76" s="117">
        <v>2004</v>
      </c>
      <c r="F76" s="117">
        <v>2005</v>
      </c>
      <c r="G76" s="117">
        <v>2006</v>
      </c>
      <c r="H76" s="117">
        <v>2007</v>
      </c>
      <c r="I76" s="117">
        <v>2008</v>
      </c>
      <c r="J76" s="117">
        <v>2009</v>
      </c>
      <c r="K76" s="117">
        <v>2010</v>
      </c>
      <c r="L76" s="117">
        <v>2011</v>
      </c>
      <c r="M76" s="118">
        <v>2012</v>
      </c>
      <c r="O76" s="221"/>
      <c r="P76" s="119" t="s">
        <v>51</v>
      </c>
      <c r="Q76" s="120">
        <v>2004</v>
      </c>
      <c r="R76" s="120">
        <v>2005</v>
      </c>
      <c r="S76" s="120">
        <v>2006</v>
      </c>
      <c r="T76" s="120">
        <v>2007</v>
      </c>
      <c r="U76" s="120">
        <v>2008</v>
      </c>
      <c r="V76" s="120">
        <v>2009</v>
      </c>
      <c r="W76" s="120">
        <v>2010</v>
      </c>
      <c r="X76" s="120">
        <v>2011</v>
      </c>
      <c r="Y76" s="121">
        <v>2012</v>
      </c>
      <c r="Z76" s="208"/>
    </row>
    <row r="77" spans="3:26" ht="24.95" customHeight="1">
      <c r="C77" s="122" t="s">
        <v>111</v>
      </c>
      <c r="D77" s="128">
        <f>[5]温室効果ガス排出量算定結果!E29</f>
        <v>197</v>
      </c>
      <c r="E77" s="129">
        <f>[5]温室効果ガス排出量算定結果!F29</f>
        <v>136</v>
      </c>
      <c r="F77" s="129">
        <f>[5]温室効果ガス排出量算定結果!G29</f>
        <v>127</v>
      </c>
      <c r="G77" s="129">
        <f>[5]温室効果ガス排出量算定結果!H29</f>
        <v>124</v>
      </c>
      <c r="H77" s="129">
        <f>[5]温室効果ガス排出量算定結果!I29</f>
        <v>125</v>
      </c>
      <c r="I77" s="129">
        <f>[5]温室効果ガス排出量算定結果!J29</f>
        <v>126</v>
      </c>
      <c r="J77" s="129">
        <f>[5]温室効果ガス排出量算定結果!K29</f>
        <v>118</v>
      </c>
      <c r="K77" s="167">
        <f>[5]温室効果ガス排出量算定結果!L29</f>
        <v>119</v>
      </c>
      <c r="L77" s="167">
        <f>[5]温室効果ガス排出量算定結果!M29</f>
        <v>119</v>
      </c>
      <c r="M77" s="168">
        <f>[5]温室効果ガス排出量算定結果!N29</f>
        <v>121</v>
      </c>
      <c r="O77" s="157" t="s">
        <v>112</v>
      </c>
      <c r="P77" s="128">
        <f>D77/$D77*100</f>
        <v>100</v>
      </c>
      <c r="Q77" s="129">
        <f t="shared" ref="Q77:Y81" si="10">E77/$D77*100</f>
        <v>69.035532994923855</v>
      </c>
      <c r="R77" s="129">
        <f t="shared" si="10"/>
        <v>64.467005076142129</v>
      </c>
      <c r="S77" s="129">
        <f t="shared" si="10"/>
        <v>62.944162436548226</v>
      </c>
      <c r="T77" s="129">
        <f t="shared" si="10"/>
        <v>63.451776649746193</v>
      </c>
      <c r="U77" s="129">
        <f t="shared" si="10"/>
        <v>63.959390862944169</v>
      </c>
      <c r="V77" s="129">
        <f t="shared" si="10"/>
        <v>59.898477157360411</v>
      </c>
      <c r="W77" s="129">
        <f t="shared" si="10"/>
        <v>60.406091370558379</v>
      </c>
      <c r="X77" s="129">
        <f t="shared" si="10"/>
        <v>60.406091370558379</v>
      </c>
      <c r="Y77" s="130">
        <f t="shared" si="10"/>
        <v>61.421319796954307</v>
      </c>
      <c r="Z77" s="251"/>
    </row>
    <row r="78" spans="3:26" ht="24.95" customHeight="1">
      <c r="C78" s="131" t="s">
        <v>113</v>
      </c>
      <c r="D78" s="158">
        <f>[5]温室効果ガス排出量算定結果!E30</f>
        <v>156</v>
      </c>
      <c r="E78" s="133">
        <f>[5]温室効果ガス排出量算定結果!F30</f>
        <v>259</v>
      </c>
      <c r="F78" s="133">
        <f>[5]温室効果ガス排出量算定結果!G30</f>
        <v>327</v>
      </c>
      <c r="G78" s="133">
        <f>[5]温室効果ガス排出量算定結果!H30</f>
        <v>320</v>
      </c>
      <c r="H78" s="133">
        <f>[5]温室効果ガス排出量算定結果!I30</f>
        <v>314</v>
      </c>
      <c r="I78" s="134">
        <f>[5]温室効果ガス排出量算定結果!J30</f>
        <v>306</v>
      </c>
      <c r="J78" s="134">
        <f>[5]温室効果ガス排出量算定結果!K30</f>
        <v>278</v>
      </c>
      <c r="K78" s="133">
        <f>[5]温室効果ガス排出量算定結果!L30</f>
        <v>263</v>
      </c>
      <c r="L78" s="133">
        <f>[5]温室効果ガス排出量算定結果!M30</f>
        <v>283</v>
      </c>
      <c r="M78" s="135">
        <f>[5]温室効果ガス排出量算定結果!N30</f>
        <v>283</v>
      </c>
      <c r="O78" s="136" t="s">
        <v>114</v>
      </c>
      <c r="P78" s="137">
        <f>D78/$D78*100</f>
        <v>100</v>
      </c>
      <c r="Q78" s="138">
        <f>E78/$D78*100</f>
        <v>166.02564102564102</v>
      </c>
      <c r="R78" s="138">
        <f t="shared" si="10"/>
        <v>209.61538461538461</v>
      </c>
      <c r="S78" s="138">
        <f t="shared" si="10"/>
        <v>205.12820512820511</v>
      </c>
      <c r="T78" s="138">
        <f t="shared" si="10"/>
        <v>201.28205128205127</v>
      </c>
      <c r="U78" s="138">
        <f t="shared" si="10"/>
        <v>196.15384615384613</v>
      </c>
      <c r="V78" s="138">
        <f t="shared" si="10"/>
        <v>178.2051282051282</v>
      </c>
      <c r="W78" s="138">
        <f t="shared" si="10"/>
        <v>168.58974358974359</v>
      </c>
      <c r="X78" s="138">
        <f t="shared" si="10"/>
        <v>181.41025641025641</v>
      </c>
      <c r="Y78" s="139">
        <f t="shared" si="10"/>
        <v>181.41025641025641</v>
      </c>
      <c r="Z78" s="251"/>
    </row>
    <row r="79" spans="3:26" ht="24.95" customHeight="1">
      <c r="C79" s="131" t="s">
        <v>115</v>
      </c>
      <c r="D79" s="160">
        <f>[5]温室効果ガス排出量算定結果!E31</f>
        <v>18</v>
      </c>
      <c r="E79" s="141">
        <f>[5]温室効果ガス排出量算定結果!F31</f>
        <v>56</v>
      </c>
      <c r="F79" s="141">
        <f>[5]温室効果ガス排出量算定結果!G31</f>
        <v>58</v>
      </c>
      <c r="G79" s="141">
        <f>[5]温室効果ガス排出量算定結果!H31</f>
        <v>61</v>
      </c>
      <c r="H79" s="141">
        <f>[5]温室効果ガス排出量算定結果!I31</f>
        <v>70</v>
      </c>
      <c r="I79" s="141">
        <f>[5]温室効果ガス排出量算定結果!J31</f>
        <v>78</v>
      </c>
      <c r="J79" s="141">
        <f>[5]温室効果ガス排出量算定結果!K31</f>
        <v>90</v>
      </c>
      <c r="K79" s="141">
        <f>[5]温室効果ガス排出量算定結果!L31</f>
        <v>96</v>
      </c>
      <c r="L79" s="141">
        <f>[5]温室効果ガス排出量算定結果!M31</f>
        <v>106</v>
      </c>
      <c r="M79" s="144">
        <f>[5]温室効果ガス排出量算定結果!N31</f>
        <v>117</v>
      </c>
      <c r="O79" s="136" t="s">
        <v>116</v>
      </c>
      <c r="P79" s="137">
        <f>D79/$D79*100</f>
        <v>100</v>
      </c>
      <c r="Q79" s="138">
        <f>E79/$D79*100</f>
        <v>311.11111111111114</v>
      </c>
      <c r="R79" s="138">
        <f t="shared" si="10"/>
        <v>322.22222222222223</v>
      </c>
      <c r="S79" s="138">
        <f t="shared" si="10"/>
        <v>338.88888888888886</v>
      </c>
      <c r="T79" s="138">
        <f t="shared" si="10"/>
        <v>388.88888888888886</v>
      </c>
      <c r="U79" s="138">
        <f t="shared" si="10"/>
        <v>433.33333333333331</v>
      </c>
      <c r="V79" s="138">
        <f t="shared" si="10"/>
        <v>500</v>
      </c>
      <c r="W79" s="138">
        <f t="shared" si="10"/>
        <v>533.33333333333326</v>
      </c>
      <c r="X79" s="138">
        <f t="shared" si="10"/>
        <v>588.88888888888891</v>
      </c>
      <c r="Y79" s="139">
        <f t="shared" si="10"/>
        <v>650</v>
      </c>
      <c r="Z79" s="251"/>
    </row>
    <row r="80" spans="3:26" ht="24.95" customHeight="1">
      <c r="C80" s="131" t="s">
        <v>117</v>
      </c>
      <c r="D80" s="160">
        <f>[5]温室効果ガス排出量算定結果!E32</f>
        <v>105</v>
      </c>
      <c r="E80" s="141">
        <f>[5]温室効果ガス排出量算定結果!F32</f>
        <v>45</v>
      </c>
      <c r="F80" s="141">
        <f>[5]温室効果ガス排出量算定結果!G32</f>
        <v>50</v>
      </c>
      <c r="G80" s="141">
        <f>[5]温室効果ガス排出量算定結果!H32</f>
        <v>40</v>
      </c>
      <c r="H80" s="141">
        <f>[5]温室効果ガス排出量算定結果!I32</f>
        <v>32</v>
      </c>
      <c r="I80" s="141">
        <f>[5]温室効果ガス排出量算定結果!J32</f>
        <v>21</v>
      </c>
      <c r="J80" s="141">
        <f>[5]温室効果ガス排出量算定結果!K32</f>
        <v>7</v>
      </c>
      <c r="K80" s="141">
        <f>[5]温室効果ガス排出量算定結果!L32</f>
        <v>8</v>
      </c>
      <c r="L80" s="141">
        <f>[5]温室効果ガス排出量算定結果!M32</f>
        <v>8</v>
      </c>
      <c r="M80" s="144">
        <f>[5]温室効果ガス排出量算定結果!N32</f>
        <v>8</v>
      </c>
      <c r="O80" s="136" t="s">
        <v>118</v>
      </c>
      <c r="P80" s="137">
        <f>D80/$D80*100</f>
        <v>100</v>
      </c>
      <c r="Q80" s="138">
        <f>E80/$D80*100</f>
        <v>42.857142857142854</v>
      </c>
      <c r="R80" s="138">
        <f t="shared" si="10"/>
        <v>47.619047619047613</v>
      </c>
      <c r="S80" s="138">
        <f t="shared" si="10"/>
        <v>38.095238095238095</v>
      </c>
      <c r="T80" s="138">
        <f t="shared" si="10"/>
        <v>30.476190476190478</v>
      </c>
      <c r="U80" s="138">
        <f t="shared" si="10"/>
        <v>20</v>
      </c>
      <c r="V80" s="138">
        <f t="shared" si="10"/>
        <v>6.666666666666667</v>
      </c>
      <c r="W80" s="138">
        <f t="shared" si="10"/>
        <v>7.6190476190476195</v>
      </c>
      <c r="X80" s="138">
        <f t="shared" si="10"/>
        <v>7.6190476190476195</v>
      </c>
      <c r="Y80" s="139">
        <f t="shared" si="10"/>
        <v>7.6190476190476195</v>
      </c>
      <c r="Z80" s="251"/>
    </row>
    <row r="81" spans="3:26" ht="24.95" customHeight="1" thickBot="1">
      <c r="C81" s="163" t="s">
        <v>119</v>
      </c>
      <c r="D81" s="164">
        <f>[5]温室効果ガス排出量算定結果!E33</f>
        <v>15</v>
      </c>
      <c r="E81" s="147">
        <f>[5]温室効果ガス排出量算定結果!F33</f>
        <v>26</v>
      </c>
      <c r="F81" s="147">
        <f>[5]温室効果ガス排出量算定結果!G33</f>
        <v>32</v>
      </c>
      <c r="G81" s="147">
        <f>[5]温室効果ガス排出量算定結果!H33</f>
        <v>32</v>
      </c>
      <c r="H81" s="147">
        <f>[5]温室効果ガス排出量算定結果!I33</f>
        <v>32</v>
      </c>
      <c r="I81" s="147">
        <f>[5]温室効果ガス排出量算定結果!J33</f>
        <v>25</v>
      </c>
      <c r="J81" s="147">
        <f>[5]温室効果ガス排出量算定結果!K33</f>
        <v>12</v>
      </c>
      <c r="K81" s="147">
        <f>[5]温室効果ガス排出量算定結果!L33</f>
        <v>17</v>
      </c>
      <c r="L81" s="147">
        <f>[5]温室効果ガス排出量算定結果!M33</f>
        <v>18</v>
      </c>
      <c r="M81" s="165">
        <f>[5]温室効果ガス排出量算定結果!N33</f>
        <v>9</v>
      </c>
      <c r="O81" s="166" t="s">
        <v>120</v>
      </c>
      <c r="P81" s="151">
        <f>D81/$D81*100</f>
        <v>100</v>
      </c>
      <c r="Q81" s="152">
        <f>E81/$D81*100</f>
        <v>173.33333333333334</v>
      </c>
      <c r="R81" s="152">
        <f t="shared" si="10"/>
        <v>213.33333333333334</v>
      </c>
      <c r="S81" s="152">
        <f t="shared" si="10"/>
        <v>213.33333333333334</v>
      </c>
      <c r="T81" s="152">
        <f t="shared" si="10"/>
        <v>213.33333333333334</v>
      </c>
      <c r="U81" s="152">
        <f t="shared" si="10"/>
        <v>166.66666666666669</v>
      </c>
      <c r="V81" s="152">
        <f t="shared" si="10"/>
        <v>80</v>
      </c>
      <c r="W81" s="152">
        <f t="shared" si="10"/>
        <v>113.33333333333333</v>
      </c>
      <c r="X81" s="152">
        <f t="shared" si="10"/>
        <v>120</v>
      </c>
      <c r="Y81" s="153">
        <f t="shared" si="10"/>
        <v>60</v>
      </c>
      <c r="Z81" s="251"/>
    </row>
    <row r="85" spans="3:26">
      <c r="C85" s="189" t="s">
        <v>121</v>
      </c>
    </row>
    <row r="87" spans="3:26" ht="33.75" customHeight="1">
      <c r="C87" s="190"/>
      <c r="D87" s="191" t="s">
        <v>122</v>
      </c>
      <c r="E87" s="192" t="s">
        <v>123</v>
      </c>
      <c r="F87" s="192" t="s">
        <v>124</v>
      </c>
      <c r="G87" s="192" t="s">
        <v>125</v>
      </c>
      <c r="H87" s="192" t="s">
        <v>126</v>
      </c>
      <c r="I87" s="192" t="s">
        <v>127</v>
      </c>
      <c r="J87" s="192" t="s">
        <v>128</v>
      </c>
      <c r="K87" s="192" t="s">
        <v>129</v>
      </c>
      <c r="L87" s="192" t="s">
        <v>130</v>
      </c>
      <c r="M87" s="192" t="s">
        <v>131</v>
      </c>
    </row>
    <row r="88" spans="3:26" ht="34.5" customHeight="1">
      <c r="C88" s="193" t="s">
        <v>132</v>
      </c>
      <c r="D88" s="194">
        <f>[5]温室効果ガス排出量算定結果!E4</f>
        <v>8667</v>
      </c>
      <c r="E88" s="194">
        <f>[5]温室効果ガス排出量算定結果!F4</f>
        <v>9186</v>
      </c>
      <c r="F88" s="194">
        <f>[5]温室効果ガス排出量算定結果!G4</f>
        <v>9370</v>
      </c>
      <c r="G88" s="194">
        <f>[5]温室効果ガス排出量算定結果!H4</f>
        <v>9092</v>
      </c>
      <c r="H88" s="194">
        <f>[5]温室効果ガス排出量算定結果!I4</f>
        <v>9102</v>
      </c>
      <c r="I88" s="194">
        <f>[5]温室効果ガス排出量算定結果!J4</f>
        <v>8723</v>
      </c>
      <c r="J88" s="194">
        <f>[5]温室効果ガス排出量算定結果!K4</f>
        <v>8076</v>
      </c>
      <c r="K88" s="194">
        <f>[5]温室効果ガス排出量算定結果!L4</f>
        <v>7216</v>
      </c>
      <c r="L88" s="194">
        <f>[5]温室効果ガス排出量算定結果!M4</f>
        <v>8391</v>
      </c>
      <c r="M88" s="194">
        <f>[5]温室効果ガス排出量算定結果!N4</f>
        <v>9084</v>
      </c>
    </row>
    <row r="89" spans="3:26" ht="34.5" customHeight="1">
      <c r="C89" s="195" t="s">
        <v>133</v>
      </c>
      <c r="D89" s="196" t="s">
        <v>134</v>
      </c>
      <c r="E89" s="197">
        <f>E88/$D$88-1</f>
        <v>5.9882312218760836E-2</v>
      </c>
      <c r="F89" s="197">
        <f t="shared" ref="F89:M89" si="11">F88/$D$88-1</f>
        <v>8.1112264912887921E-2</v>
      </c>
      <c r="G89" s="197">
        <f t="shared" si="11"/>
        <v>4.9036575516326231E-2</v>
      </c>
      <c r="H89" s="197">
        <f t="shared" si="11"/>
        <v>5.0190377293181099E-2</v>
      </c>
      <c r="I89" s="197">
        <f t="shared" si="11"/>
        <v>6.4612899503864174E-3</v>
      </c>
      <c r="J89" s="197">
        <f t="shared" si="11"/>
        <v>-6.8189685012114865E-2</v>
      </c>
      <c r="K89" s="197">
        <f t="shared" si="11"/>
        <v>-0.16741663782162219</v>
      </c>
      <c r="L89" s="197">
        <f t="shared" si="11"/>
        <v>-3.1844929041190739E-2</v>
      </c>
      <c r="M89" s="197">
        <f t="shared" si="11"/>
        <v>4.8113534094842425E-2</v>
      </c>
    </row>
    <row r="90" spans="3:26" ht="34.5" customHeight="1">
      <c r="C90" s="195" t="s">
        <v>135</v>
      </c>
      <c r="D90" s="196" t="s">
        <v>134</v>
      </c>
      <c r="E90" s="198" t="s">
        <v>136</v>
      </c>
      <c r="F90" s="197">
        <f>F88/E88-1</f>
        <v>2.0030481166993352E-2</v>
      </c>
      <c r="G90" s="197">
        <f t="shared" ref="G90:M90" si="12">G88/F88-1</f>
        <v>-2.9669156883671333E-2</v>
      </c>
      <c r="H90" s="197">
        <f t="shared" si="12"/>
        <v>1.0998680158380569E-3</v>
      </c>
      <c r="I90" s="197">
        <f t="shared" si="12"/>
        <v>-4.1639200175785596E-2</v>
      </c>
      <c r="J90" s="197">
        <f t="shared" si="12"/>
        <v>-7.417172990943488E-2</v>
      </c>
      <c r="K90" s="197">
        <f t="shared" si="12"/>
        <v>-0.10648836057454181</v>
      </c>
      <c r="L90" s="197">
        <f t="shared" si="12"/>
        <v>0.16283259423503327</v>
      </c>
      <c r="M90" s="197">
        <f t="shared" si="12"/>
        <v>8.2588487665355759E-2</v>
      </c>
    </row>
    <row r="93" spans="3:26">
      <c r="C93" s="114" t="s">
        <v>137</v>
      </c>
    </row>
    <row r="95" spans="3:26" ht="28.5" customHeight="1">
      <c r="C95" s="199" t="s">
        <v>138</v>
      </c>
      <c r="D95" s="200" t="s">
        <v>122</v>
      </c>
      <c r="E95" s="201" t="s">
        <v>123</v>
      </c>
      <c r="F95" s="201" t="s">
        <v>124</v>
      </c>
      <c r="G95" s="201" t="s">
        <v>125</v>
      </c>
      <c r="H95" s="201" t="s">
        <v>126</v>
      </c>
      <c r="I95" s="201" t="s">
        <v>127</v>
      </c>
      <c r="J95" s="201" t="s">
        <v>128</v>
      </c>
      <c r="K95" s="201" t="s">
        <v>129</v>
      </c>
      <c r="L95" s="201" t="s">
        <v>130</v>
      </c>
      <c r="M95" s="201" t="s">
        <v>131</v>
      </c>
    </row>
    <row r="96" spans="3:26" ht="30" customHeight="1">
      <c r="C96" s="202" t="s">
        <v>139</v>
      </c>
      <c r="D96" s="203">
        <f>[5]温室効果ガス排出量算定結果!E4</f>
        <v>8667</v>
      </c>
      <c r="E96" s="203">
        <f>[5]温室効果ガス排出量算定結果!F4</f>
        <v>9186</v>
      </c>
      <c r="F96" s="203">
        <f>[5]温室効果ガス排出量算定結果!G4</f>
        <v>9370</v>
      </c>
      <c r="G96" s="203">
        <f>[5]温室効果ガス排出量算定結果!H4</f>
        <v>9092</v>
      </c>
      <c r="H96" s="203">
        <f>[5]温室効果ガス排出量算定結果!I4</f>
        <v>9102</v>
      </c>
      <c r="I96" s="203">
        <f>[5]温室効果ガス排出量算定結果!J4</f>
        <v>8723</v>
      </c>
      <c r="J96" s="203">
        <f>[5]温室効果ガス排出量算定結果!K4</f>
        <v>8076</v>
      </c>
      <c r="K96" s="203">
        <f>[5]温室効果ガス排出量算定結果!L4</f>
        <v>7216</v>
      </c>
      <c r="L96" s="203">
        <f>[5]温室効果ガス排出量算定結果!M4</f>
        <v>8391</v>
      </c>
      <c r="M96" s="203">
        <f>[5]温室効果ガス排出量算定結果!N4</f>
        <v>9084</v>
      </c>
    </row>
    <row r="97" spans="3:13" ht="30" customHeight="1">
      <c r="C97" s="202" t="s">
        <v>140</v>
      </c>
      <c r="D97" s="203">
        <f>[5]温室効果ガス排出量算定結果!E35</f>
        <v>0</v>
      </c>
      <c r="E97" s="203">
        <f>[5]温室効果ガス排出量算定結果!F35</f>
        <v>804</v>
      </c>
      <c r="F97" s="203">
        <f>[5]温室効果ガス排出量算定結果!G35</f>
        <v>965</v>
      </c>
      <c r="G97" s="203">
        <f>[5]温室効果ガス排出量算定結果!H35</f>
        <v>1063</v>
      </c>
      <c r="H97" s="203">
        <f>[5]温室効果ガス排出量算定結果!I35</f>
        <v>1390</v>
      </c>
      <c r="I97" s="203">
        <f>[5]温室効果ガス排出量算定結果!J35</f>
        <v>1331</v>
      </c>
      <c r="J97" s="203">
        <f>[5]温室効果ガス排出量算定結果!K35</f>
        <v>1331</v>
      </c>
      <c r="K97" s="203">
        <f>[5]温室効果ガス排出量算定結果!L35</f>
        <v>1422.6666666666667</v>
      </c>
      <c r="L97" s="203">
        <f>[5]温室効果ガス排出量算定結果!M35</f>
        <v>1246.6666666666667</v>
      </c>
      <c r="M97" s="203">
        <f>[5]温室効果ガス排出量算定結果!N35</f>
        <v>601.33333333333337</v>
      </c>
    </row>
    <row r="98" spans="3:13" ht="30" customHeight="1">
      <c r="C98" s="204" t="s">
        <v>141</v>
      </c>
      <c r="D98" s="203">
        <f>D96-D97</f>
        <v>8667</v>
      </c>
      <c r="E98" s="203">
        <f t="shared" ref="E98:M98" si="13">E96-E97</f>
        <v>8382</v>
      </c>
      <c r="F98" s="203">
        <f t="shared" si="13"/>
        <v>8405</v>
      </c>
      <c r="G98" s="203">
        <f t="shared" si="13"/>
        <v>8029</v>
      </c>
      <c r="H98" s="203">
        <f t="shared" si="13"/>
        <v>7712</v>
      </c>
      <c r="I98" s="203">
        <f t="shared" si="13"/>
        <v>7392</v>
      </c>
      <c r="J98" s="203">
        <f t="shared" si="13"/>
        <v>6745</v>
      </c>
      <c r="K98" s="203">
        <f t="shared" si="13"/>
        <v>5793.333333333333</v>
      </c>
      <c r="L98" s="203">
        <f t="shared" si="13"/>
        <v>7144.333333333333</v>
      </c>
      <c r="M98" s="203">
        <f t="shared" si="13"/>
        <v>8482.6666666666661</v>
      </c>
    </row>
    <row r="99" spans="3:13" ht="30" customHeight="1">
      <c r="C99" s="202" t="s">
        <v>142</v>
      </c>
      <c r="D99" s="205" t="s">
        <v>136</v>
      </c>
      <c r="E99" s="206">
        <f t="shared" ref="E99:M99" si="14">E98/$D$98-1</f>
        <v>-3.2883350640359965E-2</v>
      </c>
      <c r="F99" s="206">
        <f t="shared" si="14"/>
        <v>-3.0229606553594079E-2</v>
      </c>
      <c r="G99" s="206">
        <f t="shared" si="14"/>
        <v>-7.3612553363332167E-2</v>
      </c>
      <c r="H99" s="206">
        <f t="shared" si="14"/>
        <v>-0.11018806968962735</v>
      </c>
      <c r="I99" s="206">
        <f t="shared" si="14"/>
        <v>-0.14710972654897891</v>
      </c>
      <c r="J99" s="206">
        <f t="shared" si="14"/>
        <v>-0.22176070151148031</v>
      </c>
      <c r="K99" s="206">
        <f t="shared" si="14"/>
        <v>-0.33156417060882282</v>
      </c>
      <c r="L99" s="206">
        <f t="shared" si="14"/>
        <v>-0.17568555055574786</v>
      </c>
      <c r="M99" s="206">
        <f t="shared" si="14"/>
        <v>-2.126841275335567E-2</v>
      </c>
    </row>
    <row r="100" spans="3:13">
      <c r="C100" s="207"/>
      <c r="D100" s="208"/>
      <c r="E100" s="209"/>
      <c r="F100" s="209"/>
      <c r="G100" s="209"/>
      <c r="H100" s="209"/>
      <c r="I100" s="209"/>
      <c r="J100" s="209"/>
      <c r="K100" s="209"/>
      <c r="L100" s="209"/>
      <c r="M100" s="209"/>
    </row>
    <row r="101" spans="3:13">
      <c r="C101" s="210"/>
      <c r="D101" s="211"/>
      <c r="E101" s="211"/>
      <c r="F101" s="211"/>
      <c r="G101" s="211"/>
      <c r="H101" s="211"/>
      <c r="I101" s="211"/>
      <c r="J101" s="211"/>
      <c r="K101" s="211"/>
      <c r="L101" s="211"/>
      <c r="M101" s="211"/>
    </row>
    <row r="102" spans="3:13" ht="16.5">
      <c r="C102" s="199" t="s">
        <v>138</v>
      </c>
      <c r="D102" s="200" t="s">
        <v>51</v>
      </c>
      <c r="E102" s="201" t="s">
        <v>123</v>
      </c>
      <c r="F102" s="201" t="s">
        <v>124</v>
      </c>
      <c r="G102" s="201" t="s">
        <v>125</v>
      </c>
      <c r="H102" s="201" t="s">
        <v>126</v>
      </c>
      <c r="I102" s="201" t="s">
        <v>127</v>
      </c>
      <c r="J102" s="201" t="s">
        <v>128</v>
      </c>
      <c r="K102" s="201" t="s">
        <v>129</v>
      </c>
      <c r="L102" s="201" t="s">
        <v>130</v>
      </c>
      <c r="M102" s="201" t="s">
        <v>131</v>
      </c>
    </row>
    <row r="103" spans="3:13" ht="30" customHeight="1">
      <c r="C103" s="202" t="s">
        <v>139</v>
      </c>
      <c r="D103" s="203">
        <f>D96</f>
        <v>8667</v>
      </c>
      <c r="E103" s="203">
        <f t="shared" ref="E103:M105" si="15">E96</f>
        <v>9186</v>
      </c>
      <c r="F103" s="203">
        <f t="shared" si="15"/>
        <v>9370</v>
      </c>
      <c r="G103" s="203">
        <f t="shared" si="15"/>
        <v>9092</v>
      </c>
      <c r="H103" s="203">
        <f t="shared" si="15"/>
        <v>9102</v>
      </c>
      <c r="I103" s="203">
        <f t="shared" si="15"/>
        <v>8723</v>
      </c>
      <c r="J103" s="203">
        <f t="shared" si="15"/>
        <v>8076</v>
      </c>
      <c r="K103" s="203">
        <f t="shared" si="15"/>
        <v>7216</v>
      </c>
      <c r="L103" s="203">
        <f t="shared" si="15"/>
        <v>8391</v>
      </c>
      <c r="M103" s="203">
        <f t="shared" si="15"/>
        <v>9084</v>
      </c>
    </row>
    <row r="104" spans="3:13" ht="30" customHeight="1">
      <c r="C104" s="202" t="s">
        <v>140</v>
      </c>
      <c r="D104" s="203">
        <f>D97</f>
        <v>0</v>
      </c>
      <c r="E104" s="203">
        <f t="shared" si="15"/>
        <v>804</v>
      </c>
      <c r="F104" s="203">
        <f t="shared" si="15"/>
        <v>965</v>
      </c>
      <c r="G104" s="203">
        <f t="shared" si="15"/>
        <v>1063</v>
      </c>
      <c r="H104" s="203">
        <f t="shared" si="15"/>
        <v>1390</v>
      </c>
      <c r="I104" s="203">
        <f t="shared" si="15"/>
        <v>1331</v>
      </c>
      <c r="J104" s="203">
        <f t="shared" si="15"/>
        <v>1331</v>
      </c>
      <c r="K104" s="203">
        <f t="shared" si="15"/>
        <v>1422.6666666666667</v>
      </c>
      <c r="L104" s="203">
        <f t="shared" si="15"/>
        <v>1246.6666666666667</v>
      </c>
      <c r="M104" s="203">
        <f t="shared" si="15"/>
        <v>601.33333333333337</v>
      </c>
    </row>
    <row r="105" spans="3:13" ht="30" customHeight="1">
      <c r="C105" s="204" t="s">
        <v>143</v>
      </c>
      <c r="D105" s="203">
        <f>D98</f>
        <v>8667</v>
      </c>
      <c r="E105" s="203">
        <f t="shared" si="15"/>
        <v>8382</v>
      </c>
      <c r="F105" s="203">
        <f t="shared" si="15"/>
        <v>8405</v>
      </c>
      <c r="G105" s="203">
        <f t="shared" si="15"/>
        <v>8029</v>
      </c>
      <c r="H105" s="203">
        <f t="shared" si="15"/>
        <v>7712</v>
      </c>
      <c r="I105" s="203">
        <f t="shared" si="15"/>
        <v>7392</v>
      </c>
      <c r="J105" s="203">
        <f t="shared" si="15"/>
        <v>6745</v>
      </c>
      <c r="K105" s="203">
        <f t="shared" si="15"/>
        <v>5793.333333333333</v>
      </c>
      <c r="L105" s="203">
        <f t="shared" si="15"/>
        <v>7144.333333333333</v>
      </c>
      <c r="M105" s="203">
        <f t="shared" si="15"/>
        <v>8482.6666666666661</v>
      </c>
    </row>
    <row r="106" spans="3:13" ht="30" customHeight="1">
      <c r="C106" s="202" t="s">
        <v>142</v>
      </c>
      <c r="D106" s="205" t="str">
        <f>D99</f>
        <v>-</v>
      </c>
      <c r="E106" s="206">
        <f t="shared" ref="E106:M106" si="16">E105/$D$105-1</f>
        <v>-3.2883350640359965E-2</v>
      </c>
      <c r="F106" s="206">
        <f t="shared" si="16"/>
        <v>-3.0229606553594079E-2</v>
      </c>
      <c r="G106" s="206">
        <f t="shared" si="16"/>
        <v>-7.3612553363332167E-2</v>
      </c>
      <c r="H106" s="206">
        <f t="shared" si="16"/>
        <v>-0.11018806968962735</v>
      </c>
      <c r="I106" s="206">
        <f t="shared" si="16"/>
        <v>-0.14710972654897891</v>
      </c>
      <c r="J106" s="206">
        <f t="shared" si="16"/>
        <v>-0.22176070151148031</v>
      </c>
      <c r="K106" s="206">
        <f t="shared" si="16"/>
        <v>-0.33156417060882282</v>
      </c>
      <c r="L106" s="206">
        <f t="shared" si="16"/>
        <v>-0.17568555055574786</v>
      </c>
      <c r="M106" s="206">
        <f t="shared" si="16"/>
        <v>-2.126841275335567E-2</v>
      </c>
    </row>
  </sheetData>
  <mergeCells count="38">
    <mergeCell ref="C16:C17"/>
    <mergeCell ref="D16:M16"/>
    <mergeCell ref="O16:O17"/>
    <mergeCell ref="P16:Y16"/>
    <mergeCell ref="C3:C4"/>
    <mergeCell ref="D3:M3"/>
    <mergeCell ref="O3:O4"/>
    <mergeCell ref="P3:Y3"/>
    <mergeCell ref="C11:M11"/>
    <mergeCell ref="B43:C43"/>
    <mergeCell ref="C28:C29"/>
    <mergeCell ref="D28:M28"/>
    <mergeCell ref="O28:O29"/>
    <mergeCell ref="P28:Y28"/>
    <mergeCell ref="C35:M35"/>
    <mergeCell ref="C36:M36"/>
    <mergeCell ref="B40:C41"/>
    <mergeCell ref="D40:M40"/>
    <mergeCell ref="O40:O41"/>
    <mergeCell ref="P40:Y40"/>
    <mergeCell ref="B42:C42"/>
    <mergeCell ref="B46:C46"/>
    <mergeCell ref="B47:C47"/>
    <mergeCell ref="B48:C48"/>
    <mergeCell ref="B49:M49"/>
    <mergeCell ref="C54:C55"/>
    <mergeCell ref="D54:M54"/>
    <mergeCell ref="O54:O55"/>
    <mergeCell ref="P54:Y54"/>
    <mergeCell ref="C63:C64"/>
    <mergeCell ref="D63:M63"/>
    <mergeCell ref="O63:O64"/>
    <mergeCell ref="P63:Y63"/>
    <mergeCell ref="C70:M70"/>
    <mergeCell ref="C75:C76"/>
    <mergeCell ref="D75:M75"/>
    <mergeCell ref="O75:O76"/>
    <mergeCell ref="P75:Y75"/>
  </mergeCells>
  <phoneticPr fontId="3"/>
  <pageMargins left="0.70866141732283472" right="0.70866141732283472" top="0.74803149606299213" bottom="0.74803149606299213" header="0.31496062992125984" footer="0.31496062992125984"/>
  <pageSetup paperSize="9" scale="24" orientation="portrait" r:id="rId1"/>
  <colBreaks count="1" manualBreakCount="1">
    <brk id="26" max="10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図表１～４</vt:lpstr>
      <vt:lpstr>図表５～13</vt:lpstr>
      <vt:lpstr>'図表１～４'!Print_Area</vt:lpstr>
      <vt:lpstr>'図表５～13'!Print_Area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cp:lastPrinted>2015-12-25T05:20:24Z</cp:lastPrinted>
  <dcterms:created xsi:type="dcterms:W3CDTF">2015-12-25T01:53:42Z</dcterms:created>
  <dcterms:modified xsi:type="dcterms:W3CDTF">2015-12-25T05:21:29Z</dcterms:modified>
</cp:coreProperties>
</file>